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16380" windowHeight="8190" tabRatio="599"/>
  </bookViews>
  <sheets>
    <sheet name="Приложение 8" sheetId="1" r:id="rId1"/>
    <sheet name="Лист1" sheetId="2" r:id="rId2"/>
  </sheets>
  <definedNames>
    <definedName name="Excel_BuiltIn_Print_Area_1_1">'Приложение 8'!$A$3:$U$75</definedName>
    <definedName name="Excel_BuiltIn_Print_Area_1_1_1">'Приложение 8'!$A$3:$U$73</definedName>
    <definedName name="Excel_BuiltIn_Print_Area_1_1_1_1">'Приложение 8'!$A$4:$U$73</definedName>
    <definedName name="_xlnm.Print_Area" localSheetId="0">'Приложение 8'!$A$1:$AA$254</definedName>
  </definedNames>
  <calcPr calcId="125725"/>
</workbook>
</file>

<file path=xl/calcChain.xml><?xml version="1.0" encoding="utf-8"?>
<calcChain xmlns="http://schemas.openxmlformats.org/spreadsheetml/2006/main">
  <c r="M84" i="1"/>
  <c r="O37"/>
  <c r="O18" l="1"/>
  <c r="N18"/>
  <c r="N73"/>
  <c r="N72"/>
  <c r="O53"/>
  <c r="O50"/>
  <c r="O29"/>
  <c r="O22"/>
  <c r="O19" s="1"/>
  <c r="N22"/>
  <c r="N21"/>
  <c r="N61"/>
  <c r="O61"/>
  <c r="O60"/>
  <c r="N60"/>
  <c r="N57"/>
  <c r="O23"/>
  <c r="N240"/>
  <c r="N19" l="1"/>
  <c r="N58" l="1"/>
  <c r="N56"/>
  <c r="O70"/>
  <c r="O69"/>
  <c r="N68"/>
  <c r="O68" s="1"/>
  <c r="O67"/>
  <c r="O66"/>
  <c r="N65"/>
  <c r="O65" s="1"/>
  <c r="O64"/>
  <c r="O63"/>
  <c r="N62"/>
  <c r="O62" s="1"/>
  <c r="O59"/>
  <c r="N59"/>
  <c r="O54"/>
  <c r="N53"/>
  <c r="O51"/>
  <c r="N50"/>
  <c r="O49"/>
  <c r="O48"/>
  <c r="N47"/>
  <c r="O47" s="1"/>
  <c r="O46"/>
  <c r="O45"/>
  <c r="N44"/>
  <c r="O44" s="1"/>
  <c r="O43"/>
  <c r="O42"/>
  <c r="N41"/>
  <c r="O41" s="1"/>
  <c r="O40"/>
  <c r="O39"/>
  <c r="N38"/>
  <c r="O38" s="1"/>
  <c r="N35"/>
  <c r="O35" s="1"/>
  <c r="O33"/>
  <c r="N32"/>
  <c r="O32" s="1"/>
  <c r="O30"/>
  <c r="N29"/>
  <c r="O28"/>
  <c r="N26"/>
  <c r="O26" s="1"/>
  <c r="O25"/>
  <c r="N24"/>
  <c r="N23" s="1"/>
  <c r="M55"/>
  <c r="M53" s="1"/>
  <c r="G53" s="1"/>
  <c r="K55"/>
  <c r="H55"/>
  <c r="F55"/>
  <c r="G54"/>
  <c r="F54"/>
  <c r="L53"/>
  <c r="K53"/>
  <c r="J53"/>
  <c r="I53"/>
  <c r="H53"/>
  <c r="F53"/>
  <c r="O21" l="1"/>
  <c r="G55"/>
  <c r="O96"/>
  <c r="O95"/>
  <c r="N96"/>
  <c r="N95"/>
  <c r="N92" s="1"/>
  <c r="O108"/>
  <c r="G108" s="1"/>
  <c r="M108"/>
  <c r="F108"/>
  <c r="O107"/>
  <c r="G107"/>
  <c r="F107"/>
  <c r="N106"/>
  <c r="O106" s="1"/>
  <c r="L106"/>
  <c r="M106" s="1"/>
  <c r="K106"/>
  <c r="J106"/>
  <c r="I106"/>
  <c r="G106" s="1"/>
  <c r="H106"/>
  <c r="O20" l="1"/>
  <c r="O17"/>
  <c r="N20"/>
  <c r="F106"/>
  <c r="N17" l="1"/>
  <c r="F105"/>
  <c r="F103"/>
  <c r="F104"/>
  <c r="N93" l="1"/>
  <c r="N253"/>
  <c r="O240"/>
  <c r="O239"/>
  <c r="N239"/>
  <c r="N234" s="1"/>
  <c r="O238"/>
  <c r="N238"/>
  <c r="O237"/>
  <c r="O232" s="1"/>
  <c r="N237"/>
  <c r="N232" s="1"/>
  <c r="O236"/>
  <c r="O231" s="1"/>
  <c r="N236"/>
  <c r="N231" s="1"/>
  <c r="N230" s="1"/>
  <c r="O234"/>
  <c r="O233"/>
  <c r="N233"/>
  <c r="O225"/>
  <c r="N225"/>
  <c r="O220"/>
  <c r="N220"/>
  <c r="O214"/>
  <c r="N214"/>
  <c r="O209"/>
  <c r="N209"/>
  <c r="O208"/>
  <c r="N208"/>
  <c r="N203" s="1"/>
  <c r="O207"/>
  <c r="N207"/>
  <c r="O206"/>
  <c r="N206"/>
  <c r="O205"/>
  <c r="O204" s="1"/>
  <c r="N205"/>
  <c r="O203"/>
  <c r="O202"/>
  <c r="N202"/>
  <c r="O199"/>
  <c r="O194"/>
  <c r="N194"/>
  <c r="O189"/>
  <c r="N189"/>
  <c r="O188"/>
  <c r="N188"/>
  <c r="O187"/>
  <c r="N187"/>
  <c r="O186"/>
  <c r="N186"/>
  <c r="O184"/>
  <c r="N184"/>
  <c r="O179"/>
  <c r="N179"/>
  <c r="O178"/>
  <c r="O254" s="1"/>
  <c r="N178"/>
  <c r="N254" s="1"/>
  <c r="O177"/>
  <c r="O253" s="1"/>
  <c r="N177"/>
  <c r="O176"/>
  <c r="N176"/>
  <c r="N171" s="1"/>
  <c r="N247" s="1"/>
  <c r="O175"/>
  <c r="O174" s="1"/>
  <c r="N175"/>
  <c r="N174" s="1"/>
  <c r="O172"/>
  <c r="O248" s="1"/>
  <c r="N172"/>
  <c r="N248" s="1"/>
  <c r="O171"/>
  <c r="O164"/>
  <c r="N164"/>
  <c r="O154"/>
  <c r="N154"/>
  <c r="O149"/>
  <c r="N149"/>
  <c r="O144"/>
  <c r="N144"/>
  <c r="O139"/>
  <c r="N139"/>
  <c r="O134"/>
  <c r="N134"/>
  <c r="O129"/>
  <c r="N129"/>
  <c r="O124"/>
  <c r="N124"/>
  <c r="O120"/>
  <c r="O163" s="1"/>
  <c r="O162" s="1"/>
  <c r="N120"/>
  <c r="N163" s="1"/>
  <c r="N162" s="1"/>
  <c r="O105"/>
  <c r="O104"/>
  <c r="O92" s="1"/>
  <c r="N103"/>
  <c r="O103" s="1"/>
  <c r="O102"/>
  <c r="O101"/>
  <c r="N100"/>
  <c r="O100" s="1"/>
  <c r="O99"/>
  <c r="O98"/>
  <c r="N97"/>
  <c r="O97" s="1"/>
  <c r="N94"/>
  <c r="N91" s="1"/>
  <c r="O90"/>
  <c r="O89"/>
  <c r="O88" s="1"/>
  <c r="N88"/>
  <c r="O87"/>
  <c r="O86"/>
  <c r="O85" s="1"/>
  <c r="N85"/>
  <c r="O84"/>
  <c r="O82" s="1"/>
  <c r="N82"/>
  <c r="N81"/>
  <c r="N78" s="1"/>
  <c r="N80"/>
  <c r="O58"/>
  <c r="O73" s="1"/>
  <c r="M120"/>
  <c r="L120"/>
  <c r="L115" s="1"/>
  <c r="L114" s="1"/>
  <c r="M208"/>
  <c r="M254" s="1"/>
  <c r="M207"/>
  <c r="M206"/>
  <c r="M205"/>
  <c r="L206"/>
  <c r="L201" s="1"/>
  <c r="L208"/>
  <c r="L203" s="1"/>
  <c r="L207"/>
  <c r="L205"/>
  <c r="G224"/>
  <c r="G229"/>
  <c r="F229"/>
  <c r="G228"/>
  <c r="F228"/>
  <c r="G227"/>
  <c r="F227"/>
  <c r="G226"/>
  <c r="F226"/>
  <c r="F225" s="1"/>
  <c r="S225"/>
  <c r="R225"/>
  <c r="M225"/>
  <c r="L225"/>
  <c r="K225"/>
  <c r="J225"/>
  <c r="I225"/>
  <c r="H225"/>
  <c r="G225"/>
  <c r="K164"/>
  <c r="J164"/>
  <c r="I164"/>
  <c r="H164"/>
  <c r="M164"/>
  <c r="L164"/>
  <c r="M154"/>
  <c r="M149"/>
  <c r="M144"/>
  <c r="M139"/>
  <c r="M134"/>
  <c r="M129"/>
  <c r="M124"/>
  <c r="L154"/>
  <c r="L149"/>
  <c r="L144"/>
  <c r="L139"/>
  <c r="L134"/>
  <c r="L129"/>
  <c r="L124"/>
  <c r="F146"/>
  <c r="G156"/>
  <c r="F156"/>
  <c r="G155"/>
  <c r="F155"/>
  <c r="G150"/>
  <c r="F150"/>
  <c r="G158"/>
  <c r="G120" s="1"/>
  <c r="F158"/>
  <c r="F141"/>
  <c r="F140"/>
  <c r="F135"/>
  <c r="G135"/>
  <c r="F136"/>
  <c r="G136"/>
  <c r="G131"/>
  <c r="F131"/>
  <c r="G130"/>
  <c r="F130"/>
  <c r="F126"/>
  <c r="G126"/>
  <c r="F127"/>
  <c r="G127"/>
  <c r="G124" s="1"/>
  <c r="F128"/>
  <c r="G128"/>
  <c r="F132"/>
  <c r="G132"/>
  <c r="F133"/>
  <c r="G133"/>
  <c r="F137"/>
  <c r="G137"/>
  <c r="F138"/>
  <c r="G138"/>
  <c r="G140"/>
  <c r="G141"/>
  <c r="F142"/>
  <c r="G142"/>
  <c r="F143"/>
  <c r="G143"/>
  <c r="G145"/>
  <c r="G146"/>
  <c r="F147"/>
  <c r="G147"/>
  <c r="F148"/>
  <c r="G148"/>
  <c r="F151"/>
  <c r="G151"/>
  <c r="F152"/>
  <c r="G152"/>
  <c r="F153"/>
  <c r="G153"/>
  <c r="G159"/>
  <c r="G125"/>
  <c r="F125"/>
  <c r="L96"/>
  <c r="L94" s="1"/>
  <c r="L91" s="1"/>
  <c r="L95"/>
  <c r="M105"/>
  <c r="G105" s="1"/>
  <c r="M104"/>
  <c r="G104" s="1"/>
  <c r="M102"/>
  <c r="M101"/>
  <c r="M99"/>
  <c r="M98"/>
  <c r="M95" s="1"/>
  <c r="M92" s="1"/>
  <c r="L103"/>
  <c r="M103" s="1"/>
  <c r="L100"/>
  <c r="M100" s="1"/>
  <c r="L97"/>
  <c r="M97" s="1"/>
  <c r="K103"/>
  <c r="J103"/>
  <c r="I103"/>
  <c r="G103" s="1"/>
  <c r="H103"/>
  <c r="M90"/>
  <c r="M89"/>
  <c r="M87"/>
  <c r="M86"/>
  <c r="L88"/>
  <c r="L85"/>
  <c r="L82"/>
  <c r="L81"/>
  <c r="L80"/>
  <c r="L77" s="1"/>
  <c r="K90"/>
  <c r="I90" s="1"/>
  <c r="J90"/>
  <c r="H90"/>
  <c r="G89"/>
  <c r="F89"/>
  <c r="L69"/>
  <c r="L66"/>
  <c r="L62"/>
  <c r="L50"/>
  <c r="L47"/>
  <c r="L44"/>
  <c r="L41"/>
  <c r="L38"/>
  <c r="L35"/>
  <c r="L32"/>
  <c r="L29"/>
  <c r="L26"/>
  <c r="L23"/>
  <c r="L22"/>
  <c r="L21"/>
  <c r="L20"/>
  <c r="G51"/>
  <c r="F51"/>
  <c r="G48"/>
  <c r="F48"/>
  <c r="H49"/>
  <c r="M52"/>
  <c r="G52" s="1"/>
  <c r="H52"/>
  <c r="H50" s="1"/>
  <c r="F52"/>
  <c r="K50"/>
  <c r="J50"/>
  <c r="I50"/>
  <c r="M49"/>
  <c r="K49"/>
  <c r="K47" s="1"/>
  <c r="J47"/>
  <c r="I47"/>
  <c r="H238"/>
  <c r="I238"/>
  <c r="G238" s="1"/>
  <c r="G233" s="1"/>
  <c r="J238"/>
  <c r="J233" s="1"/>
  <c r="K238"/>
  <c r="K233" s="1"/>
  <c r="L238"/>
  <c r="M238"/>
  <c r="H239"/>
  <c r="F239"/>
  <c r="F234" s="1"/>
  <c r="I239"/>
  <c r="G239" s="1"/>
  <c r="G234" s="1"/>
  <c r="J239"/>
  <c r="K239"/>
  <c r="L239"/>
  <c r="L234" s="1"/>
  <c r="M239"/>
  <c r="I233"/>
  <c r="L233"/>
  <c r="M233"/>
  <c r="J234"/>
  <c r="M234"/>
  <c r="I236"/>
  <c r="G236" s="1"/>
  <c r="G231" s="1"/>
  <c r="L61"/>
  <c r="L175"/>
  <c r="L174" s="1"/>
  <c r="L176"/>
  <c r="L177"/>
  <c r="L172" s="1"/>
  <c r="L178"/>
  <c r="L173" s="1"/>
  <c r="L179"/>
  <c r="L185"/>
  <c r="L186"/>
  <c r="L171" s="1"/>
  <c r="L187"/>
  <c r="L188"/>
  <c r="L189"/>
  <c r="L194"/>
  <c r="L202"/>
  <c r="L214"/>
  <c r="L220"/>
  <c r="L236"/>
  <c r="L237"/>
  <c r="L232" s="1"/>
  <c r="L240"/>
  <c r="M240"/>
  <c r="M237"/>
  <c r="M232" s="1"/>
  <c r="M236"/>
  <c r="M231" s="1"/>
  <c r="M230" s="1"/>
  <c r="M220"/>
  <c r="M214"/>
  <c r="M209"/>
  <c r="M200"/>
  <c r="M194"/>
  <c r="M189"/>
  <c r="M188"/>
  <c r="M187"/>
  <c r="M186"/>
  <c r="M171" s="1"/>
  <c r="M185"/>
  <c r="M179"/>
  <c r="M178"/>
  <c r="M177"/>
  <c r="M176"/>
  <c r="M175"/>
  <c r="M163"/>
  <c r="M162" s="1"/>
  <c r="M115"/>
  <c r="M114" s="1"/>
  <c r="M66"/>
  <c r="M62"/>
  <c r="M61"/>
  <c r="M58" s="1"/>
  <c r="M46"/>
  <c r="M44"/>
  <c r="M43"/>
  <c r="M41" s="1"/>
  <c r="M40"/>
  <c r="M38"/>
  <c r="M36"/>
  <c r="M35" s="1"/>
  <c r="M34"/>
  <c r="M32"/>
  <c r="M31"/>
  <c r="M27"/>
  <c r="M26"/>
  <c r="M24"/>
  <c r="G244"/>
  <c r="F244"/>
  <c r="G243"/>
  <c r="F243"/>
  <c r="G242"/>
  <c r="F242"/>
  <c r="G241"/>
  <c r="G240" s="1"/>
  <c r="F241"/>
  <c r="S240"/>
  <c r="R240"/>
  <c r="K240"/>
  <c r="J240"/>
  <c r="I240"/>
  <c r="H240"/>
  <c r="K237"/>
  <c r="K232" s="1"/>
  <c r="J237"/>
  <c r="J232" s="1"/>
  <c r="I237"/>
  <c r="I232" s="1"/>
  <c r="H237"/>
  <c r="K236"/>
  <c r="J236"/>
  <c r="H236"/>
  <c r="F224"/>
  <c r="G223"/>
  <c r="F223"/>
  <c r="G222"/>
  <c r="F222"/>
  <c r="G221"/>
  <c r="G220" s="1"/>
  <c r="F221"/>
  <c r="S220"/>
  <c r="R220"/>
  <c r="K220"/>
  <c r="J220"/>
  <c r="I220"/>
  <c r="H220"/>
  <c r="T219"/>
  <c r="R219"/>
  <c r="G218"/>
  <c r="F218"/>
  <c r="G217"/>
  <c r="F217"/>
  <c r="G216"/>
  <c r="F216"/>
  <c r="G215"/>
  <c r="F215"/>
  <c r="S214"/>
  <c r="R214"/>
  <c r="K214"/>
  <c r="J214"/>
  <c r="I214"/>
  <c r="H214"/>
  <c r="G213"/>
  <c r="F213"/>
  <c r="G212"/>
  <c r="F212"/>
  <c r="K211"/>
  <c r="G211" s="1"/>
  <c r="G209" s="1"/>
  <c r="J211"/>
  <c r="F211" s="1"/>
  <c r="F209" s="1"/>
  <c r="G210"/>
  <c r="F210"/>
  <c r="S209"/>
  <c r="R209"/>
  <c r="I209"/>
  <c r="H209"/>
  <c r="K208"/>
  <c r="K203" s="1"/>
  <c r="J208"/>
  <c r="J203" s="1"/>
  <c r="I208"/>
  <c r="G208" s="1"/>
  <c r="G203" s="1"/>
  <c r="H208"/>
  <c r="K207"/>
  <c r="K202" s="1"/>
  <c r="J207"/>
  <c r="J202" s="1"/>
  <c r="I207"/>
  <c r="I202" s="1"/>
  <c r="G207"/>
  <c r="G202" s="1"/>
  <c r="H207"/>
  <c r="F207" s="1"/>
  <c r="F202" s="1"/>
  <c r="I206"/>
  <c r="I201" s="1"/>
  <c r="G206"/>
  <c r="G201" s="1"/>
  <c r="H206"/>
  <c r="H201"/>
  <c r="K205"/>
  <c r="J205"/>
  <c r="I205"/>
  <c r="G205" s="1"/>
  <c r="G200" s="1"/>
  <c r="H205"/>
  <c r="H200"/>
  <c r="G198"/>
  <c r="F198"/>
  <c r="G197"/>
  <c r="F197"/>
  <c r="F187" s="1"/>
  <c r="G196"/>
  <c r="F196"/>
  <c r="G195"/>
  <c r="F195"/>
  <c r="F194" s="1"/>
  <c r="S194"/>
  <c r="R194"/>
  <c r="K194"/>
  <c r="J194"/>
  <c r="I194"/>
  <c r="H194"/>
  <c r="G193"/>
  <c r="G188" s="1"/>
  <c r="F193"/>
  <c r="F188" s="1"/>
  <c r="G192"/>
  <c r="F192"/>
  <c r="G191"/>
  <c r="G186" s="1"/>
  <c r="F191"/>
  <c r="F186" s="1"/>
  <c r="G190"/>
  <c r="F190"/>
  <c r="S189"/>
  <c r="R189"/>
  <c r="K189"/>
  <c r="J189"/>
  <c r="I189"/>
  <c r="H189"/>
  <c r="K188"/>
  <c r="J188"/>
  <c r="I188"/>
  <c r="H188"/>
  <c r="K187"/>
  <c r="J187"/>
  <c r="I187"/>
  <c r="H187"/>
  <c r="G187"/>
  <c r="K186"/>
  <c r="J186"/>
  <c r="I186"/>
  <c r="H186"/>
  <c r="K185"/>
  <c r="K170" s="1"/>
  <c r="J185"/>
  <c r="I185"/>
  <c r="I184" s="1"/>
  <c r="H185"/>
  <c r="H184" s="1"/>
  <c r="G183"/>
  <c r="G178" s="1"/>
  <c r="F183"/>
  <c r="F178" s="1"/>
  <c r="F173" s="1"/>
  <c r="G182"/>
  <c r="G177"/>
  <c r="G172" s="1"/>
  <c r="F182"/>
  <c r="F177" s="1"/>
  <c r="F172" s="1"/>
  <c r="G181"/>
  <c r="G176"/>
  <c r="F181"/>
  <c r="F176" s="1"/>
  <c r="F171" s="1"/>
  <c r="G180"/>
  <c r="F180"/>
  <c r="F175" s="1"/>
  <c r="S179"/>
  <c r="R179"/>
  <c r="K179"/>
  <c r="J179"/>
  <c r="I179"/>
  <c r="H179"/>
  <c r="K178"/>
  <c r="J178"/>
  <c r="J173"/>
  <c r="I178"/>
  <c r="H178"/>
  <c r="K177"/>
  <c r="K172"/>
  <c r="J177"/>
  <c r="I177"/>
  <c r="H177"/>
  <c r="H172" s="1"/>
  <c r="K176"/>
  <c r="K171" s="1"/>
  <c r="J176"/>
  <c r="I176"/>
  <c r="I171" s="1"/>
  <c r="H176"/>
  <c r="H174" s="1"/>
  <c r="H171"/>
  <c r="K175"/>
  <c r="J175"/>
  <c r="J170"/>
  <c r="I175"/>
  <c r="H175"/>
  <c r="G166"/>
  <c r="F166"/>
  <c r="G165"/>
  <c r="F165"/>
  <c r="G161"/>
  <c r="F161"/>
  <c r="G160"/>
  <c r="F160"/>
  <c r="G118"/>
  <c r="F118"/>
  <c r="G117"/>
  <c r="F117"/>
  <c r="G116"/>
  <c r="F116"/>
  <c r="G123"/>
  <c r="F123"/>
  <c r="G122"/>
  <c r="F122"/>
  <c r="G121"/>
  <c r="G164"/>
  <c r="F121"/>
  <c r="F164" s="1"/>
  <c r="S157"/>
  <c r="R157"/>
  <c r="K157"/>
  <c r="J157"/>
  <c r="J154" s="1"/>
  <c r="I157"/>
  <c r="I154" s="1"/>
  <c r="H157"/>
  <c r="H154" s="1"/>
  <c r="S149"/>
  <c r="R149"/>
  <c r="K149"/>
  <c r="J149"/>
  <c r="I149"/>
  <c r="H149"/>
  <c r="J145"/>
  <c r="F145"/>
  <c r="S144"/>
  <c r="R144"/>
  <c r="K144"/>
  <c r="I144"/>
  <c r="H144"/>
  <c r="F144" s="1"/>
  <c r="S139"/>
  <c r="R139"/>
  <c r="K139"/>
  <c r="J139"/>
  <c r="F139" s="1"/>
  <c r="I139"/>
  <c r="H139"/>
  <c r="S134"/>
  <c r="R134"/>
  <c r="K134"/>
  <c r="J134"/>
  <c r="I134"/>
  <c r="H134"/>
  <c r="S129"/>
  <c r="R129"/>
  <c r="K129"/>
  <c r="J129"/>
  <c r="I129"/>
  <c r="H129"/>
  <c r="S124"/>
  <c r="R124"/>
  <c r="K124"/>
  <c r="J124"/>
  <c r="I124"/>
  <c r="H124"/>
  <c r="K120"/>
  <c r="I120"/>
  <c r="H120"/>
  <c r="G101"/>
  <c r="G99"/>
  <c r="F99"/>
  <c r="K98"/>
  <c r="I98" s="1"/>
  <c r="J98"/>
  <c r="J95"/>
  <c r="K87"/>
  <c r="I87" s="1"/>
  <c r="J87"/>
  <c r="J85" s="1"/>
  <c r="H87"/>
  <c r="F87" s="1"/>
  <c r="G86"/>
  <c r="F86"/>
  <c r="K84"/>
  <c r="J84"/>
  <c r="G83"/>
  <c r="F83"/>
  <c r="K81"/>
  <c r="I81" s="1"/>
  <c r="G81" s="1"/>
  <c r="J81"/>
  <c r="H81"/>
  <c r="H78" s="1"/>
  <c r="F81"/>
  <c r="F101"/>
  <c r="K100"/>
  <c r="J100"/>
  <c r="I100"/>
  <c r="G100" s="1"/>
  <c r="H100"/>
  <c r="K97"/>
  <c r="K96"/>
  <c r="K93" s="1"/>
  <c r="K80"/>
  <c r="J80"/>
  <c r="J77"/>
  <c r="F77" s="1"/>
  <c r="I80"/>
  <c r="H80"/>
  <c r="H77"/>
  <c r="J21"/>
  <c r="I22"/>
  <c r="J22"/>
  <c r="J23"/>
  <c r="H24"/>
  <c r="I24"/>
  <c r="I21" s="1"/>
  <c r="K24"/>
  <c r="F25"/>
  <c r="G25"/>
  <c r="J26"/>
  <c r="H27"/>
  <c r="I27"/>
  <c r="K27"/>
  <c r="F28"/>
  <c r="G28"/>
  <c r="H29"/>
  <c r="I29"/>
  <c r="J29"/>
  <c r="F29"/>
  <c r="F30"/>
  <c r="G30"/>
  <c r="F31"/>
  <c r="K31"/>
  <c r="H32"/>
  <c r="I32"/>
  <c r="J32"/>
  <c r="F32"/>
  <c r="F33"/>
  <c r="G33"/>
  <c r="F34"/>
  <c r="K34"/>
  <c r="K32" s="1"/>
  <c r="G32" s="1"/>
  <c r="H35"/>
  <c r="I35"/>
  <c r="J35"/>
  <c r="F36"/>
  <c r="K36"/>
  <c r="G36" s="1"/>
  <c r="F37"/>
  <c r="G37"/>
  <c r="I38"/>
  <c r="G38" s="1"/>
  <c r="J38"/>
  <c r="F39"/>
  <c r="G39"/>
  <c r="H40"/>
  <c r="K40"/>
  <c r="G40" s="1"/>
  <c r="I41"/>
  <c r="J41"/>
  <c r="F42"/>
  <c r="G42"/>
  <c r="H43"/>
  <c r="H41" s="1"/>
  <c r="F41" s="1"/>
  <c r="F43"/>
  <c r="K43"/>
  <c r="K41" s="1"/>
  <c r="G41" s="1"/>
  <c r="I44"/>
  <c r="J44"/>
  <c r="F45"/>
  <c r="G45"/>
  <c r="H46"/>
  <c r="H44"/>
  <c r="F44" s="1"/>
  <c r="K46"/>
  <c r="G46"/>
  <c r="H60"/>
  <c r="I60"/>
  <c r="J60"/>
  <c r="H61"/>
  <c r="H58" s="1"/>
  <c r="I61"/>
  <c r="I59" s="1"/>
  <c r="I58"/>
  <c r="G58" s="1"/>
  <c r="J61"/>
  <c r="K61"/>
  <c r="G61"/>
  <c r="H62"/>
  <c r="I62"/>
  <c r="J62"/>
  <c r="K62"/>
  <c r="F63"/>
  <c r="G63"/>
  <c r="F64"/>
  <c r="G64"/>
  <c r="H65"/>
  <c r="F65" s="1"/>
  <c r="I65"/>
  <c r="J65"/>
  <c r="R65"/>
  <c r="S65"/>
  <c r="F66"/>
  <c r="K66"/>
  <c r="F67"/>
  <c r="G67"/>
  <c r="H68"/>
  <c r="I68"/>
  <c r="J68"/>
  <c r="F69"/>
  <c r="K69"/>
  <c r="K68" s="1"/>
  <c r="G68"/>
  <c r="F70"/>
  <c r="G70"/>
  <c r="H23"/>
  <c r="F23" s="1"/>
  <c r="I23"/>
  <c r="G23" s="1"/>
  <c r="I97"/>
  <c r="G97" s="1"/>
  <c r="I96"/>
  <c r="G96"/>
  <c r="H97"/>
  <c r="H96"/>
  <c r="J96"/>
  <c r="J93"/>
  <c r="J97"/>
  <c r="K95"/>
  <c r="K94" s="1"/>
  <c r="K91" s="1"/>
  <c r="G175"/>
  <c r="G170"/>
  <c r="K173"/>
  <c r="I231"/>
  <c r="M173"/>
  <c r="G144"/>
  <c r="F157"/>
  <c r="I203"/>
  <c r="L253"/>
  <c r="K78"/>
  <c r="G194"/>
  <c r="I174"/>
  <c r="G179"/>
  <c r="J209"/>
  <c r="K35"/>
  <c r="G35" s="1"/>
  <c r="I172"/>
  <c r="I248" s="1"/>
  <c r="G248" s="1"/>
  <c r="J206"/>
  <c r="J201"/>
  <c r="M201"/>
  <c r="L92"/>
  <c r="L204"/>
  <c r="L200"/>
  <c r="I254"/>
  <c r="G254"/>
  <c r="H202"/>
  <c r="F159"/>
  <c r="G171"/>
  <c r="I93"/>
  <c r="G69"/>
  <c r="K44"/>
  <c r="H98"/>
  <c r="H95" s="1"/>
  <c r="F206"/>
  <c r="F201"/>
  <c r="G237"/>
  <c r="G232" s="1"/>
  <c r="I173"/>
  <c r="J144"/>
  <c r="F27"/>
  <c r="K92"/>
  <c r="H26"/>
  <c r="F26" s="1"/>
  <c r="J20"/>
  <c r="J120"/>
  <c r="J163" s="1"/>
  <c r="I200"/>
  <c r="K209"/>
  <c r="L209"/>
  <c r="I234"/>
  <c r="I249" s="1"/>
  <c r="G249" s="1"/>
  <c r="J88"/>
  <c r="F134"/>
  <c r="G43"/>
  <c r="F80"/>
  <c r="I26"/>
  <c r="L78"/>
  <c r="M119"/>
  <c r="J119"/>
  <c r="J115"/>
  <c r="J114" s="1"/>
  <c r="J162" s="1"/>
  <c r="K162" s="1"/>
  <c r="J253"/>
  <c r="J172"/>
  <c r="H173"/>
  <c r="H203"/>
  <c r="H199"/>
  <c r="F208"/>
  <c r="F203" s="1"/>
  <c r="H232"/>
  <c r="F237"/>
  <c r="F232" s="1"/>
  <c r="F97"/>
  <c r="G44"/>
  <c r="F96"/>
  <c r="H93"/>
  <c r="H111"/>
  <c r="K60"/>
  <c r="K65"/>
  <c r="G65" s="1"/>
  <c r="G66"/>
  <c r="K22"/>
  <c r="K19" s="1"/>
  <c r="K73" s="1"/>
  <c r="K115"/>
  <c r="K114" s="1"/>
  <c r="K119"/>
  <c r="K163"/>
  <c r="L58"/>
  <c r="H79"/>
  <c r="K58"/>
  <c r="F46"/>
  <c r="I170"/>
  <c r="K85"/>
  <c r="F62"/>
  <c r="J171"/>
  <c r="J78"/>
  <c r="J79"/>
  <c r="K38"/>
  <c r="K23"/>
  <c r="J18"/>
  <c r="J72" s="1"/>
  <c r="L170"/>
  <c r="L169" s="1"/>
  <c r="L79"/>
  <c r="G139"/>
  <c r="I57"/>
  <c r="G57" s="1"/>
  <c r="F120"/>
  <c r="F119" s="1"/>
  <c r="L163"/>
  <c r="L119"/>
  <c r="J76"/>
  <c r="G60"/>
  <c r="K57"/>
  <c r="K56"/>
  <c r="K59"/>
  <c r="I246"/>
  <c r="G246" s="1"/>
  <c r="L162"/>
  <c r="O247" l="1"/>
  <c r="O230"/>
  <c r="N235"/>
  <c r="H85"/>
  <c r="F85" s="1"/>
  <c r="O81"/>
  <c r="O78" s="1"/>
  <c r="M80"/>
  <c r="M77" s="1"/>
  <c r="M110" s="1"/>
  <c r="F76"/>
  <c r="M85"/>
  <c r="H76"/>
  <c r="O80"/>
  <c r="O77" s="1"/>
  <c r="O110" s="1"/>
  <c r="O235"/>
  <c r="O170"/>
  <c r="O246" s="1"/>
  <c r="O245" s="1"/>
  <c r="N170"/>
  <c r="N246" s="1"/>
  <c r="O115"/>
  <c r="O114" s="1"/>
  <c r="O79"/>
  <c r="O94"/>
  <c r="O91" s="1"/>
  <c r="O93"/>
  <c r="N79"/>
  <c r="N111"/>
  <c r="N77"/>
  <c r="N76" s="1"/>
  <c r="N199"/>
  <c r="N115"/>
  <c r="N114" s="1"/>
  <c r="N204"/>
  <c r="N119"/>
  <c r="N173"/>
  <c r="N249" s="1"/>
  <c r="O119"/>
  <c r="O169"/>
  <c r="O173"/>
  <c r="O249" s="1"/>
  <c r="G119"/>
  <c r="G114" s="1"/>
  <c r="G163"/>
  <c r="G162" s="1"/>
  <c r="G115"/>
  <c r="L199"/>
  <c r="I20"/>
  <c r="I18"/>
  <c r="H248"/>
  <c r="F248" s="1"/>
  <c r="K248"/>
  <c r="F79"/>
  <c r="H38"/>
  <c r="F38" s="1"/>
  <c r="H22"/>
  <c r="G31"/>
  <c r="K29"/>
  <c r="G29" s="1"/>
  <c r="H84"/>
  <c r="J82"/>
  <c r="J94"/>
  <c r="J91" s="1"/>
  <c r="J92"/>
  <c r="J110" s="1"/>
  <c r="J109" s="1"/>
  <c r="J249"/>
  <c r="G185"/>
  <c r="G184" s="1"/>
  <c r="G189"/>
  <c r="J235"/>
  <c r="J231"/>
  <c r="J230" s="1"/>
  <c r="M23"/>
  <c r="M21"/>
  <c r="M253"/>
  <c r="M174"/>
  <c r="F238"/>
  <c r="F233" s="1"/>
  <c r="H233"/>
  <c r="M47"/>
  <c r="G47" s="1"/>
  <c r="G49"/>
  <c r="M202"/>
  <c r="M204"/>
  <c r="G22"/>
  <c r="F163"/>
  <c r="F162" s="1"/>
  <c r="J111"/>
  <c r="F111" s="1"/>
  <c r="I199"/>
  <c r="H253"/>
  <c r="F253" s="1"/>
  <c r="L254"/>
  <c r="F61"/>
  <c r="J19"/>
  <c r="J73" s="1"/>
  <c r="J58"/>
  <c r="F58" s="1"/>
  <c r="J59"/>
  <c r="J57"/>
  <c r="I84"/>
  <c r="I82" s="1"/>
  <c r="G82" s="1"/>
  <c r="K82"/>
  <c r="J169"/>
  <c r="K253"/>
  <c r="J254"/>
  <c r="J200"/>
  <c r="J199" s="1"/>
  <c r="J204"/>
  <c r="K231"/>
  <c r="K230" s="1"/>
  <c r="K235"/>
  <c r="F50"/>
  <c r="F129"/>
  <c r="G134"/>
  <c r="F115"/>
  <c r="F114" s="1"/>
  <c r="I204"/>
  <c r="G204" s="1"/>
  <c r="H59"/>
  <c r="F59" s="1"/>
  <c r="I78"/>
  <c r="L93"/>
  <c r="L111" s="1"/>
  <c r="H247"/>
  <c r="F179"/>
  <c r="F40"/>
  <c r="K174"/>
  <c r="K26"/>
  <c r="G26" s="1"/>
  <c r="G27"/>
  <c r="K21"/>
  <c r="I79"/>
  <c r="K77"/>
  <c r="K110" s="1"/>
  <c r="K79"/>
  <c r="H119"/>
  <c r="H115"/>
  <c r="H114" s="1"/>
  <c r="H162" s="1"/>
  <c r="I162" s="1"/>
  <c r="H163"/>
  <c r="K154"/>
  <c r="G157"/>
  <c r="H170"/>
  <c r="J174"/>
  <c r="K204"/>
  <c r="K200"/>
  <c r="K199" s="1"/>
  <c r="F220"/>
  <c r="M60"/>
  <c r="M65"/>
  <c r="M203"/>
  <c r="M249" s="1"/>
  <c r="K234"/>
  <c r="K249" s="1"/>
  <c r="K254"/>
  <c r="H254"/>
  <c r="H234"/>
  <c r="H249" s="1"/>
  <c r="F249" s="1"/>
  <c r="J248"/>
  <c r="L60"/>
  <c r="L59" s="1"/>
  <c r="L65"/>
  <c r="F90"/>
  <c r="H88"/>
  <c r="F88" s="1"/>
  <c r="M81"/>
  <c r="M78" s="1"/>
  <c r="M82"/>
  <c r="F124"/>
  <c r="F78"/>
  <c r="M235"/>
  <c r="G24"/>
  <c r="G34"/>
  <c r="K206"/>
  <c r="K201" s="1"/>
  <c r="H57"/>
  <c r="F60"/>
  <c r="F35"/>
  <c r="H21"/>
  <c r="H20" s="1"/>
  <c r="F20" s="1"/>
  <c r="F24"/>
  <c r="I77"/>
  <c r="I76" s="1"/>
  <c r="G80"/>
  <c r="G87"/>
  <c r="I85"/>
  <c r="G85" s="1"/>
  <c r="I163"/>
  <c r="I115"/>
  <c r="I114" s="1"/>
  <c r="F149"/>
  <c r="F154"/>
  <c r="K246"/>
  <c r="K184"/>
  <c r="F189"/>
  <c r="F185"/>
  <c r="F184" s="1"/>
  <c r="F205"/>
  <c r="F200" s="1"/>
  <c r="F199" s="1"/>
  <c r="H204"/>
  <c r="F204" s="1"/>
  <c r="H231"/>
  <c r="H235"/>
  <c r="F235" s="1"/>
  <c r="F236"/>
  <c r="F231" s="1"/>
  <c r="F230" s="1"/>
  <c r="M22"/>
  <c r="M19" s="1"/>
  <c r="M73" s="1"/>
  <c r="M29"/>
  <c r="M172"/>
  <c r="M248" s="1"/>
  <c r="M170"/>
  <c r="M184"/>
  <c r="M247"/>
  <c r="L231"/>
  <c r="L235"/>
  <c r="L249"/>
  <c r="H47"/>
  <c r="F47" s="1"/>
  <c r="F49"/>
  <c r="L68"/>
  <c r="M69"/>
  <c r="M68" s="1"/>
  <c r="I56"/>
  <c r="G56" s="1"/>
  <c r="G59"/>
  <c r="G149"/>
  <c r="I253"/>
  <c r="G253" s="1"/>
  <c r="G214"/>
  <c r="I230"/>
  <c r="L247"/>
  <c r="L248"/>
  <c r="M88"/>
  <c r="M96"/>
  <c r="M94" s="1"/>
  <c r="M91" s="1"/>
  <c r="G129"/>
  <c r="F68"/>
  <c r="G62"/>
  <c r="F100"/>
  <c r="J184"/>
  <c r="F214"/>
  <c r="F240"/>
  <c r="L184"/>
  <c r="L19"/>
  <c r="L73" s="1"/>
  <c r="F95"/>
  <c r="H94"/>
  <c r="H92"/>
  <c r="H110" s="1"/>
  <c r="I247"/>
  <c r="I169"/>
  <c r="F170"/>
  <c r="F174"/>
  <c r="F169" s="1"/>
  <c r="G90"/>
  <c r="I88"/>
  <c r="G154"/>
  <c r="G199"/>
  <c r="G230"/>
  <c r="F247"/>
  <c r="F21"/>
  <c r="H18"/>
  <c r="K111"/>
  <c r="G93"/>
  <c r="F93"/>
  <c r="L230"/>
  <c r="L246"/>
  <c r="L245" s="1"/>
  <c r="J247"/>
  <c r="I95"/>
  <c r="G98"/>
  <c r="L76"/>
  <c r="L110"/>
  <c r="L109" s="1"/>
  <c r="K76"/>
  <c r="G77"/>
  <c r="K247"/>
  <c r="K169"/>
  <c r="G174"/>
  <c r="G169" s="1"/>
  <c r="G173"/>
  <c r="L18"/>
  <c r="L57"/>
  <c r="L56" s="1"/>
  <c r="I19"/>
  <c r="I119"/>
  <c r="M50"/>
  <c r="G50" s="1"/>
  <c r="I235"/>
  <c r="G235" s="1"/>
  <c r="K88"/>
  <c r="F98"/>
  <c r="N252" l="1"/>
  <c r="M76"/>
  <c r="L252"/>
  <c r="O111"/>
  <c r="O109" s="1"/>
  <c r="N110"/>
  <c r="N109" s="1"/>
  <c r="N245"/>
  <c r="N169"/>
  <c r="O76"/>
  <c r="N71"/>
  <c r="M169"/>
  <c r="M246"/>
  <c r="M245" s="1"/>
  <c r="K20"/>
  <c r="G20" s="1"/>
  <c r="K18"/>
  <c r="I111"/>
  <c r="G111" s="1"/>
  <c r="G78"/>
  <c r="H82"/>
  <c r="F82" s="1"/>
  <c r="F84"/>
  <c r="K245"/>
  <c r="G76"/>
  <c r="M93"/>
  <c r="M111" s="1"/>
  <c r="M252" s="1"/>
  <c r="H56"/>
  <c r="F57"/>
  <c r="F254"/>
  <c r="I72"/>
  <c r="G18"/>
  <c r="J17"/>
  <c r="G84"/>
  <c r="H230"/>
  <c r="M59"/>
  <c r="M57"/>
  <c r="M56" s="1"/>
  <c r="J56"/>
  <c r="M20"/>
  <c r="M18"/>
  <c r="G21"/>
  <c r="M79"/>
  <c r="H169"/>
  <c r="H246"/>
  <c r="G79"/>
  <c r="J246"/>
  <c r="J245" s="1"/>
  <c r="M199"/>
  <c r="H19"/>
  <c r="H17" s="1"/>
  <c r="F22"/>
  <c r="I94"/>
  <c r="I92"/>
  <c r="G95"/>
  <c r="H72"/>
  <c r="F18"/>
  <c r="G247"/>
  <c r="G245" s="1"/>
  <c r="I245"/>
  <c r="F110"/>
  <c r="F109" s="1"/>
  <c r="H109"/>
  <c r="J252"/>
  <c r="G88"/>
  <c r="L72"/>
  <c r="L17"/>
  <c r="K109"/>
  <c r="H91"/>
  <c r="F91" s="1"/>
  <c r="F94"/>
  <c r="I73"/>
  <c r="I17"/>
  <c r="G19"/>
  <c r="G17" s="1"/>
  <c r="K252"/>
  <c r="J71"/>
  <c r="O252" l="1"/>
  <c r="N251"/>
  <c r="N250" s="1"/>
  <c r="O57"/>
  <c r="H73"/>
  <c r="H71" s="1"/>
  <c r="F19"/>
  <c r="F17" s="1"/>
  <c r="F246"/>
  <c r="F245" s="1"/>
  <c r="H245"/>
  <c r="M72"/>
  <c r="M17"/>
  <c r="J251"/>
  <c r="J250" s="1"/>
  <c r="M109"/>
  <c r="F56"/>
  <c r="K17"/>
  <c r="K72"/>
  <c r="G72" s="1"/>
  <c r="G94"/>
  <c r="I91"/>
  <c r="G91" s="1"/>
  <c r="L71"/>
  <c r="L251"/>
  <c r="L250" s="1"/>
  <c r="I110"/>
  <c r="G92"/>
  <c r="F92"/>
  <c r="I71"/>
  <c r="I252"/>
  <c r="G252" s="1"/>
  <c r="G73"/>
  <c r="H251"/>
  <c r="F72"/>
  <c r="O56" l="1"/>
  <c r="O72"/>
  <c r="F71"/>
  <c r="K71"/>
  <c r="G71" s="1"/>
  <c r="K251"/>
  <c r="K250" s="1"/>
  <c r="M251"/>
  <c r="M250" s="1"/>
  <c r="M71"/>
  <c r="H252"/>
  <c r="F252" s="1"/>
  <c r="F73"/>
  <c r="I251"/>
  <c r="I109"/>
  <c r="G110"/>
  <c r="G109" s="1"/>
  <c r="F251"/>
  <c r="H250" l="1"/>
  <c r="F250"/>
  <c r="O251"/>
  <c r="O250" s="1"/>
  <c r="O71"/>
  <c r="G251"/>
  <c r="G250" s="1"/>
  <c r="I250"/>
</calcChain>
</file>

<file path=xl/sharedStrings.xml><?xml version="1.0" encoding="utf-8"?>
<sst xmlns="http://schemas.openxmlformats.org/spreadsheetml/2006/main" count="900" uniqueCount="214">
  <si>
    <t>ОТЧЕТ</t>
  </si>
  <si>
    <t>о реализации муниципальной программы Азовского немецкого национального муниципального района Омской области</t>
  </si>
  <si>
    <t>(далее — муниципальная программа)</t>
  </si>
  <si>
    <t>"Развитие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t>
  </si>
  <si>
    <t xml:space="preserve">№
п\п
</t>
  </si>
  <si>
    <t>Наименование показателя</t>
  </si>
  <si>
    <t xml:space="preserve">Финансовое обеспечение </t>
  </si>
  <si>
    <t xml:space="preserve">Целевой индикатор мероприятий подпрограммы </t>
  </si>
  <si>
    <t>Код бюджетной классификации</t>
  </si>
  <si>
    <t>Источник</t>
  </si>
  <si>
    <t>Объем (рублей)</t>
  </si>
  <si>
    <t>Наименование</t>
  </si>
  <si>
    <t>Единица измере-ния</t>
  </si>
  <si>
    <t>Значение</t>
  </si>
  <si>
    <t>Всего</t>
  </si>
  <si>
    <t>2020 год</t>
  </si>
  <si>
    <t>2021 год</t>
  </si>
  <si>
    <t>Главный распорядитель средств местного бюджета</t>
  </si>
  <si>
    <t>Целевая статья расходов</t>
  </si>
  <si>
    <t>план</t>
  </si>
  <si>
    <t>факт</t>
  </si>
  <si>
    <t>Задача 1 муниципальной программы: Повышение эффективности муниципального управления, управления финансами, экономикой и муниципальным имуществом в Азовском немецком национальном муниципальном районе Омской области</t>
  </si>
  <si>
    <t>Цель подпрограммы 1 муниципальной программы. Повышение эффективности муниципального управления, управления финансами, экономикой и муниципальным имуществом в Азовском немецком национальном муниципальном районе Омской области</t>
  </si>
  <si>
    <t xml:space="preserve">Задача 1 подпрограммы 1 муниципальной программы: Обеспечение эффективного осуществления своих полномочий администрацией Азовского немецкого национального муниципального района Омской области </t>
  </si>
  <si>
    <t>Всего, из них расходы за счет:</t>
  </si>
  <si>
    <t>х</t>
  </si>
  <si>
    <t>-  налоговых и неналоговых доходов, поступлений в местный бюджет нецелевого характера (далее – источник № 1)</t>
  </si>
  <si>
    <t>- поступлений в местный бюджет целевого характера (далее – источник № 2)</t>
  </si>
  <si>
    <t>1.1</t>
  </si>
  <si>
    <t>Основное мероприятие 1. Обеспечение эффективного осуществления полномочий Администрации Азовского немецкого национального муниципального района Омской области</t>
  </si>
  <si>
    <t>- источник № 1</t>
  </si>
  <si>
    <t>- источник № 2</t>
  </si>
  <si>
    <t>1.1.1</t>
  </si>
  <si>
    <t>Мероприятие 1. Хозяйственное обеспечение органов местного самоуправления</t>
  </si>
  <si>
    <t>Степень обеспечения деятельности Администрации (освоение выделенных в отчетном периоде бюджетных средств из бюджетов разных уровней)</t>
  </si>
  <si>
    <t>%</t>
  </si>
  <si>
    <t>-</t>
  </si>
  <si>
    <t>1.1.2</t>
  </si>
  <si>
    <t>Мероприятие 2. Осуществление функций руководства и управления в сфере установленных функций</t>
  </si>
  <si>
    <t>1.1.3</t>
  </si>
  <si>
    <t>Мероприятие 3. Осуществление государственного полномочия по созданию административных комиссий, в том числе обеспечению их деятельности</t>
  </si>
  <si>
    <t>1.1.4</t>
  </si>
  <si>
    <t>Мероприятие 4. Осуществление государственного полномочия по организации, в том числе обеспечению, деятельности муниципальных комиссий по делам несовершеннолетних и защите их прав</t>
  </si>
  <si>
    <t>1.1.5</t>
  </si>
  <si>
    <t>Мероприятие 5. Повышение уровня профессионального образования муниципальных служащих</t>
  </si>
  <si>
    <t>Доля муниципльных служащих, прошедших обучение по программам дополнительного профессионального образования</t>
  </si>
  <si>
    <t>1.1.6</t>
  </si>
  <si>
    <t>Мероприятие 6. Поощрение работников органов местного самоуправления Азовского немецкого национального муниципального района Омской области за достижение значений показателей эффективности деятельности органов местного самоуправления</t>
  </si>
  <si>
    <t>502, 503, 504, 506, 507</t>
  </si>
  <si>
    <t>Степень реализации мероприятия</t>
  </si>
  <si>
    <t>1.1.7</t>
  </si>
  <si>
    <t>Мероприятие 7. Достижение наилучших значений показателей деятельности органов местного самоуправления Азовского немецкого национального муниципального района Омской области в развитии системы взаимодействия субъектов общественно-политических отношений, институтов гражданского общества, гражданской активности населения</t>
  </si>
  <si>
    <t>1.1.8</t>
  </si>
  <si>
    <t>Мероприятие 8. Поощрение муниципальной управленческой команды Азовского немецкого национального муниципального района Омской области за достижение муниципальным районом значений (уровней) показателей для оценки эффективности деятельности органов местного самоуправления</t>
  </si>
  <si>
    <t>502, 504, 505, 506, 507, 508,</t>
  </si>
  <si>
    <t>2</t>
  </si>
  <si>
    <t>Задача 2.подпрограммы 1 муниципальной программы: Обеспечение гарантий лицам, замещавшим должности муниципальной службы в соответствии с положением «О порядке установления, выплаты и перерасчета пенсии за выслугу лет в Азовском немецкого национального муниципального района Омской области» и социальной поддержки граждан за выдающиеся достижения и особые заслуги перед Азовским немецкого национального муниципального района Омской области</t>
  </si>
  <si>
    <t>2.1</t>
  </si>
  <si>
    <t>Основное мероприятие 2. Обеспечение предоставления социальных выплат отдельным категориям граждан</t>
  </si>
  <si>
    <t>2.1.1</t>
  </si>
  <si>
    <t>Мероприятие 1. Социальная поддержка граждан за выдающиеся достижения и особые заслуги перед Азовским немецким национальным муниципальным районом Омской области</t>
  </si>
  <si>
    <t>Степень исполнения обязательств по предоставлению социальной поддержки граждан за выдающиеся достижения и особые заслуги перед Азовским немецким национальным муниципальным районом Омской области</t>
  </si>
  <si>
    <t>2.1.2</t>
  </si>
  <si>
    <t>Мероприятие 2. Обеспечение гарантий лицам, замещавшим должности муниципальной службы в соответствии с положением "О порядке установления, выплаты и перерасчета пенсии за выслугу лет в Азовском немецком национальном муниципальном районе Омской области"</t>
  </si>
  <si>
    <t>Степень исполнения обязательств по обеспечению гарантий лицам, замещавшим должности муниципальной службы</t>
  </si>
  <si>
    <t>2.1.3</t>
  </si>
  <si>
    <t>Мероприятие 3. Ежемесячная денежная выплата лицам, удостоенным звания "Почетный гражданин Азовского немецкого национального муниципального района Омской области"</t>
  </si>
  <si>
    <t>Итого по подпрограмме 1 муниципальной программы</t>
  </si>
  <si>
    <t>1</t>
  </si>
  <si>
    <t>Задача 1. "Совершенствование организации и осуществления бюджетного процесса и системы внутреннего финансового контроля в Азовском немецком национальном муниципальном районе Омской области"</t>
  </si>
  <si>
    <t>Х</t>
  </si>
  <si>
    <t>Основное мероприятие: "Организация и осуществление бюджетного процесса,  развитие системы внутреннего финансового контроля в Азовском немецком национальном муниципальном районе Омской области"</t>
  </si>
  <si>
    <t>23.2.01.00000</t>
  </si>
  <si>
    <t>- источника № 1</t>
  </si>
  <si>
    <t>- источника № 2</t>
  </si>
  <si>
    <t>Мероприятие 1. Осуществление функций руководства и управления в сфере установленных функций</t>
  </si>
  <si>
    <t>505</t>
  </si>
  <si>
    <t>23.2.01.19980</t>
  </si>
  <si>
    <t>Средняя оценка качества финансового менеджмента, осуществляемого главными распорядителями средств районного бюджета.</t>
  </si>
  <si>
    <t>балл</t>
  </si>
  <si>
    <t xml:space="preserve">Мероприятие 2. Повышение уровня профессионального образования муниципальных служащих Комитета финансов и контроля Азовского немецкого национального муниципального района Омской области </t>
  </si>
  <si>
    <t>23.2.01.19990</t>
  </si>
  <si>
    <t>Доля муниципальных служащих Комитета финансов и контроля Азовского немецкого национального муниципального района Омской области, прошедших обучение по программам дополнительного профессионального образования.</t>
  </si>
  <si>
    <t>процентов</t>
  </si>
  <si>
    <t>Задача 2. "Совершенствование методов организации и осуществления бюджетного процесса в муниципальных образованиях Азовского немецкого национального муниципального района Омской области и развитие механизмов межбюджетного регулирования."</t>
  </si>
  <si>
    <t>2.2</t>
  </si>
  <si>
    <t>Основное мероприятие 2. "Поддержание стабильного уровня бюджетной обеспеченности и совершенствование методов организации и осуществления бюджетного процесса в муниципальных образованиях Азовского немецкого национального муниципального района Омской области."</t>
  </si>
  <si>
    <t>23.2.02.00000</t>
  </si>
  <si>
    <t>Всего, из них расходы за счёт:</t>
  </si>
  <si>
    <t xml:space="preserve"> - источника № 1</t>
  </si>
  <si>
    <t xml:space="preserve"> - источника № 2</t>
  </si>
  <si>
    <t>2.2.1</t>
  </si>
  <si>
    <t xml:space="preserve">Мероприятие 1. Выравнивание бюджетной обеспеченности муниципальных образований Азовского немецкого национального муниципального района Омской области </t>
  </si>
  <si>
    <t>23.2.02.70800</t>
  </si>
  <si>
    <t>Величина разрыва в уровне бюджетной обеспеченности между наиболее и наименее обеспеченными муниципальными образованиями Азовского немецкого национального района Омской области после выравнивания их бюджетной обеспеченности.</t>
  </si>
  <si>
    <t>единиц</t>
  </si>
  <si>
    <t>2.2.2</t>
  </si>
  <si>
    <t>Мероприятие 2. Поддержка мер по обеспечению сбалансированности бюджетов муниципальных образований Азовского немецкого национального муниципального района Омской области</t>
  </si>
  <si>
    <t>23.2.02.81010</t>
  </si>
  <si>
    <t>Удельный вес просроченной кредиторской задолженности по социально значимым расходам в общем объеме расходов местных бюджетов.</t>
  </si>
  <si>
    <t>Итого по подпрограмме 2 муниципальной программы</t>
  </si>
  <si>
    <t>Цель программы: Создание благоприятных условий для экономического развития Азовского немецкого национального муниципального района (далее Азовского немецкого национального муниципального района) Омской области</t>
  </si>
  <si>
    <t xml:space="preserve">Подпрограмма 1.  «Совершенствование муниципального управления Азовского немецкого национального муниципального района Омской области» </t>
  </si>
  <si>
    <t xml:space="preserve">Подпрограмма 2.  «Повышение качества управления муниципальными финансами в Азовском немецком национальном муниципальном районе Омской области» </t>
  </si>
  <si>
    <r>
      <t xml:space="preserve">Цель подпрограммы "Повышение эффективности и качества управления муниципальными финансами в Азовском немецком национальном муниципальном районе Омской области" (далее </t>
    </r>
    <r>
      <rPr>
        <sz val="10"/>
        <color indexed="8"/>
        <rFont val="Symbol"/>
        <family val="1"/>
        <charset val="2"/>
      </rPr>
      <t xml:space="preserve">- </t>
    </r>
    <r>
      <rPr>
        <sz val="10"/>
        <color indexed="8"/>
        <rFont val="Times New Roman"/>
        <family val="1"/>
        <charset val="204"/>
      </rPr>
      <t xml:space="preserve">подпрограмма)
</t>
    </r>
  </si>
  <si>
    <t xml:space="preserve">Подпрограмма  3. "Повышение эффективности управления имуществом в Азовском немецком национальном муниципальном районе Омской области" </t>
  </si>
  <si>
    <t xml:space="preserve">Цель подпрограммы 1. . Повышение эффективности муниципального управления, управления финансами, экономикой и муниципальным имуществом в  Азовском немецкого национального муниципального района Омской области </t>
  </si>
  <si>
    <t>Задача 1 подпрограммы:  Совершенстврвание системы формирования,учета, содержания объектов собственности Азоаского немецкого национального муниципального района Омской области</t>
  </si>
  <si>
    <t>x</t>
  </si>
  <si>
    <t>Основное мероприятие: Формирование и развитие муниципальной собственности Азовского немецкого национального муниципального района Омской области.</t>
  </si>
  <si>
    <t>Мероприятие 1 - Оформление технической документации на объекты недвижимого имущества Азовского немецкого национального муниципального района Омской области</t>
  </si>
  <si>
    <t>Количество изготовленных технических планов на объекты недвижимости, находящиеся в собственности Азовского немецкого национального муниципального района</t>
  </si>
  <si>
    <t>Мероприятие 2 -Оформление кадастровой документации на объекты недвижимого имущества Азовского немецкого национального муниципального района Омской области</t>
  </si>
  <si>
    <t xml:space="preserve">Количество изготовленных межевых планов, кадастровых выписок (паспортов) или планов территорий на объекты недвижимости </t>
  </si>
  <si>
    <t>Мероприятие 3 - Осуществление оценки объектов собственности Азовского немецкого национального муниципального района Омской области, вовлекаемых в сделки</t>
  </si>
  <si>
    <t xml:space="preserve">Количество объектов собственности Азовского немецкого национального муниципального района в отношении которых проведена оценка рыночной стоимости </t>
  </si>
  <si>
    <t>Мероприятие 4 - Содержание и обслуживание муниципального имущества Азовского немецкого национального муниципального района Омской области</t>
  </si>
  <si>
    <t>Доля муниципальных организаций, оснащенных средствами обучения безопасному поведению на дорогах</t>
  </si>
  <si>
    <t>Мероприятие 5 - Осуществление функций руководства и управления в сфере установленных функций</t>
  </si>
  <si>
    <t xml:space="preserve">Количество муниципальных служащих УИО Азовского немецкого национального муниципального района Омской области, прошедших профессиональную  переподготовку и повышение квалификации   </t>
  </si>
  <si>
    <t>Мероприятие 6 -Приобретение имущества в муниципальную собственность Азовского немецкого национального муниципального района Омской области</t>
  </si>
  <si>
    <t>процент</t>
  </si>
  <si>
    <t>23.1.01.10010</t>
  </si>
  <si>
    <t>23.1.01.19980</t>
  </si>
  <si>
    <t>23.1.01.70820</t>
  </si>
  <si>
    <t>23.1.01.71210</t>
  </si>
  <si>
    <t>23.1.01.19990</t>
  </si>
  <si>
    <t>23.1.01.72370</t>
  </si>
  <si>
    <t>23.1.01.71750</t>
  </si>
  <si>
    <t>23.1.01.55490</t>
  </si>
  <si>
    <t>23.1.02.10010</t>
  </si>
  <si>
    <t>23.1.02.10020</t>
  </si>
  <si>
    <t>23.3.01.10010</t>
  </si>
  <si>
    <t>23.3.01.10020</t>
  </si>
  <si>
    <t>23.3.01.10030</t>
  </si>
  <si>
    <t>23.3.01.10040</t>
  </si>
  <si>
    <t>23.3.01.19980</t>
  </si>
  <si>
    <t>23.3.01.19990</t>
  </si>
  <si>
    <t>23.3.01.10050</t>
  </si>
  <si>
    <t>Подпрограмма 4  "Поддержка малого и среднего предпринимательства, социально ориентированных некоммерческих организаций, развитие рынка труда в Азовском немецком национальном муниципальном районе Омской области Омской области"</t>
  </si>
  <si>
    <t>Цель подпрограммы:  Оказание поддержки субъектам малого и среднего предпринимательства, поддержка деятельности социально ориентированных некоммерческих организаций и увеличение спроса на рабочую силу на территории Азовском немецкого национального муниципального района Омской области.</t>
  </si>
  <si>
    <t xml:space="preserve">Задача 1 подпрограммы Создание благоприятных условий для развития малого и среднего предпринимательства в Азовском немецкого национального муниципального района Омской области </t>
  </si>
  <si>
    <t>Основное мероприятие 1 -  Реализация мероприятий, направленных на достижение целей регионального проекта "Расширение доступа субъектов малого и среднего предпринимательства к финансовой поддержке, в том числе к льготному финансированию"</t>
  </si>
  <si>
    <t>23.4.I4.00000</t>
  </si>
  <si>
    <t xml:space="preserve">Мероприятие 1 Предоставление грантов начинающим субъектам малого предпринимательства </t>
  </si>
  <si>
    <t>Темп роста объема отгруженных товаров собственного производства, выполненных работ, оказанных услуг  субъектами малого и среднего предпринимательства</t>
  </si>
  <si>
    <t>23.4.I4.S1950</t>
  </si>
  <si>
    <t>23.4.I4.71950</t>
  </si>
  <si>
    <t>Основное мероприятие 2 - Развитие малого  и среднего предпринимательства</t>
  </si>
  <si>
    <t>23.4.01.00000</t>
  </si>
  <si>
    <t>Мероприятие 2 Создание молодежного бизнес-инкубатора</t>
  </si>
  <si>
    <t>23.4.01.10020</t>
  </si>
  <si>
    <t>Мероприятие 3 Предоставление субсидий субъектам малого и среднего предпринимательства на финансовое обеспечение затрат, связанных с приобретением техники и оборудования в целях создания и (или) развития, и (или) модернизации производства товаров (работ,услуг)</t>
  </si>
  <si>
    <t xml:space="preserve">Задача 2: Повышение уровня занятости населения  в Азовском немецкого национального муниципального района Омской области. </t>
  </si>
  <si>
    <t>Основное мероприятие 3: Содействие занятости населения Азовского немецкого национального муниципального района Омской области</t>
  </si>
  <si>
    <t>23.4.02.00000</t>
  </si>
  <si>
    <t>Мероприятие 1: Участие в организации и финансировании проведения оплачиваемых общественных работ</t>
  </si>
  <si>
    <t>502                  503                         504</t>
  </si>
  <si>
    <t>Количество участников оплачиваемых общественных работ</t>
  </si>
  <si>
    <t>23.4.02.10010</t>
  </si>
  <si>
    <t>23.4.02.70140</t>
  </si>
  <si>
    <t>2.3</t>
  </si>
  <si>
    <t>Мероприятие 2: Расходы на реализацию дополнительных мероприятий в области содействия занятости населения</t>
  </si>
  <si>
    <t>23.4.02.71350</t>
  </si>
  <si>
    <t xml:space="preserve">Количество  рабочих местах работающих инвалидов на которых проведена специальная оценка условий труда </t>
  </si>
  <si>
    <t>мест</t>
  </si>
  <si>
    <t>Количество  оборудованых (оснащеных) рабочих мест для работы инвалидов</t>
  </si>
  <si>
    <t>2.4</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</si>
  <si>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</si>
  <si>
    <t>503                         504</t>
  </si>
  <si>
    <t>Количество участников мероприятия</t>
  </si>
  <si>
    <t>человек</t>
  </si>
  <si>
    <t>23.4.02.10030</t>
  </si>
  <si>
    <t>23.4.02.L8521</t>
  </si>
  <si>
    <t>Задача 3: Оказание содействия повышению финансовой устойчивости некоммерческих организаций, осуществляющих деятельность на территории Азовского немецкого национального муниципального района Омской области, в целях увеличения объемов услуг, оказываемых ими населению Азовского немецкого национального муниципального района Омской области</t>
  </si>
  <si>
    <t xml:space="preserve">Основное мероприятие 4: Поддержка социально-ориентированных некоммерческих организаций </t>
  </si>
  <si>
    <t>23.4.03.00000</t>
  </si>
  <si>
    <t>Мероприятие 1: Субсидия социально-ориентированным некоммерческим организациям, не являющимся государственными (муниципальными) учреждениями</t>
  </si>
  <si>
    <t>23.4.03.10010</t>
  </si>
  <si>
    <t>Количество социально ориентированных некоммерческих организаций, которым оказана поддержка</t>
  </si>
  <si>
    <t>23.4.00.00000</t>
  </si>
  <si>
    <t>Итого по подпрограмме 3 муниципальной программы</t>
  </si>
  <si>
    <t>Итого по подпрограмме 4 муниципальной программы</t>
  </si>
  <si>
    <t>23.3.00.00000</t>
  </si>
  <si>
    <t>23.1.00.00000</t>
  </si>
  <si>
    <t>Итого по муниципальной программе</t>
  </si>
  <si>
    <t xml:space="preserve"> - источника № 3</t>
  </si>
  <si>
    <t xml:space="preserve"> - источника № 4</t>
  </si>
  <si>
    <t>2022 год</t>
  </si>
  <si>
    <t>1.1.9</t>
  </si>
  <si>
    <t>1.1.10</t>
  </si>
  <si>
    <t>Мероприятие 9. Поощрение муниципальной управленческой команды Омской области за достижение Омской областью в 2021 году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указанных в пункте 10 Правил распределения в 2022 году между субъектами Российской Федерации дотаций (грантов) в форме межбюджетных трансфертов на основе достигнутых ими за отчетный период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утвержденных постановлением Правительства Российской Федерации от 9 июня 2022 года № 1050</t>
  </si>
  <si>
    <t>Мероприятие 10. 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 их хранению и возврату</t>
  </si>
  <si>
    <t>Степень реализации мероприятия по исполнению государственного полномочия</t>
  </si>
  <si>
    <t>Мероприятие 3. Содействие дополнительному профессиональному образованию работников финансовых органов Азовского немецкого национального муниципального района Омской области по дополнительным профессиональным программам</t>
  </si>
  <si>
    <t>23.2.01.17830</t>
  </si>
  <si>
    <t>2.2.3</t>
  </si>
  <si>
    <t>Мероприятие 3: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(обеспечение потребности на оплату потребления топливно-энергетических ресурсов учреждений и организаций бюджетной сферы сельских поселений)</t>
  </si>
  <si>
    <t>Мероприятие 7 - Повышение уровня профессионального образования муниципльных служащих Управления имущественных отношений  Азовского немецкого национального муниципального района Омской области</t>
  </si>
  <si>
    <t>Доля муниципльных служащих Управления, прошедших обучение по программам дополнительного профессионального образования</t>
  </si>
  <si>
    <t>Мероприятие 8. - Приобретение нежилых помещений (1П, 3П и гаража/котельной), расположенных по адресу: Омская обл., Азовский ННР, с.Азово, пл.Возрождения, 1</t>
  </si>
  <si>
    <t>23.1.01.72510</t>
  </si>
  <si>
    <t>2.5</t>
  </si>
  <si>
    <t>Мероприятие 5: 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t>
  </si>
  <si>
    <t>2023 год</t>
  </si>
  <si>
    <t>2.2.4</t>
  </si>
  <si>
    <t>Мероприятие 4: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(обеспечение дополнительных расходов на повышение оплаты труда работников органов местного самоуправления сельских поселений)</t>
  </si>
  <si>
    <t>23.2.02.81011</t>
  </si>
  <si>
    <t>23.2.02.81016</t>
  </si>
  <si>
    <t>Доля работников органов местного самоуправления сельских поселений, которым обеспечено повышение оплаты  труда с 1 сентября 2023 года</t>
  </si>
  <si>
    <t>1.1.11</t>
  </si>
  <si>
    <t>Мероприятие 11. Поощрение муниципальной управленческой команды Омской области за достижение Омской областью в 2022 году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указанных в пунктах 4, 5 Правил распределения в 2023 году между субъектами Российской Федерации межбюджетных трансфертов в форме дотаций (грантов) на основе достигнутых ими за отчетный период значений (уровней)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 утвержденных постановлением Правительства Российской Федерации от 13 июня 2023 года № 971</t>
  </si>
  <si>
    <t>на 31 декабря 2023 года</t>
  </si>
  <si>
    <t xml:space="preserve">Приложение № 2 к постановлению Администрации Азовского немецкого
национального муниципального района Омской области от 23.05.2024 № 388
</t>
  </si>
</sst>
</file>

<file path=xl/styles.xml><?xml version="1.0" encoding="utf-8"?>
<styleSheet xmlns="http://schemas.openxmlformats.org/spreadsheetml/2006/main">
  <numFmts count="2">
    <numFmt numFmtId="164" formatCode="#,##0.00\ _₽"/>
    <numFmt numFmtId="165" formatCode="00;&quot;&quot;;00"/>
  </numFmts>
  <fonts count="15">
    <font>
      <sz val="11"/>
      <color indexed="8"/>
      <name val="Calibri"/>
      <family val="2"/>
      <charset val="204"/>
    </font>
    <font>
      <b/>
      <sz val="10"/>
      <name val="Times New Roman"/>
      <family val="1"/>
      <charset val="204"/>
    </font>
    <font>
      <sz val="10"/>
      <name val="Times New Roman"/>
      <family val="1"/>
      <charset val="204"/>
    </font>
    <font>
      <sz val="10"/>
      <color indexed="8"/>
      <name val="Times New Roman"/>
      <family val="1"/>
      <charset val="204"/>
    </font>
    <font>
      <sz val="10"/>
      <color indexed="8"/>
      <name val="Arial Cyr"/>
      <family val="2"/>
      <charset val="204"/>
    </font>
    <font>
      <b/>
      <sz val="10"/>
      <color indexed="12"/>
      <name val="Times New Roman"/>
      <family val="1"/>
      <charset val="204"/>
    </font>
    <font>
      <sz val="10"/>
      <color indexed="8"/>
      <name val="Symbol"/>
      <family val="1"/>
      <charset val="2"/>
    </font>
    <font>
      <sz val="8"/>
      <name val="Times New Roman"/>
      <family val="1"/>
      <charset val="204"/>
    </font>
    <font>
      <sz val="10"/>
      <color indexed="12"/>
      <name val="Times New Roman"/>
      <family val="1"/>
      <charset val="204"/>
    </font>
    <font>
      <b/>
      <sz val="8"/>
      <name val="Arial"/>
      <family val="2"/>
      <charset val="204"/>
    </font>
    <font>
      <b/>
      <sz val="11"/>
      <color indexed="8"/>
      <name val="Calibri"/>
      <family val="2"/>
      <charset val="204"/>
    </font>
    <font>
      <sz val="10"/>
      <color theme="1"/>
      <name val="Times New Roman"/>
      <family val="1"/>
      <charset val="204"/>
    </font>
    <font>
      <b/>
      <sz val="10"/>
      <color theme="1"/>
      <name val="Times New Roman"/>
      <family val="1"/>
      <charset val="204"/>
    </font>
    <font>
      <sz val="11"/>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applyBorder="0" applyProtection="0"/>
  </cellStyleXfs>
  <cellXfs count="81">
    <xf numFmtId="0" fontId="0" fillId="0" borderId="0" xfId="0"/>
    <xf numFmtId="0" fontId="1" fillId="0" borderId="0" xfId="0" applyFont="1" applyFill="1" applyBorder="1" applyAlignment="1">
      <alignment horizontal="center" vertical="top" wrapText="1"/>
    </xf>
    <xf numFmtId="0" fontId="2" fillId="0" borderId="0" xfId="0" applyFont="1" applyFill="1" applyAlignment="1">
      <alignment horizontal="center" vertical="top" wrapText="1"/>
    </xf>
    <xf numFmtId="0" fontId="2" fillId="0" borderId="0" xfId="0" applyFont="1" applyFill="1" applyAlignment="1">
      <alignment horizontal="center" vertical="center" wrapText="1"/>
    </xf>
    <xf numFmtId="1" fontId="2" fillId="0" borderId="0" xfId="0" applyNumberFormat="1" applyFont="1" applyFill="1" applyBorder="1" applyAlignment="1">
      <alignment horizontal="center" vertical="center" wrapText="1"/>
    </xf>
    <xf numFmtId="1" fontId="2" fillId="0" borderId="0" xfId="0" applyNumberFormat="1" applyFont="1" applyFill="1" applyAlignment="1">
      <alignment horizontal="center" vertical="center" wrapText="1"/>
    </xf>
    <xf numFmtId="0" fontId="2" fillId="0" borderId="0" xfId="0" applyFont="1" applyFill="1" applyBorder="1" applyAlignment="1">
      <alignment horizontal="center" vertical="center" wrapText="1"/>
    </xf>
    <xf numFmtId="0" fontId="1" fillId="0" borderId="0" xfId="0" applyFont="1" applyFill="1" applyAlignment="1">
      <alignment horizontal="center" vertical="center" wrapText="1"/>
    </xf>
    <xf numFmtId="1" fontId="2" fillId="0" borderId="1" xfId="0" applyNumberFormat="1" applyFont="1" applyFill="1" applyBorder="1" applyAlignment="1">
      <alignment horizontal="center" vertical="center" wrapText="1"/>
    </xf>
    <xf numFmtId="1" fontId="2" fillId="0" borderId="0" xfId="0" applyNumberFormat="1" applyFont="1" applyFill="1" applyAlignment="1">
      <alignment horizontal="center" vertical="top" wrapText="1"/>
    </xf>
    <xf numFmtId="1" fontId="2" fillId="0" borderId="0" xfId="0" applyNumberFormat="1" applyFont="1" applyFill="1" applyBorder="1" applyAlignment="1">
      <alignment horizontal="center" vertical="top" wrapText="1"/>
    </xf>
    <xf numFmtId="0" fontId="5" fillId="0" borderId="0" xfId="1" applyFont="1" applyFill="1" applyBorder="1" applyAlignment="1" applyProtection="1">
      <alignment vertical="center" wrapText="1"/>
    </xf>
    <xf numFmtId="4" fontId="3" fillId="0" borderId="0" xfId="1" applyNumberFormat="1" applyFont="1" applyFill="1" applyBorder="1" applyAlignment="1" applyProtection="1"/>
    <xf numFmtId="0" fontId="3" fillId="0" borderId="0" xfId="1" applyFont="1" applyFill="1" applyBorder="1" applyAlignment="1" applyProtection="1"/>
    <xf numFmtId="4" fontId="8" fillId="0" borderId="0" xfId="0" applyNumberFormat="1" applyFont="1" applyFill="1"/>
    <xf numFmtId="0" fontId="8" fillId="0" borderId="0" xfId="0" applyFont="1" applyFill="1"/>
    <xf numFmtId="4" fontId="8" fillId="0" borderId="0" xfId="0" applyNumberFormat="1" applyFont="1" applyFill="1" applyBorder="1"/>
    <xf numFmtId="0" fontId="0" fillId="0" borderId="0" xfId="0" applyAlignment="1">
      <alignment wrapText="1"/>
    </xf>
    <xf numFmtId="0" fontId="0" fillId="0" borderId="0" xfId="0" applyAlignment="1">
      <alignment horizontal="left" vertical="top" wrapText="1"/>
    </xf>
    <xf numFmtId="0" fontId="11" fillId="0" borderId="1" xfId="0" applyFont="1" applyFill="1" applyBorder="1" applyAlignment="1">
      <alignment wrapText="1"/>
    </xf>
    <xf numFmtId="164" fontId="2" fillId="0" borderId="1" xfId="0" applyNumberFormat="1" applyFont="1" applyFill="1" applyBorder="1" applyAlignment="1">
      <alignment horizontal="center" vertical="center" wrapText="1"/>
    </xf>
    <xf numFmtId="0" fontId="2" fillId="0" borderId="1" xfId="0" applyFont="1" applyFill="1" applyBorder="1" applyAlignment="1">
      <alignment vertical="center" wrapText="1"/>
    </xf>
    <xf numFmtId="0" fontId="10" fillId="0" borderId="0" xfId="0" applyFont="1"/>
    <xf numFmtId="4" fontId="2" fillId="0" borderId="1" xfId="0" applyNumberFormat="1" applyFont="1" applyFill="1" applyBorder="1" applyAlignment="1">
      <alignment horizontal="center" vertical="top"/>
    </xf>
    <xf numFmtId="164" fontId="11" fillId="0" borderId="1" xfId="0" applyNumberFormat="1" applyFont="1" applyFill="1" applyBorder="1" applyAlignment="1">
      <alignment horizontal="center" vertical="top" wrapText="1"/>
    </xf>
    <xf numFmtId="164" fontId="12" fillId="0" borderId="1" xfId="0" applyNumberFormat="1" applyFont="1" applyFill="1" applyBorder="1" applyAlignment="1">
      <alignment horizontal="center" vertical="top" wrapText="1"/>
    </xf>
    <xf numFmtId="164" fontId="12" fillId="0" borderId="1" xfId="0" applyNumberFormat="1" applyFont="1" applyFill="1" applyBorder="1" applyAlignment="1">
      <alignment vertical="top" wrapText="1"/>
    </xf>
    <xf numFmtId="164" fontId="12" fillId="0" borderId="1" xfId="0" applyNumberFormat="1" applyFont="1" applyFill="1" applyBorder="1" applyAlignment="1">
      <alignment horizontal="right" vertical="top" wrapText="1"/>
    </xf>
    <xf numFmtId="0" fontId="1" fillId="0" borderId="0" xfId="0" applyFont="1" applyFill="1" applyBorder="1" applyAlignment="1">
      <alignment horizontal="center" vertical="top" wrapText="1"/>
    </xf>
    <xf numFmtId="0" fontId="0" fillId="0" borderId="0" xfId="0" applyAlignment="1">
      <alignment horizontal="left" vertical="top" wrapText="1"/>
    </xf>
    <xf numFmtId="0" fontId="2" fillId="0" borderId="1" xfId="0"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3" fillId="0" borderId="1" xfId="1" applyNumberFormat="1" applyFont="1" applyFill="1" applyBorder="1" applyAlignment="1" applyProtection="1">
      <alignment horizontal="center" vertical="center" wrapText="1"/>
    </xf>
    <xf numFmtId="0" fontId="1"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11" fillId="0" borderId="1" xfId="0" applyFont="1" applyFill="1" applyBorder="1" applyAlignment="1">
      <alignment horizontal="center" vertical="top" wrapText="1"/>
    </xf>
    <xf numFmtId="0" fontId="11" fillId="0" borderId="1" xfId="0" applyFont="1" applyFill="1" applyBorder="1" applyAlignment="1">
      <alignment vertical="top" wrapText="1"/>
    </xf>
    <xf numFmtId="165" fontId="9" fillId="0" borderId="1" xfId="0" applyNumberFormat="1" applyFont="1" applyFill="1" applyBorder="1" applyAlignment="1" applyProtection="1">
      <alignment horizontal="center" vertical="center"/>
      <protection hidden="1"/>
    </xf>
    <xf numFmtId="0" fontId="5" fillId="0" borderId="1" xfId="1" applyFont="1" applyFill="1" applyBorder="1" applyAlignment="1" applyProtection="1">
      <alignment horizontal="center" vertical="center" wrapText="1"/>
    </xf>
    <xf numFmtId="0" fontId="5" fillId="0" borderId="1" xfId="0" applyFont="1" applyFill="1" applyBorder="1" applyAlignment="1">
      <alignment horizontal="center" wrapText="1"/>
    </xf>
    <xf numFmtId="0" fontId="0" fillId="0" borderId="1" xfId="0" applyBorder="1" applyAlignment="1">
      <alignment vertical="center" wrapText="1"/>
    </xf>
    <xf numFmtId="165" fontId="9" fillId="0" borderId="1" xfId="0" applyNumberFormat="1" applyFont="1" applyFill="1" applyBorder="1" applyAlignment="1" applyProtection="1">
      <alignment horizontal="left" vertical="center"/>
      <protection hidden="1"/>
    </xf>
    <xf numFmtId="4" fontId="2" fillId="0" borderId="1" xfId="0" applyNumberFormat="1" applyFont="1" applyFill="1" applyBorder="1" applyAlignment="1">
      <alignment horizontal="center" vertical="top" wrapText="1"/>
    </xf>
    <xf numFmtId="0" fontId="11" fillId="0" borderId="1" xfId="0" applyFont="1" applyFill="1" applyBorder="1" applyAlignment="1">
      <alignment horizontal="center" vertical="top" wrapText="1"/>
    </xf>
    <xf numFmtId="0" fontId="12" fillId="0" borderId="1" xfId="0" applyFont="1" applyFill="1" applyBorder="1" applyAlignment="1">
      <alignment horizontal="center" vertical="top"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165" fontId="9" fillId="0" borderId="1" xfId="0" applyNumberFormat="1" applyFont="1" applyFill="1" applyBorder="1" applyAlignment="1" applyProtection="1">
      <alignment horizontal="center" vertical="center"/>
      <protection hidden="1"/>
    </xf>
    <xf numFmtId="0" fontId="11"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5" fillId="0" borderId="1" xfId="1" applyFont="1" applyFill="1" applyBorder="1" applyAlignment="1" applyProtection="1">
      <alignment horizontal="center" vertical="center" wrapText="1"/>
    </xf>
    <xf numFmtId="0" fontId="5" fillId="0" borderId="1" xfId="0" applyFont="1" applyFill="1" applyBorder="1" applyAlignment="1">
      <alignment horizontal="center" wrapText="1"/>
    </xf>
    <xf numFmtId="0" fontId="2" fillId="0" borderId="1" xfId="0" applyFont="1" applyFill="1" applyBorder="1" applyAlignment="1">
      <alignment horizontal="center" vertical="top" wrapText="1"/>
    </xf>
    <xf numFmtId="1" fontId="2"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top" wrapText="1"/>
    </xf>
    <xf numFmtId="0" fontId="1" fillId="0" borderId="1" xfId="0" applyFont="1" applyFill="1" applyBorder="1" applyAlignment="1">
      <alignment horizontal="left" vertical="top" wrapText="1"/>
    </xf>
    <xf numFmtId="0" fontId="11" fillId="0" borderId="1" xfId="0" applyFont="1" applyFill="1" applyBorder="1" applyAlignment="1">
      <alignment vertical="top" wrapText="1"/>
    </xf>
    <xf numFmtId="0" fontId="1" fillId="0" borderId="1" xfId="0" applyFont="1" applyFill="1" applyBorder="1" applyAlignment="1">
      <alignment horizontal="center" vertical="center" wrapText="1"/>
    </xf>
    <xf numFmtId="4" fontId="3" fillId="0" borderId="1" xfId="0" applyNumberFormat="1" applyFont="1" applyFill="1" applyBorder="1" applyAlignment="1">
      <alignment vertical="center" wrapText="1"/>
    </xf>
    <xf numFmtId="49" fontId="2" fillId="2" borderId="1" xfId="0" applyNumberFormat="1" applyFont="1" applyFill="1" applyBorder="1" applyAlignment="1">
      <alignment horizontal="center" vertical="top" wrapText="1"/>
    </xf>
    <xf numFmtId="0" fontId="2" fillId="2" borderId="1" xfId="0" applyFont="1" applyFill="1" applyBorder="1" applyAlignment="1">
      <alignment horizontal="left" vertical="top" wrapText="1"/>
    </xf>
    <xf numFmtId="0" fontId="0" fillId="0" borderId="1" xfId="0" applyBorder="1" applyAlignment="1">
      <alignment horizontal="center" vertical="center" wrapText="1"/>
    </xf>
    <xf numFmtId="0" fontId="2" fillId="0" borderId="1" xfId="0" applyFont="1" applyFill="1" applyBorder="1" applyAlignment="1">
      <alignment horizontal="justify" vertical="center" wrapText="1"/>
    </xf>
    <xf numFmtId="49" fontId="2" fillId="0" borderId="1" xfId="0" applyNumberFormat="1" applyFont="1" applyFill="1" applyBorder="1" applyAlignment="1">
      <alignment horizontal="center" vertical="center" wrapText="1"/>
    </xf>
    <xf numFmtId="0" fontId="3" fillId="0" borderId="1" xfId="1" applyFont="1" applyFill="1" applyBorder="1" applyAlignment="1" applyProtection="1">
      <alignment horizontal="left" vertical="center" wrapText="1"/>
    </xf>
    <xf numFmtId="0" fontId="14" fillId="0" borderId="1" xfId="0" applyFont="1" applyBorder="1" applyAlignment="1">
      <alignment horizontal="center" vertical="top" wrapText="1"/>
    </xf>
    <xf numFmtId="0" fontId="14" fillId="0" borderId="1" xfId="0" applyFont="1" applyBorder="1" applyAlignment="1">
      <alignment vertical="top" wrapText="1"/>
    </xf>
    <xf numFmtId="0" fontId="13" fillId="0" borderId="1" xfId="0" applyFont="1" applyBorder="1" applyAlignment="1">
      <alignment horizontal="center" vertical="top" wrapText="1"/>
    </xf>
    <xf numFmtId="4" fontId="7" fillId="0" borderId="1" xfId="0" applyNumberFormat="1" applyFont="1" applyFill="1" applyBorder="1" applyAlignment="1">
      <alignment horizontal="center" vertical="center" wrapText="1"/>
    </xf>
    <xf numFmtId="0" fontId="1" fillId="0" borderId="0" xfId="0" applyFont="1" applyFill="1" applyBorder="1" applyAlignment="1">
      <alignment horizontal="center" vertical="top" wrapText="1"/>
    </xf>
    <xf numFmtId="0" fontId="2" fillId="0" borderId="1" xfId="0" applyFont="1" applyFill="1" applyBorder="1" applyAlignment="1">
      <alignment horizontal="left" vertical="center" wrapText="1"/>
    </xf>
    <xf numFmtId="4" fontId="3" fillId="0" borderId="1" xfId="1" applyNumberFormat="1" applyFont="1" applyFill="1" applyBorder="1" applyAlignment="1" applyProtection="1">
      <alignment horizontal="center" vertical="center" wrapText="1"/>
    </xf>
    <xf numFmtId="0" fontId="0" fillId="0" borderId="0" xfId="0" applyAlignment="1">
      <alignment horizontal="left" vertical="top" wrapText="1"/>
    </xf>
    <xf numFmtId="4" fontId="2" fillId="0" borderId="2"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4" fontId="2" fillId="0" borderId="4" xfId="0" applyNumberFormat="1" applyFont="1" applyFill="1" applyBorder="1" applyAlignment="1">
      <alignment horizontal="center" vertical="center" wrapText="1"/>
    </xf>
  </cellXfs>
  <cellStyles count="2">
    <cellStyle name="Excel Built-in Normal"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C254"/>
  <sheetViews>
    <sheetView tabSelected="1" topLeftCell="A205" zoomScale="80" zoomScaleNormal="80" zoomScaleSheetLayoutView="70" workbookViewId="0">
      <selection activeCell="AA214" sqref="AA214:AA218"/>
    </sheetView>
  </sheetViews>
  <sheetFormatPr defaultRowHeight="15"/>
  <cols>
    <col min="2" max="2" width="43.5703125" customWidth="1"/>
    <col min="3" max="3" width="19" customWidth="1"/>
    <col min="4" max="4" width="15.140625" customWidth="1"/>
    <col min="5" max="5" width="22.7109375" customWidth="1"/>
    <col min="6" max="6" width="15.85546875" bestFit="1" customWidth="1"/>
    <col min="7" max="7" width="17.42578125" customWidth="1"/>
    <col min="8" max="10" width="14.85546875" bestFit="1" customWidth="1"/>
    <col min="11" max="11" width="18.28515625" bestFit="1" customWidth="1"/>
    <col min="12" max="12" width="17" customWidth="1"/>
    <col min="13" max="13" width="18.28515625" bestFit="1" customWidth="1"/>
    <col min="14" max="14" width="17" customWidth="1"/>
    <col min="15" max="15" width="18.28515625" bestFit="1" customWidth="1"/>
    <col min="16" max="16" width="19.28515625" customWidth="1"/>
    <col min="17" max="17" width="10.28515625" customWidth="1"/>
    <col min="19" max="19" width="10.7109375" customWidth="1"/>
  </cols>
  <sheetData>
    <row r="1" spans="1:81" ht="35.25" customHeight="1">
      <c r="P1" s="77" t="s">
        <v>213</v>
      </c>
      <c r="Q1" s="77"/>
      <c r="R1" s="77"/>
      <c r="S1" s="77"/>
      <c r="T1" s="77"/>
      <c r="U1" s="77"/>
      <c r="V1" s="77"/>
      <c r="W1" s="77"/>
      <c r="X1" s="18"/>
      <c r="Y1" s="18"/>
      <c r="Z1" s="29"/>
      <c r="AA1" s="29"/>
    </row>
    <row r="2" spans="1:81">
      <c r="R2" s="17"/>
      <c r="S2" s="17"/>
      <c r="T2" s="17"/>
      <c r="U2" s="17"/>
      <c r="V2" s="17"/>
      <c r="W2" s="17"/>
      <c r="X2" s="17"/>
      <c r="Y2" s="17"/>
      <c r="Z2" s="17"/>
      <c r="AA2" s="17"/>
    </row>
    <row r="3" spans="1:81" s="2" customFormat="1" ht="12.75" customHeight="1">
      <c r="A3" s="74" t="s">
        <v>0</v>
      </c>
      <c r="B3" s="74"/>
      <c r="C3" s="74"/>
      <c r="D3" s="74"/>
      <c r="E3" s="74"/>
      <c r="F3" s="74"/>
      <c r="G3" s="74"/>
      <c r="H3" s="74"/>
      <c r="I3" s="74"/>
      <c r="J3" s="74"/>
      <c r="K3" s="74"/>
      <c r="L3" s="74"/>
      <c r="M3" s="74"/>
      <c r="N3" s="74"/>
      <c r="O3" s="74"/>
      <c r="P3" s="74"/>
      <c r="Q3" s="74"/>
      <c r="R3" s="74"/>
      <c r="S3" s="74"/>
      <c r="T3" s="74"/>
      <c r="U3" s="74"/>
      <c r="V3" s="74"/>
      <c r="W3" s="74"/>
      <c r="X3" s="1"/>
      <c r="Y3" s="1"/>
      <c r="Z3" s="28"/>
      <c r="AA3" s="28"/>
    </row>
    <row r="4" spans="1:81" s="2" customFormat="1" ht="16.350000000000001" customHeight="1">
      <c r="A4" s="74" t="s">
        <v>1</v>
      </c>
      <c r="B4" s="74"/>
      <c r="C4" s="74"/>
      <c r="D4" s="74"/>
      <c r="E4" s="74"/>
      <c r="F4" s="74"/>
      <c r="G4" s="74"/>
      <c r="H4" s="74"/>
      <c r="I4" s="74"/>
      <c r="J4" s="74"/>
      <c r="K4" s="74"/>
      <c r="L4" s="74"/>
      <c r="M4" s="74"/>
      <c r="N4" s="74"/>
      <c r="O4" s="74"/>
      <c r="P4" s="74"/>
      <c r="Q4" s="74"/>
      <c r="R4" s="74"/>
      <c r="S4" s="74"/>
      <c r="T4" s="74"/>
      <c r="U4" s="74"/>
      <c r="V4" s="74"/>
      <c r="W4" s="74"/>
      <c r="X4" s="1"/>
      <c r="Y4" s="1"/>
      <c r="Z4" s="28"/>
      <c r="AA4" s="28"/>
    </row>
    <row r="5" spans="1:81" s="2" customFormat="1" ht="16.350000000000001" customHeight="1">
      <c r="A5" s="74" t="s">
        <v>2</v>
      </c>
      <c r="B5" s="74"/>
      <c r="C5" s="74"/>
      <c r="D5" s="74"/>
      <c r="E5" s="74"/>
      <c r="F5" s="74"/>
      <c r="G5" s="74"/>
      <c r="H5" s="74"/>
      <c r="I5" s="74"/>
      <c r="J5" s="74"/>
      <c r="K5" s="74"/>
      <c r="L5" s="74"/>
      <c r="M5" s="74"/>
      <c r="N5" s="74"/>
      <c r="O5" s="74"/>
      <c r="P5" s="74"/>
      <c r="Q5" s="74"/>
      <c r="R5" s="74"/>
      <c r="S5" s="74"/>
      <c r="T5" s="74"/>
      <c r="U5" s="74"/>
      <c r="V5" s="1"/>
      <c r="W5" s="1"/>
      <c r="X5" s="1"/>
      <c r="Y5" s="1"/>
      <c r="Z5" s="28"/>
      <c r="AA5" s="28"/>
    </row>
    <row r="6" spans="1:81" s="2" customFormat="1" ht="16.350000000000001" customHeight="1">
      <c r="A6" s="74" t="s">
        <v>3</v>
      </c>
      <c r="B6" s="74"/>
      <c r="C6" s="74"/>
      <c r="D6" s="74"/>
      <c r="E6" s="74"/>
      <c r="F6" s="74"/>
      <c r="G6" s="74"/>
      <c r="H6" s="74"/>
      <c r="I6" s="74"/>
      <c r="J6" s="74"/>
      <c r="K6" s="74"/>
      <c r="L6" s="74"/>
      <c r="M6" s="74"/>
      <c r="N6" s="74"/>
      <c r="O6" s="74"/>
      <c r="P6" s="74"/>
      <c r="Q6" s="74"/>
      <c r="R6" s="74"/>
      <c r="S6" s="74"/>
      <c r="T6" s="74"/>
      <c r="U6" s="74"/>
      <c r="V6" s="1"/>
      <c r="W6" s="1"/>
      <c r="X6" s="1"/>
      <c r="Y6" s="1"/>
      <c r="Z6" s="28"/>
      <c r="AA6" s="28"/>
    </row>
    <row r="7" spans="1:81" s="2" customFormat="1" ht="13.9" customHeight="1">
      <c r="A7" s="74" t="s">
        <v>212</v>
      </c>
      <c r="B7" s="74"/>
      <c r="C7" s="74"/>
      <c r="D7" s="74"/>
      <c r="E7" s="74"/>
      <c r="F7" s="74"/>
      <c r="G7" s="74"/>
      <c r="H7" s="74"/>
      <c r="I7" s="74"/>
      <c r="J7" s="74"/>
      <c r="K7" s="74"/>
      <c r="L7" s="74"/>
      <c r="M7" s="74"/>
      <c r="N7" s="74"/>
      <c r="O7" s="74"/>
      <c r="P7" s="74"/>
      <c r="Q7" s="74"/>
      <c r="R7" s="74"/>
      <c r="S7" s="74"/>
      <c r="T7" s="74"/>
      <c r="U7" s="74"/>
      <c r="V7" s="1"/>
      <c r="W7" s="1"/>
      <c r="X7" s="1"/>
      <c r="Y7" s="1"/>
      <c r="Z7" s="28"/>
      <c r="AA7" s="28"/>
    </row>
    <row r="8" spans="1:81" s="3" customFormat="1" ht="15" customHeight="1">
      <c r="A8" s="46" t="s">
        <v>4</v>
      </c>
      <c r="B8" s="46" t="s">
        <v>5</v>
      </c>
      <c r="C8" s="46" t="s">
        <v>6</v>
      </c>
      <c r="D8" s="46"/>
      <c r="E8" s="46"/>
      <c r="F8" s="46"/>
      <c r="G8" s="46"/>
      <c r="H8" s="46"/>
      <c r="I8" s="46"/>
      <c r="J8" s="46"/>
      <c r="K8" s="46"/>
      <c r="L8" s="46"/>
      <c r="M8" s="46"/>
      <c r="N8" s="46"/>
      <c r="O8" s="46"/>
      <c r="P8" s="78" t="s">
        <v>7</v>
      </c>
      <c r="Q8" s="79"/>
      <c r="R8" s="79"/>
      <c r="S8" s="79"/>
      <c r="T8" s="79"/>
      <c r="U8" s="79"/>
      <c r="V8" s="79"/>
      <c r="W8" s="79"/>
      <c r="X8" s="79"/>
      <c r="Y8" s="79"/>
      <c r="Z8" s="79"/>
      <c r="AA8" s="80"/>
    </row>
    <row r="9" spans="1:81" s="3" customFormat="1" ht="12.75" customHeight="1">
      <c r="A9" s="46"/>
      <c r="B9" s="46"/>
      <c r="C9" s="46" t="s">
        <v>8</v>
      </c>
      <c r="D9" s="46"/>
      <c r="E9" s="46" t="s">
        <v>9</v>
      </c>
      <c r="F9" s="47" t="s">
        <v>10</v>
      </c>
      <c r="G9" s="47"/>
      <c r="H9" s="47"/>
      <c r="I9" s="47"/>
      <c r="J9" s="47"/>
      <c r="K9" s="47"/>
      <c r="L9" s="47"/>
      <c r="M9" s="47"/>
      <c r="N9" s="47"/>
      <c r="O9" s="47"/>
      <c r="P9" s="47" t="s">
        <v>11</v>
      </c>
      <c r="Q9" s="47" t="s">
        <v>12</v>
      </c>
      <c r="R9" s="78" t="s">
        <v>13</v>
      </c>
      <c r="S9" s="79"/>
      <c r="T9" s="79"/>
      <c r="U9" s="79"/>
      <c r="V9" s="79"/>
      <c r="W9" s="79"/>
      <c r="X9" s="79"/>
      <c r="Y9" s="79"/>
      <c r="Z9" s="79"/>
      <c r="AA9" s="80"/>
    </row>
    <row r="10" spans="1:81" s="3" customFormat="1" ht="16.350000000000001" customHeight="1">
      <c r="A10" s="46"/>
      <c r="B10" s="46"/>
      <c r="C10" s="46"/>
      <c r="D10" s="46"/>
      <c r="E10" s="46"/>
      <c r="F10" s="47" t="s">
        <v>14</v>
      </c>
      <c r="G10" s="47"/>
      <c r="H10" s="47" t="s">
        <v>15</v>
      </c>
      <c r="I10" s="47"/>
      <c r="J10" s="47" t="s">
        <v>16</v>
      </c>
      <c r="K10" s="47"/>
      <c r="L10" s="47" t="s">
        <v>188</v>
      </c>
      <c r="M10" s="47"/>
      <c r="N10" s="47" t="s">
        <v>204</v>
      </c>
      <c r="O10" s="47"/>
      <c r="P10" s="47"/>
      <c r="Q10" s="47"/>
      <c r="R10" s="47" t="s">
        <v>14</v>
      </c>
      <c r="S10" s="47"/>
      <c r="T10" s="47" t="s">
        <v>15</v>
      </c>
      <c r="U10" s="47"/>
      <c r="V10" s="47" t="s">
        <v>16</v>
      </c>
      <c r="W10" s="47"/>
      <c r="X10" s="47" t="s">
        <v>188</v>
      </c>
      <c r="Y10" s="47"/>
      <c r="Z10" s="47" t="s">
        <v>204</v>
      </c>
      <c r="AA10" s="47"/>
    </row>
    <row r="11" spans="1:81" s="3" customFormat="1" ht="95.1" customHeight="1">
      <c r="A11" s="46"/>
      <c r="B11" s="46"/>
      <c r="C11" s="30" t="s">
        <v>17</v>
      </c>
      <c r="D11" s="30" t="s">
        <v>18</v>
      </c>
      <c r="E11" s="46"/>
      <c r="F11" s="32" t="s">
        <v>19</v>
      </c>
      <c r="G11" s="32" t="s">
        <v>20</v>
      </c>
      <c r="H11" s="32" t="s">
        <v>19</v>
      </c>
      <c r="I11" s="32" t="s">
        <v>20</v>
      </c>
      <c r="J11" s="32" t="s">
        <v>19</v>
      </c>
      <c r="K11" s="32" t="s">
        <v>20</v>
      </c>
      <c r="L11" s="32" t="s">
        <v>19</v>
      </c>
      <c r="M11" s="32" t="s">
        <v>20</v>
      </c>
      <c r="N11" s="32" t="s">
        <v>19</v>
      </c>
      <c r="O11" s="32" t="s">
        <v>20</v>
      </c>
      <c r="P11" s="47"/>
      <c r="Q11" s="47"/>
      <c r="R11" s="32" t="s">
        <v>19</v>
      </c>
      <c r="S11" s="32" t="s">
        <v>20</v>
      </c>
      <c r="T11" s="32" t="s">
        <v>19</v>
      </c>
      <c r="U11" s="32" t="s">
        <v>20</v>
      </c>
      <c r="V11" s="32" t="s">
        <v>19</v>
      </c>
      <c r="W11" s="32" t="s">
        <v>20</v>
      </c>
      <c r="X11" s="32" t="s">
        <v>19</v>
      </c>
      <c r="Y11" s="32" t="s">
        <v>20</v>
      </c>
      <c r="Z11" s="32" t="s">
        <v>19</v>
      </c>
      <c r="AA11" s="32" t="s">
        <v>20</v>
      </c>
    </row>
    <row r="12" spans="1:81" s="5" customFormat="1" ht="12.75">
      <c r="A12" s="8">
        <v>1</v>
      </c>
      <c r="B12" s="30">
        <v>2</v>
      </c>
      <c r="C12" s="8">
        <v>3</v>
      </c>
      <c r="D12" s="8">
        <v>4</v>
      </c>
      <c r="E12" s="8">
        <v>5</v>
      </c>
      <c r="F12" s="8">
        <v>6</v>
      </c>
      <c r="G12" s="8">
        <v>7</v>
      </c>
      <c r="H12" s="8">
        <v>8</v>
      </c>
      <c r="I12" s="8">
        <v>9</v>
      </c>
      <c r="J12" s="8">
        <v>10</v>
      </c>
      <c r="K12" s="8">
        <v>11</v>
      </c>
      <c r="L12" s="8">
        <v>12</v>
      </c>
      <c r="M12" s="8">
        <v>13</v>
      </c>
      <c r="N12" s="8">
        <v>12</v>
      </c>
      <c r="O12" s="8">
        <v>13</v>
      </c>
      <c r="P12" s="8">
        <v>14</v>
      </c>
      <c r="Q12" s="8">
        <v>15</v>
      </c>
      <c r="R12" s="8">
        <v>16</v>
      </c>
      <c r="S12" s="8">
        <v>17</v>
      </c>
      <c r="T12" s="8">
        <v>18</v>
      </c>
      <c r="U12" s="8">
        <v>19</v>
      </c>
      <c r="V12" s="8">
        <v>20</v>
      </c>
      <c r="W12" s="8">
        <v>21</v>
      </c>
      <c r="X12" s="8">
        <v>22</v>
      </c>
      <c r="Y12" s="8">
        <v>23</v>
      </c>
      <c r="Z12" s="8">
        <v>22</v>
      </c>
      <c r="AA12" s="8">
        <v>23</v>
      </c>
      <c r="AB12" s="4"/>
      <c r="AC12" s="4"/>
      <c r="AD12" s="4"/>
      <c r="AE12" s="4"/>
      <c r="AF12" s="4"/>
      <c r="AG12" s="4"/>
      <c r="AH12" s="4"/>
      <c r="AI12" s="4"/>
      <c r="AJ12" s="4"/>
      <c r="AK12" s="4"/>
      <c r="AL12" s="4"/>
      <c r="AM12" s="4"/>
      <c r="AN12" s="4"/>
      <c r="AO12" s="4"/>
      <c r="AP12" s="4"/>
      <c r="AQ12" s="4"/>
      <c r="AR12" s="4"/>
      <c r="AS12" s="4"/>
      <c r="AT12" s="4"/>
      <c r="AU12" s="4"/>
      <c r="AV12" s="4"/>
      <c r="AW12" s="4"/>
      <c r="BI12" s="4"/>
      <c r="BJ12" s="4"/>
      <c r="BK12" s="4"/>
      <c r="BL12" s="4"/>
      <c r="BM12" s="4"/>
      <c r="BN12" s="4"/>
      <c r="BO12" s="4"/>
      <c r="BP12" s="4"/>
      <c r="BQ12" s="4"/>
      <c r="BR12" s="4"/>
      <c r="BS12" s="4"/>
      <c r="BT12" s="4"/>
      <c r="BU12" s="4"/>
      <c r="BV12" s="4"/>
      <c r="BW12" s="4"/>
      <c r="BX12" s="4"/>
    </row>
    <row r="13" spans="1:81" s="5" customFormat="1" ht="13.9" customHeight="1">
      <c r="A13" s="58" t="s">
        <v>101</v>
      </c>
      <c r="B13" s="58"/>
      <c r="C13" s="58"/>
      <c r="D13" s="58"/>
      <c r="E13" s="58"/>
      <c r="F13" s="58"/>
      <c r="G13" s="58"/>
      <c r="H13" s="58"/>
      <c r="I13" s="58"/>
      <c r="J13" s="58"/>
      <c r="K13" s="58"/>
      <c r="L13" s="58"/>
      <c r="M13" s="58"/>
      <c r="N13" s="58"/>
      <c r="O13" s="58"/>
      <c r="P13" s="58"/>
      <c r="Q13" s="58"/>
      <c r="R13" s="58"/>
      <c r="S13" s="58"/>
      <c r="T13" s="58"/>
      <c r="U13" s="58"/>
      <c r="V13" s="58"/>
      <c r="W13" s="58"/>
      <c r="X13" s="58"/>
      <c r="Y13" s="58"/>
      <c r="Z13" s="8"/>
      <c r="AA13" s="8"/>
      <c r="AB13" s="4"/>
      <c r="AC13" s="4"/>
      <c r="AD13" s="4"/>
      <c r="AE13" s="4"/>
      <c r="AF13" s="4"/>
      <c r="AG13" s="4"/>
      <c r="AH13" s="4"/>
      <c r="AI13" s="4"/>
      <c r="AJ13" s="4"/>
      <c r="AK13" s="4"/>
      <c r="AL13" s="4"/>
      <c r="AM13" s="4"/>
      <c r="AN13" s="4"/>
      <c r="AO13" s="4"/>
      <c r="AP13" s="4"/>
      <c r="AQ13" s="4"/>
      <c r="AR13" s="4"/>
      <c r="AS13" s="4"/>
      <c r="AT13" s="4"/>
      <c r="AU13" s="4"/>
      <c r="AV13" s="4"/>
      <c r="AW13" s="4"/>
      <c r="BI13" s="4"/>
      <c r="BJ13" s="4"/>
      <c r="BK13" s="4"/>
      <c r="BL13" s="4"/>
      <c r="BM13" s="4"/>
      <c r="BN13" s="4"/>
      <c r="BO13" s="4"/>
      <c r="BP13" s="4"/>
      <c r="BQ13" s="4"/>
      <c r="BR13" s="4"/>
      <c r="BS13" s="4"/>
      <c r="BT13" s="4"/>
      <c r="BU13" s="4"/>
      <c r="BV13" s="4"/>
      <c r="BW13" s="4"/>
      <c r="BX13" s="4"/>
    </row>
    <row r="14" spans="1:81" s="5" customFormat="1" ht="13.9" customHeight="1">
      <c r="A14" s="58" t="s">
        <v>21</v>
      </c>
      <c r="B14" s="58"/>
      <c r="C14" s="58"/>
      <c r="D14" s="58"/>
      <c r="E14" s="58"/>
      <c r="F14" s="58"/>
      <c r="G14" s="58"/>
      <c r="H14" s="58"/>
      <c r="I14" s="58"/>
      <c r="J14" s="58"/>
      <c r="K14" s="58"/>
      <c r="L14" s="58"/>
      <c r="M14" s="58"/>
      <c r="N14" s="58"/>
      <c r="O14" s="58"/>
      <c r="P14" s="58"/>
      <c r="Q14" s="58"/>
      <c r="R14" s="58"/>
      <c r="S14" s="58"/>
      <c r="T14" s="58"/>
      <c r="U14" s="58"/>
      <c r="V14" s="58"/>
      <c r="W14" s="58"/>
      <c r="X14" s="58"/>
      <c r="Y14" s="58"/>
      <c r="Z14" s="8"/>
      <c r="AA14" s="8"/>
      <c r="BI14" s="4"/>
      <c r="BJ14" s="4"/>
      <c r="BK14" s="4"/>
      <c r="BL14" s="4"/>
      <c r="BM14" s="4"/>
      <c r="BN14" s="4"/>
      <c r="BO14" s="4"/>
      <c r="BP14" s="4"/>
      <c r="BQ14" s="4"/>
      <c r="BR14" s="4"/>
      <c r="BS14" s="4"/>
      <c r="BT14" s="4"/>
      <c r="BU14" s="4"/>
      <c r="BV14" s="4"/>
      <c r="BW14" s="4"/>
      <c r="BX14" s="4"/>
    </row>
    <row r="15" spans="1:81" s="9" customFormat="1" ht="12.75" customHeight="1">
      <c r="A15" s="55" t="s">
        <v>102</v>
      </c>
      <c r="B15" s="55"/>
      <c r="C15" s="55"/>
      <c r="D15" s="55"/>
      <c r="E15" s="55"/>
      <c r="F15" s="55"/>
      <c r="G15" s="55"/>
      <c r="H15" s="55"/>
      <c r="I15" s="55"/>
      <c r="J15" s="55"/>
      <c r="K15" s="55"/>
      <c r="L15" s="55"/>
      <c r="M15" s="55"/>
      <c r="N15" s="55"/>
      <c r="O15" s="55"/>
      <c r="P15" s="55"/>
      <c r="Q15" s="55"/>
      <c r="R15" s="55"/>
      <c r="S15" s="55"/>
      <c r="T15" s="55"/>
      <c r="U15" s="55"/>
      <c r="V15" s="55"/>
      <c r="W15" s="55"/>
      <c r="X15" s="55"/>
      <c r="Y15" s="55"/>
      <c r="Z15" s="39"/>
      <c r="AA15" s="39"/>
      <c r="AB15" s="11"/>
      <c r="BN15" s="10"/>
      <c r="BO15" s="10"/>
      <c r="BP15" s="10"/>
      <c r="BQ15" s="10"/>
      <c r="BR15" s="10"/>
      <c r="BS15" s="10"/>
      <c r="BT15" s="10"/>
      <c r="BU15" s="10"/>
      <c r="BV15" s="10"/>
      <c r="BW15" s="10"/>
      <c r="BX15" s="10"/>
      <c r="BY15" s="10"/>
      <c r="BZ15" s="10"/>
      <c r="CA15" s="10"/>
      <c r="CB15" s="10"/>
      <c r="CC15" s="10"/>
    </row>
    <row r="16" spans="1:81" s="3" customFormat="1" ht="13.9" customHeight="1">
      <c r="A16" s="46" t="s">
        <v>22</v>
      </c>
      <c r="B16" s="46"/>
      <c r="C16" s="46"/>
      <c r="D16" s="46"/>
      <c r="E16" s="46"/>
      <c r="F16" s="46"/>
      <c r="G16" s="46"/>
      <c r="H16" s="46"/>
      <c r="I16" s="46"/>
      <c r="J16" s="46"/>
      <c r="K16" s="46"/>
      <c r="L16" s="46"/>
      <c r="M16" s="46"/>
      <c r="N16" s="46"/>
      <c r="O16" s="46"/>
      <c r="P16" s="46"/>
      <c r="Q16" s="46"/>
      <c r="R16" s="46"/>
      <c r="S16" s="46"/>
      <c r="T16" s="46"/>
      <c r="U16" s="46"/>
      <c r="V16" s="46"/>
      <c r="W16" s="46"/>
      <c r="X16" s="46"/>
      <c r="Y16" s="46"/>
      <c r="Z16" s="30"/>
      <c r="AA16" s="30"/>
      <c r="BI16" s="6"/>
      <c r="BJ16" s="6"/>
      <c r="BK16" s="6"/>
      <c r="BL16" s="6"/>
      <c r="BM16" s="6"/>
      <c r="BN16" s="6"/>
      <c r="BO16" s="6"/>
      <c r="BP16" s="6"/>
      <c r="BQ16" s="6"/>
      <c r="BR16" s="6"/>
      <c r="BS16" s="6"/>
      <c r="BT16" s="6"/>
      <c r="BU16" s="6"/>
      <c r="BV16" s="6"/>
      <c r="BW16" s="6"/>
      <c r="BX16" s="6"/>
    </row>
    <row r="17" spans="1:27" s="3" customFormat="1" ht="25.5">
      <c r="A17" s="46">
        <v>1</v>
      </c>
      <c r="B17" s="67" t="s">
        <v>23</v>
      </c>
      <c r="C17" s="67"/>
      <c r="D17" s="67"/>
      <c r="E17" s="35" t="s">
        <v>24</v>
      </c>
      <c r="F17" s="32">
        <f t="shared" ref="F17:K17" si="0">F18+F19</f>
        <v>84631287.570000008</v>
      </c>
      <c r="G17" s="32">
        <f t="shared" si="0"/>
        <v>84631287.570000008</v>
      </c>
      <c r="H17" s="32">
        <f t="shared" si="0"/>
        <v>40661913.43</v>
      </c>
      <c r="I17" s="32">
        <f t="shared" si="0"/>
        <v>40661913.43</v>
      </c>
      <c r="J17" s="32">
        <f t="shared" si="0"/>
        <v>43969374.140000001</v>
      </c>
      <c r="K17" s="32">
        <f t="shared" si="0"/>
        <v>43969374.140000001</v>
      </c>
      <c r="L17" s="32">
        <f>L18+L19</f>
        <v>48592405.239999995</v>
      </c>
      <c r="M17" s="32">
        <f>M18+M19</f>
        <v>48592405.239999995</v>
      </c>
      <c r="N17" s="32">
        <f>N18+N19</f>
        <v>56298519.120000005</v>
      </c>
      <c r="O17" s="32">
        <f>O18+O19</f>
        <v>56184295.100000001</v>
      </c>
      <c r="P17" s="47" t="s">
        <v>25</v>
      </c>
      <c r="Q17" s="47" t="s">
        <v>25</v>
      </c>
      <c r="R17" s="47" t="s">
        <v>25</v>
      </c>
      <c r="S17" s="47" t="s">
        <v>25</v>
      </c>
      <c r="T17" s="47" t="s">
        <v>25</v>
      </c>
      <c r="U17" s="47" t="s">
        <v>25</v>
      </c>
      <c r="V17" s="47" t="s">
        <v>25</v>
      </c>
      <c r="W17" s="47" t="s">
        <v>25</v>
      </c>
      <c r="X17" s="47" t="s">
        <v>25</v>
      </c>
      <c r="Y17" s="47" t="s">
        <v>25</v>
      </c>
      <c r="Z17" s="47" t="s">
        <v>25</v>
      </c>
      <c r="AA17" s="47" t="s">
        <v>25</v>
      </c>
    </row>
    <row r="18" spans="1:27" s="3" customFormat="1" ht="76.5">
      <c r="A18" s="46"/>
      <c r="B18" s="46"/>
      <c r="C18" s="67"/>
      <c r="D18" s="67"/>
      <c r="E18" s="35" t="s">
        <v>26</v>
      </c>
      <c r="F18" s="32">
        <f t="shared" ref="F18:F70" si="1">H18+J18</f>
        <v>80536430.49000001</v>
      </c>
      <c r="G18" s="32">
        <f>I18+K18</f>
        <v>80536430.49000001</v>
      </c>
      <c r="H18" s="32">
        <f t="shared" ref="H18:M19" si="2">H21+H60</f>
        <v>39071357.420000002</v>
      </c>
      <c r="I18" s="32">
        <f t="shared" si="2"/>
        <v>39071357.420000002</v>
      </c>
      <c r="J18" s="32">
        <f t="shared" si="2"/>
        <v>41465073.07</v>
      </c>
      <c r="K18" s="32">
        <f t="shared" si="2"/>
        <v>41465073.07</v>
      </c>
      <c r="L18" s="32">
        <f t="shared" si="2"/>
        <v>46364065.179999992</v>
      </c>
      <c r="M18" s="32">
        <f t="shared" si="2"/>
        <v>46364065.179999992</v>
      </c>
      <c r="N18" s="32">
        <f>N21</f>
        <v>54407152.340000004</v>
      </c>
      <c r="O18" s="32">
        <f>O21</f>
        <v>54292928.32</v>
      </c>
      <c r="P18" s="47"/>
      <c r="Q18" s="47"/>
      <c r="R18" s="47"/>
      <c r="S18" s="47"/>
      <c r="T18" s="47"/>
      <c r="U18" s="47"/>
      <c r="V18" s="47"/>
      <c r="W18" s="47"/>
      <c r="X18" s="47"/>
      <c r="Y18" s="47"/>
      <c r="Z18" s="47"/>
      <c r="AA18" s="47"/>
    </row>
    <row r="19" spans="1:27" s="3" customFormat="1" ht="51">
      <c r="A19" s="46"/>
      <c r="B19" s="46"/>
      <c r="C19" s="67"/>
      <c r="D19" s="67"/>
      <c r="E19" s="35" t="s">
        <v>27</v>
      </c>
      <c r="F19" s="32">
        <f t="shared" si="1"/>
        <v>4094857.08</v>
      </c>
      <c r="G19" s="32">
        <f t="shared" ref="G19:G70" si="3">I19+K19</f>
        <v>4094857.08</v>
      </c>
      <c r="H19" s="32">
        <f t="shared" si="2"/>
        <v>1590556.01</v>
      </c>
      <c r="I19" s="32">
        <f t="shared" si="2"/>
        <v>1590556.01</v>
      </c>
      <c r="J19" s="32">
        <f t="shared" si="2"/>
        <v>2504301.0699999998</v>
      </c>
      <c r="K19" s="32">
        <f t="shared" si="2"/>
        <v>2504301.0699999998</v>
      </c>
      <c r="L19" s="32">
        <f t="shared" si="2"/>
        <v>2228340.0599999996</v>
      </c>
      <c r="M19" s="32">
        <f t="shared" si="2"/>
        <v>2228340.0599999996</v>
      </c>
      <c r="N19" s="32">
        <f>N22+N61</f>
        <v>1891366.78</v>
      </c>
      <c r="O19" s="32">
        <f>O22+O61</f>
        <v>1891366.78</v>
      </c>
      <c r="P19" s="47"/>
      <c r="Q19" s="47"/>
      <c r="R19" s="47"/>
      <c r="S19" s="47"/>
      <c r="T19" s="47"/>
      <c r="U19" s="47"/>
      <c r="V19" s="47"/>
      <c r="W19" s="47"/>
      <c r="X19" s="47"/>
      <c r="Y19" s="47"/>
      <c r="Z19" s="47"/>
      <c r="AA19" s="47"/>
    </row>
    <row r="20" spans="1:27" s="7" customFormat="1" ht="24" customHeight="1">
      <c r="A20" s="68" t="s">
        <v>28</v>
      </c>
      <c r="B20" s="67" t="s">
        <v>29</v>
      </c>
      <c r="C20" s="46" t="s">
        <v>25</v>
      </c>
      <c r="D20" s="46" t="s">
        <v>25</v>
      </c>
      <c r="E20" s="35" t="s">
        <v>24</v>
      </c>
      <c r="F20" s="32">
        <f t="shared" si="1"/>
        <v>80310258.489999995</v>
      </c>
      <c r="G20" s="32">
        <f t="shared" si="3"/>
        <v>80310258.489999995</v>
      </c>
      <c r="H20" s="32">
        <f t="shared" ref="H20:M20" si="4">H21+H22</f>
        <v>38561706.229999997</v>
      </c>
      <c r="I20" s="32">
        <f t="shared" si="4"/>
        <v>38561706.229999997</v>
      </c>
      <c r="J20" s="32">
        <f t="shared" si="4"/>
        <v>41748552.259999998</v>
      </c>
      <c r="K20" s="32">
        <f t="shared" si="4"/>
        <v>41748552.259999998</v>
      </c>
      <c r="L20" s="32">
        <f t="shared" si="4"/>
        <v>46323330.579999998</v>
      </c>
      <c r="M20" s="32">
        <f t="shared" si="4"/>
        <v>46323330.579999998</v>
      </c>
      <c r="N20" s="32">
        <f>N21+N22</f>
        <v>56298519.120000005</v>
      </c>
      <c r="O20" s="32">
        <f>O21+O22</f>
        <v>56184295.100000001</v>
      </c>
      <c r="P20" s="47" t="s">
        <v>25</v>
      </c>
      <c r="Q20" s="47" t="s">
        <v>25</v>
      </c>
      <c r="R20" s="47" t="s">
        <v>25</v>
      </c>
      <c r="S20" s="47" t="s">
        <v>25</v>
      </c>
      <c r="T20" s="47" t="s">
        <v>25</v>
      </c>
      <c r="U20" s="47" t="s">
        <v>25</v>
      </c>
      <c r="V20" s="47" t="s">
        <v>25</v>
      </c>
      <c r="W20" s="47" t="s">
        <v>25</v>
      </c>
      <c r="X20" s="47" t="s">
        <v>25</v>
      </c>
      <c r="Y20" s="47" t="s">
        <v>25</v>
      </c>
      <c r="Z20" s="47" t="s">
        <v>25</v>
      </c>
      <c r="AA20" s="47" t="s">
        <v>25</v>
      </c>
    </row>
    <row r="21" spans="1:27" s="7" customFormat="1" ht="12.75">
      <c r="A21" s="68"/>
      <c r="B21" s="67"/>
      <c r="C21" s="46"/>
      <c r="D21" s="46"/>
      <c r="E21" s="35" t="s">
        <v>30</v>
      </c>
      <c r="F21" s="32">
        <f t="shared" si="1"/>
        <v>76215401.409999996</v>
      </c>
      <c r="G21" s="32">
        <f t="shared" si="3"/>
        <v>76215401.409999996</v>
      </c>
      <c r="H21" s="32">
        <f>H24+H27+H30+H33+H36+H39</f>
        <v>36971150.219999999</v>
      </c>
      <c r="I21" s="32">
        <f>I24+I27+I30+I33+I36+I39</f>
        <v>36971150.219999999</v>
      </c>
      <c r="J21" s="32">
        <f>J24+J27+J30+J33+J36+J39+J42+J45</f>
        <v>39244251.189999998</v>
      </c>
      <c r="K21" s="32">
        <f>K24+K27+K30+K33+K36+K39+K42+K45</f>
        <v>39244251.189999998</v>
      </c>
      <c r="L21" s="32">
        <f t="shared" ref="L21:M22" si="5">L24+L27+L30+L33+L36+L39+L42+L45+L48+L51</f>
        <v>44094990.519999996</v>
      </c>
      <c r="M21" s="32">
        <f t="shared" si="5"/>
        <v>44094990.519999996</v>
      </c>
      <c r="N21" s="32">
        <f>N24+N27+N30+N33+N36+N39+N42+N45+N48+N51+N54</f>
        <v>54407152.340000004</v>
      </c>
      <c r="O21" s="32">
        <f>O24+O27+O30+O33+O36+O39+O42+O45+O48+O51+O54</f>
        <v>54292928.32</v>
      </c>
      <c r="P21" s="47"/>
      <c r="Q21" s="47"/>
      <c r="R21" s="47"/>
      <c r="S21" s="47"/>
      <c r="T21" s="47"/>
      <c r="U21" s="47"/>
      <c r="V21" s="47"/>
      <c r="W21" s="47"/>
      <c r="X21" s="47"/>
      <c r="Y21" s="47"/>
      <c r="Z21" s="47"/>
      <c r="AA21" s="47"/>
    </row>
    <row r="22" spans="1:27" s="7" customFormat="1" ht="32.25" customHeight="1">
      <c r="A22" s="68"/>
      <c r="B22" s="67"/>
      <c r="C22" s="46"/>
      <c r="D22" s="46"/>
      <c r="E22" s="35" t="s">
        <v>31</v>
      </c>
      <c r="F22" s="32">
        <f t="shared" si="1"/>
        <v>4094857.08</v>
      </c>
      <c r="G22" s="32">
        <f t="shared" si="3"/>
        <v>4094857.08</v>
      </c>
      <c r="H22" s="32">
        <f>H25+H28+H31+H34+H37+H40</f>
        <v>1590556.01</v>
      </c>
      <c r="I22" s="32">
        <f>I25+I28+I31+I34+I37+I40</f>
        <v>1590556.01</v>
      </c>
      <c r="J22" s="32">
        <f>J25+J28+J31+J34+J37+J40+J43+J46</f>
        <v>2504301.0699999998</v>
      </c>
      <c r="K22" s="32">
        <f>K25+K28+K31+K34+K37+K40+K43+K46</f>
        <v>2504301.0699999998</v>
      </c>
      <c r="L22" s="32">
        <f t="shared" si="5"/>
        <v>2228340.0599999996</v>
      </c>
      <c r="M22" s="32">
        <f t="shared" si="5"/>
        <v>2228340.0599999996</v>
      </c>
      <c r="N22" s="32">
        <f>N25+N28+N31+N34+N37+N40+N43+N46+N49+N52+N55</f>
        <v>1891366.78</v>
      </c>
      <c r="O22" s="32">
        <f>O25+O28+O31+O34+O37+O40+O43+O46+O49+O52+O55</f>
        <v>1891366.78</v>
      </c>
      <c r="P22" s="47"/>
      <c r="Q22" s="47"/>
      <c r="R22" s="47"/>
      <c r="S22" s="47"/>
      <c r="T22" s="47"/>
      <c r="U22" s="47"/>
      <c r="V22" s="47"/>
      <c r="W22" s="47"/>
      <c r="X22" s="47"/>
      <c r="Y22" s="47"/>
      <c r="Z22" s="47"/>
      <c r="AA22" s="47"/>
    </row>
    <row r="23" spans="1:27" s="3" customFormat="1" ht="24" customHeight="1">
      <c r="A23" s="68" t="s">
        <v>32</v>
      </c>
      <c r="B23" s="67" t="s">
        <v>33</v>
      </c>
      <c r="C23" s="46">
        <v>502</v>
      </c>
      <c r="D23" s="48" t="s">
        <v>122</v>
      </c>
      <c r="E23" s="35" t="s">
        <v>24</v>
      </c>
      <c r="F23" s="32">
        <f t="shared" si="1"/>
        <v>41878110.960000001</v>
      </c>
      <c r="G23" s="32">
        <f t="shared" si="3"/>
        <v>41878110.960000001</v>
      </c>
      <c r="H23" s="32">
        <f t="shared" ref="H23:M23" si="6">H24+H25</f>
        <v>20260380.530000001</v>
      </c>
      <c r="I23" s="32">
        <f t="shared" si="6"/>
        <v>20260380.530000001</v>
      </c>
      <c r="J23" s="32">
        <f t="shared" si="6"/>
        <v>21617730.43</v>
      </c>
      <c r="K23" s="32">
        <f t="shared" si="6"/>
        <v>21617730.43</v>
      </c>
      <c r="L23" s="32">
        <f t="shared" si="6"/>
        <v>23075007.23</v>
      </c>
      <c r="M23" s="32">
        <f t="shared" si="6"/>
        <v>23075007.23</v>
      </c>
      <c r="N23" s="32">
        <f>N24+N25</f>
        <v>27172244.359999999</v>
      </c>
      <c r="O23" s="32">
        <f>O24+O25</f>
        <v>27058020.34</v>
      </c>
      <c r="P23" s="47" t="s">
        <v>34</v>
      </c>
      <c r="Q23" s="47" t="s">
        <v>35</v>
      </c>
      <c r="R23" s="47" t="s">
        <v>36</v>
      </c>
      <c r="S23" s="47" t="s">
        <v>36</v>
      </c>
      <c r="T23" s="47">
        <v>100</v>
      </c>
      <c r="U23" s="47">
        <v>100</v>
      </c>
      <c r="V23" s="47">
        <v>100</v>
      </c>
      <c r="W23" s="47">
        <v>100</v>
      </c>
      <c r="X23" s="47">
        <v>100</v>
      </c>
      <c r="Y23" s="47">
        <v>100</v>
      </c>
      <c r="Z23" s="47">
        <v>100</v>
      </c>
      <c r="AA23" s="47">
        <v>100</v>
      </c>
    </row>
    <row r="24" spans="1:27" s="3" customFormat="1" ht="12.75">
      <c r="A24" s="68"/>
      <c r="B24" s="67"/>
      <c r="C24" s="46"/>
      <c r="D24" s="48"/>
      <c r="E24" s="35" t="s">
        <v>30</v>
      </c>
      <c r="F24" s="32">
        <f t="shared" si="1"/>
        <v>41878110.960000001</v>
      </c>
      <c r="G24" s="32">
        <f t="shared" si="3"/>
        <v>41878110.960000001</v>
      </c>
      <c r="H24" s="32">
        <f>20245680.53+14700</f>
        <v>20260380.530000001</v>
      </c>
      <c r="I24" s="32">
        <f>20245680.53+14700</f>
        <v>20260380.530000001</v>
      </c>
      <c r="J24" s="32">
        <v>21617730.43</v>
      </c>
      <c r="K24" s="32">
        <f>J24</f>
        <v>21617730.43</v>
      </c>
      <c r="L24" s="32">
        <v>23075007.23</v>
      </c>
      <c r="M24" s="32">
        <f>L24</f>
        <v>23075007.23</v>
      </c>
      <c r="N24" s="32">
        <f>27152744.36+19500</f>
        <v>27172244.359999999</v>
      </c>
      <c r="O24" s="32">
        <v>27058020.34</v>
      </c>
      <c r="P24" s="47"/>
      <c r="Q24" s="47"/>
      <c r="R24" s="47"/>
      <c r="S24" s="47"/>
      <c r="T24" s="47"/>
      <c r="U24" s="47"/>
      <c r="V24" s="47"/>
      <c r="W24" s="47"/>
      <c r="X24" s="47"/>
      <c r="Y24" s="47"/>
      <c r="Z24" s="47"/>
      <c r="AA24" s="47"/>
    </row>
    <row r="25" spans="1:27" s="3" customFormat="1" ht="16.899999999999999" customHeight="1">
      <c r="A25" s="68"/>
      <c r="B25" s="67"/>
      <c r="C25" s="46"/>
      <c r="D25" s="48"/>
      <c r="E25" s="35" t="s">
        <v>31</v>
      </c>
      <c r="F25" s="32">
        <f t="shared" si="1"/>
        <v>0</v>
      </c>
      <c r="G25" s="32">
        <f t="shared" si="3"/>
        <v>0</v>
      </c>
      <c r="H25" s="32">
        <v>0</v>
      </c>
      <c r="I25" s="32">
        <v>0</v>
      </c>
      <c r="J25" s="32">
        <v>0</v>
      </c>
      <c r="K25" s="32">
        <v>0</v>
      </c>
      <c r="L25" s="32">
        <v>0</v>
      </c>
      <c r="M25" s="32">
        <v>0</v>
      </c>
      <c r="N25" s="32">
        <v>0</v>
      </c>
      <c r="O25" s="32">
        <f t="shared" ref="O25:O54" si="7">N25</f>
        <v>0</v>
      </c>
      <c r="P25" s="47"/>
      <c r="Q25" s="47"/>
      <c r="R25" s="47"/>
      <c r="S25" s="47"/>
      <c r="T25" s="47"/>
      <c r="U25" s="47"/>
      <c r="V25" s="47"/>
      <c r="W25" s="47"/>
      <c r="X25" s="47"/>
      <c r="Y25" s="47"/>
      <c r="Z25" s="47"/>
      <c r="AA25" s="47"/>
    </row>
    <row r="26" spans="1:27" s="3" customFormat="1" ht="24" customHeight="1">
      <c r="A26" s="68" t="s">
        <v>37</v>
      </c>
      <c r="B26" s="67" t="s">
        <v>38</v>
      </c>
      <c r="C26" s="46">
        <v>502</v>
      </c>
      <c r="D26" s="48" t="s">
        <v>123</v>
      </c>
      <c r="E26" s="35" t="s">
        <v>24</v>
      </c>
      <c r="F26" s="32">
        <f t="shared" si="1"/>
        <v>34297190.450000003</v>
      </c>
      <c r="G26" s="32">
        <f t="shared" si="3"/>
        <v>34297190.450000003</v>
      </c>
      <c r="H26" s="32">
        <f t="shared" ref="H26:M26" si="8">H27+H28</f>
        <v>16688369.689999999</v>
      </c>
      <c r="I26" s="32">
        <f t="shared" si="8"/>
        <v>16688369.689999999</v>
      </c>
      <c r="J26" s="32">
        <f t="shared" si="8"/>
        <v>17608820.760000002</v>
      </c>
      <c r="K26" s="32">
        <f t="shared" si="8"/>
        <v>17608820.760000002</v>
      </c>
      <c r="L26" s="32">
        <f t="shared" si="8"/>
        <v>20987283.289999999</v>
      </c>
      <c r="M26" s="32">
        <f t="shared" si="8"/>
        <v>20987283.289999999</v>
      </c>
      <c r="N26" s="32">
        <f>N27+N28</f>
        <v>27217907.98</v>
      </c>
      <c r="O26" s="32">
        <f t="shared" si="7"/>
        <v>27217907.98</v>
      </c>
      <c r="P26" s="47"/>
      <c r="Q26" s="47"/>
      <c r="R26" s="47"/>
      <c r="S26" s="47"/>
      <c r="T26" s="47"/>
      <c r="U26" s="47"/>
      <c r="V26" s="47"/>
      <c r="W26" s="47"/>
      <c r="X26" s="47"/>
      <c r="Y26" s="47"/>
      <c r="Z26" s="47"/>
      <c r="AA26" s="47"/>
    </row>
    <row r="27" spans="1:27" s="3" customFormat="1" ht="12.75">
      <c r="A27" s="68"/>
      <c r="B27" s="67"/>
      <c r="C27" s="46"/>
      <c r="D27" s="48"/>
      <c r="E27" s="35" t="s">
        <v>30</v>
      </c>
      <c r="F27" s="32">
        <f t="shared" si="1"/>
        <v>34297190.450000003</v>
      </c>
      <c r="G27" s="32">
        <f t="shared" si="3"/>
        <v>34297190.450000003</v>
      </c>
      <c r="H27" s="32">
        <f>1301890.4+15386479.29</f>
        <v>16688369.689999999</v>
      </c>
      <c r="I27" s="32">
        <f>1301890.4+15386479.29</f>
        <v>16688369.689999999</v>
      </c>
      <c r="J27" s="32">
        <v>17608820.760000002</v>
      </c>
      <c r="K27" s="32">
        <f>J27</f>
        <v>17608820.760000002</v>
      </c>
      <c r="L27" s="32">
        <v>20987283.289999999</v>
      </c>
      <c r="M27" s="32">
        <f>L27</f>
        <v>20987283.289999999</v>
      </c>
      <c r="N27" s="32">
        <v>27217907.98</v>
      </c>
      <c r="O27" s="32">
        <v>27217907.98</v>
      </c>
      <c r="P27" s="47"/>
      <c r="Q27" s="47"/>
      <c r="R27" s="47"/>
      <c r="S27" s="47"/>
      <c r="T27" s="47"/>
      <c r="U27" s="47"/>
      <c r="V27" s="47"/>
      <c r="W27" s="47"/>
      <c r="X27" s="47"/>
      <c r="Y27" s="47"/>
      <c r="Z27" s="47"/>
      <c r="AA27" s="47"/>
    </row>
    <row r="28" spans="1:27" s="3" customFormat="1" ht="15.6" customHeight="1">
      <c r="A28" s="68"/>
      <c r="B28" s="67"/>
      <c r="C28" s="46"/>
      <c r="D28" s="48"/>
      <c r="E28" s="35" t="s">
        <v>31</v>
      </c>
      <c r="F28" s="32">
        <f t="shared" si="1"/>
        <v>0</v>
      </c>
      <c r="G28" s="32">
        <f t="shared" si="3"/>
        <v>0</v>
      </c>
      <c r="H28" s="32">
        <v>0</v>
      </c>
      <c r="I28" s="32">
        <v>0</v>
      </c>
      <c r="J28" s="32">
        <v>0</v>
      </c>
      <c r="K28" s="32">
        <v>0</v>
      </c>
      <c r="L28" s="32">
        <v>0</v>
      </c>
      <c r="M28" s="32">
        <v>0</v>
      </c>
      <c r="N28" s="32">
        <v>0</v>
      </c>
      <c r="O28" s="32">
        <f t="shared" si="7"/>
        <v>0</v>
      </c>
      <c r="P28" s="47"/>
      <c r="Q28" s="47"/>
      <c r="R28" s="47"/>
      <c r="S28" s="47"/>
      <c r="T28" s="47"/>
      <c r="U28" s="47"/>
      <c r="V28" s="47"/>
      <c r="W28" s="47"/>
      <c r="X28" s="47"/>
      <c r="Y28" s="47"/>
      <c r="Z28" s="47"/>
      <c r="AA28" s="47"/>
    </row>
    <row r="29" spans="1:27" s="3" customFormat="1" ht="24" customHeight="1">
      <c r="A29" s="68" t="s">
        <v>39</v>
      </c>
      <c r="B29" s="67" t="s">
        <v>40</v>
      </c>
      <c r="C29" s="46">
        <v>502</v>
      </c>
      <c r="D29" s="48" t="s">
        <v>124</v>
      </c>
      <c r="E29" s="35" t="s">
        <v>24</v>
      </c>
      <c r="F29" s="32">
        <f t="shared" si="1"/>
        <v>426434.18000000005</v>
      </c>
      <c r="G29" s="32">
        <f t="shared" si="3"/>
        <v>426434.18000000005</v>
      </c>
      <c r="H29" s="32">
        <f t="shared" ref="H29:M29" si="9">H30+H31</f>
        <v>206674.01</v>
      </c>
      <c r="I29" s="32">
        <f t="shared" si="9"/>
        <v>206674.01</v>
      </c>
      <c r="J29" s="32">
        <f t="shared" si="9"/>
        <v>219760.17</v>
      </c>
      <c r="K29" s="32">
        <f t="shared" si="9"/>
        <v>219760.17</v>
      </c>
      <c r="L29" s="32">
        <f t="shared" si="9"/>
        <v>234445.43</v>
      </c>
      <c r="M29" s="32">
        <f t="shared" si="9"/>
        <v>234445.43</v>
      </c>
      <c r="N29" s="32">
        <f>N30+N31</f>
        <v>254016</v>
      </c>
      <c r="O29" s="32">
        <f>O30+O31</f>
        <v>254016</v>
      </c>
      <c r="P29" s="47"/>
      <c r="Q29" s="47"/>
      <c r="R29" s="47"/>
      <c r="S29" s="47"/>
      <c r="T29" s="47"/>
      <c r="U29" s="47"/>
      <c r="V29" s="47"/>
      <c r="W29" s="47"/>
      <c r="X29" s="47"/>
      <c r="Y29" s="47"/>
      <c r="Z29" s="47"/>
      <c r="AA29" s="47"/>
    </row>
    <row r="30" spans="1:27" s="3" customFormat="1" ht="12.75">
      <c r="A30" s="68"/>
      <c r="B30" s="67"/>
      <c r="C30" s="46"/>
      <c r="D30" s="48"/>
      <c r="E30" s="35" t="s">
        <v>30</v>
      </c>
      <c r="F30" s="32">
        <f t="shared" si="1"/>
        <v>0</v>
      </c>
      <c r="G30" s="32">
        <f t="shared" si="3"/>
        <v>0</v>
      </c>
      <c r="H30" s="32">
        <v>0</v>
      </c>
      <c r="I30" s="32">
        <v>0</v>
      </c>
      <c r="J30" s="32">
        <v>0</v>
      </c>
      <c r="K30" s="32">
        <v>0</v>
      </c>
      <c r="L30" s="32">
        <v>0</v>
      </c>
      <c r="M30" s="32">
        <v>0</v>
      </c>
      <c r="N30" s="32">
        <v>0</v>
      </c>
      <c r="O30" s="32">
        <f t="shared" si="7"/>
        <v>0</v>
      </c>
      <c r="P30" s="47"/>
      <c r="Q30" s="47"/>
      <c r="R30" s="47"/>
      <c r="S30" s="47"/>
      <c r="T30" s="47"/>
      <c r="U30" s="47"/>
      <c r="V30" s="47"/>
      <c r="W30" s="47"/>
      <c r="X30" s="47"/>
      <c r="Y30" s="47"/>
      <c r="Z30" s="47"/>
      <c r="AA30" s="47"/>
    </row>
    <row r="31" spans="1:27" s="3" customFormat="1" ht="29.25" customHeight="1">
      <c r="A31" s="68"/>
      <c r="B31" s="67"/>
      <c r="C31" s="46"/>
      <c r="D31" s="48"/>
      <c r="E31" s="35" t="s">
        <v>31</v>
      </c>
      <c r="F31" s="32">
        <f t="shared" si="1"/>
        <v>426434.18000000005</v>
      </c>
      <c r="G31" s="32">
        <f t="shared" si="3"/>
        <v>426434.18000000005</v>
      </c>
      <c r="H31" s="32">
        <v>206674.01</v>
      </c>
      <c r="I31" s="32">
        <v>206674.01</v>
      </c>
      <c r="J31" s="32">
        <v>219760.17</v>
      </c>
      <c r="K31" s="32">
        <f>J31</f>
        <v>219760.17</v>
      </c>
      <c r="L31" s="32">
        <v>234445.43</v>
      </c>
      <c r="M31" s="32">
        <f>L31</f>
        <v>234445.43</v>
      </c>
      <c r="N31" s="32">
        <v>254016</v>
      </c>
      <c r="O31" s="32">
        <v>254016</v>
      </c>
      <c r="P31" s="47"/>
      <c r="Q31" s="47"/>
      <c r="R31" s="47"/>
      <c r="S31" s="47"/>
      <c r="T31" s="47"/>
      <c r="U31" s="47"/>
      <c r="V31" s="47"/>
      <c r="W31" s="47"/>
      <c r="X31" s="47"/>
      <c r="Y31" s="47"/>
      <c r="Z31" s="47"/>
      <c r="AA31" s="47"/>
    </row>
    <row r="32" spans="1:27" s="3" customFormat="1" ht="24" customHeight="1">
      <c r="A32" s="68" t="s">
        <v>41</v>
      </c>
      <c r="B32" s="67" t="s">
        <v>42</v>
      </c>
      <c r="C32" s="46">
        <v>502</v>
      </c>
      <c r="D32" s="48" t="s">
        <v>125</v>
      </c>
      <c r="E32" s="35" t="s">
        <v>24</v>
      </c>
      <c r="F32" s="32">
        <f t="shared" si="1"/>
        <v>801219</v>
      </c>
      <c r="G32" s="32">
        <f t="shared" si="3"/>
        <v>801219</v>
      </c>
      <c r="H32" s="32">
        <f t="shared" ref="H32:M32" si="10">H33+H34</f>
        <v>383882</v>
      </c>
      <c r="I32" s="32">
        <f t="shared" si="10"/>
        <v>383882</v>
      </c>
      <c r="J32" s="32">
        <f t="shared" si="10"/>
        <v>417337</v>
      </c>
      <c r="K32" s="32">
        <f t="shared" si="10"/>
        <v>417337</v>
      </c>
      <c r="L32" s="32">
        <f t="shared" si="10"/>
        <v>487750</v>
      </c>
      <c r="M32" s="32">
        <f t="shared" si="10"/>
        <v>487750</v>
      </c>
      <c r="N32" s="32">
        <f>N33+N34</f>
        <v>628713</v>
      </c>
      <c r="O32" s="32">
        <f t="shared" si="7"/>
        <v>628713</v>
      </c>
      <c r="P32" s="47"/>
      <c r="Q32" s="47"/>
      <c r="R32" s="47"/>
      <c r="S32" s="47"/>
      <c r="T32" s="47"/>
      <c r="U32" s="47"/>
      <c r="V32" s="47"/>
      <c r="W32" s="47"/>
      <c r="X32" s="47"/>
      <c r="Y32" s="47"/>
      <c r="Z32" s="47"/>
      <c r="AA32" s="47"/>
    </row>
    <row r="33" spans="1:27" s="3" customFormat="1" ht="12.75">
      <c r="A33" s="68"/>
      <c r="B33" s="67"/>
      <c r="C33" s="46"/>
      <c r="D33" s="48"/>
      <c r="E33" s="35" t="s">
        <v>30</v>
      </c>
      <c r="F33" s="32">
        <f t="shared" si="1"/>
        <v>0</v>
      </c>
      <c r="G33" s="32">
        <f t="shared" si="3"/>
        <v>0</v>
      </c>
      <c r="H33" s="32">
        <v>0</v>
      </c>
      <c r="I33" s="32">
        <v>0</v>
      </c>
      <c r="J33" s="32">
        <v>0</v>
      </c>
      <c r="K33" s="32">
        <v>0</v>
      </c>
      <c r="L33" s="32">
        <v>0</v>
      </c>
      <c r="M33" s="32">
        <v>0</v>
      </c>
      <c r="N33" s="32">
        <v>0</v>
      </c>
      <c r="O33" s="32">
        <f t="shared" si="7"/>
        <v>0</v>
      </c>
      <c r="P33" s="47"/>
      <c r="Q33" s="47"/>
      <c r="R33" s="47"/>
      <c r="S33" s="47"/>
      <c r="T33" s="47"/>
      <c r="U33" s="47"/>
      <c r="V33" s="47"/>
      <c r="W33" s="47"/>
      <c r="X33" s="47"/>
      <c r="Y33" s="47"/>
      <c r="Z33" s="47"/>
      <c r="AA33" s="47"/>
    </row>
    <row r="34" spans="1:27" s="3" customFormat="1" ht="32.25" customHeight="1">
      <c r="A34" s="68"/>
      <c r="B34" s="67"/>
      <c r="C34" s="46"/>
      <c r="D34" s="48"/>
      <c r="E34" s="35" t="s">
        <v>31</v>
      </c>
      <c r="F34" s="32">
        <f t="shared" si="1"/>
        <v>801219</v>
      </c>
      <c r="G34" s="32">
        <f t="shared" si="3"/>
        <v>801219</v>
      </c>
      <c r="H34" s="32">
        <v>383882</v>
      </c>
      <c r="I34" s="32">
        <v>383882</v>
      </c>
      <c r="J34" s="32">
        <v>417337</v>
      </c>
      <c r="K34" s="32">
        <f>J34</f>
        <v>417337</v>
      </c>
      <c r="L34" s="32">
        <v>487750</v>
      </c>
      <c r="M34" s="32">
        <f>L34</f>
        <v>487750</v>
      </c>
      <c r="N34" s="32">
        <v>628713</v>
      </c>
      <c r="O34" s="32">
        <v>628713</v>
      </c>
      <c r="P34" s="47"/>
      <c r="Q34" s="47"/>
      <c r="R34" s="47"/>
      <c r="S34" s="47"/>
      <c r="T34" s="47"/>
      <c r="U34" s="47"/>
      <c r="V34" s="47"/>
      <c r="W34" s="47"/>
      <c r="X34" s="47"/>
      <c r="Y34" s="47"/>
      <c r="Z34" s="47"/>
      <c r="AA34" s="47"/>
    </row>
    <row r="35" spans="1:27" s="3" customFormat="1" ht="45.75" customHeight="1">
      <c r="A35" s="68" t="s">
        <v>43</v>
      </c>
      <c r="B35" s="75" t="s">
        <v>44</v>
      </c>
      <c r="C35" s="46">
        <v>502</v>
      </c>
      <c r="D35" s="48" t="s">
        <v>126</v>
      </c>
      <c r="E35" s="35" t="s">
        <v>24</v>
      </c>
      <c r="F35" s="32">
        <f t="shared" si="1"/>
        <v>40100</v>
      </c>
      <c r="G35" s="32">
        <f t="shared" si="3"/>
        <v>40100</v>
      </c>
      <c r="H35" s="32">
        <f t="shared" ref="H35:M35" si="11">H36+H37</f>
        <v>22400</v>
      </c>
      <c r="I35" s="32">
        <f t="shared" si="11"/>
        <v>22400</v>
      </c>
      <c r="J35" s="32">
        <f t="shared" si="11"/>
        <v>17700</v>
      </c>
      <c r="K35" s="32">
        <f t="shared" si="11"/>
        <v>17700</v>
      </c>
      <c r="L35" s="32">
        <f t="shared" si="11"/>
        <v>32700</v>
      </c>
      <c r="M35" s="32">
        <f t="shared" si="11"/>
        <v>32700</v>
      </c>
      <c r="N35" s="32">
        <f>N36+N37</f>
        <v>17000</v>
      </c>
      <c r="O35" s="32">
        <f t="shared" si="7"/>
        <v>17000</v>
      </c>
      <c r="P35" s="76" t="s">
        <v>45</v>
      </c>
      <c r="Q35" s="47" t="s">
        <v>35</v>
      </c>
      <c r="R35" s="47" t="s">
        <v>36</v>
      </c>
      <c r="S35" s="47" t="s">
        <v>36</v>
      </c>
      <c r="T35" s="47">
        <v>5</v>
      </c>
      <c r="U35" s="47">
        <v>10</v>
      </c>
      <c r="V35" s="47">
        <v>5</v>
      </c>
      <c r="W35" s="47">
        <v>5</v>
      </c>
      <c r="X35" s="47">
        <v>5</v>
      </c>
      <c r="Y35" s="47">
        <v>14</v>
      </c>
      <c r="Z35" s="47">
        <v>5</v>
      </c>
      <c r="AA35" s="47">
        <v>48.28</v>
      </c>
    </row>
    <row r="36" spans="1:27" s="3" customFormat="1" ht="28.35" customHeight="1">
      <c r="A36" s="68"/>
      <c r="B36" s="75"/>
      <c r="C36" s="46"/>
      <c r="D36" s="48"/>
      <c r="E36" s="35" t="s">
        <v>30</v>
      </c>
      <c r="F36" s="32">
        <f t="shared" si="1"/>
        <v>40100</v>
      </c>
      <c r="G36" s="32">
        <f t="shared" si="3"/>
        <v>40100</v>
      </c>
      <c r="H36" s="32">
        <v>22400</v>
      </c>
      <c r="I36" s="32">
        <v>22400</v>
      </c>
      <c r="J36" s="32">
        <v>17700</v>
      </c>
      <c r="K36" s="32">
        <f>J36</f>
        <v>17700</v>
      </c>
      <c r="L36" s="32">
        <v>32700</v>
      </c>
      <c r="M36" s="32">
        <f>L36</f>
        <v>32700</v>
      </c>
      <c r="N36" s="32">
        <v>17000</v>
      </c>
      <c r="O36" s="32">
        <v>17000</v>
      </c>
      <c r="P36" s="76"/>
      <c r="Q36" s="47"/>
      <c r="R36" s="47"/>
      <c r="S36" s="47"/>
      <c r="T36" s="47"/>
      <c r="U36" s="47"/>
      <c r="V36" s="47"/>
      <c r="W36" s="47"/>
      <c r="X36" s="47"/>
      <c r="Y36" s="47"/>
      <c r="Z36" s="47"/>
      <c r="AA36" s="47"/>
    </row>
    <row r="37" spans="1:27" s="3" customFormat="1" ht="36.75" customHeight="1">
      <c r="A37" s="68"/>
      <c r="B37" s="75"/>
      <c r="C37" s="46"/>
      <c r="D37" s="48"/>
      <c r="E37" s="35" t="s">
        <v>31</v>
      </c>
      <c r="F37" s="32">
        <f t="shared" si="1"/>
        <v>0</v>
      </c>
      <c r="G37" s="32">
        <f t="shared" si="3"/>
        <v>0</v>
      </c>
      <c r="H37" s="32">
        <v>0</v>
      </c>
      <c r="I37" s="32">
        <v>0</v>
      </c>
      <c r="J37" s="32">
        <v>0</v>
      </c>
      <c r="K37" s="32">
        <v>0</v>
      </c>
      <c r="L37" s="32">
        <v>0</v>
      </c>
      <c r="M37" s="32">
        <v>0</v>
      </c>
      <c r="N37" s="32">
        <v>0</v>
      </c>
      <c r="O37" s="32">
        <f>N37</f>
        <v>0</v>
      </c>
      <c r="P37" s="76"/>
      <c r="Q37" s="47"/>
      <c r="R37" s="47"/>
      <c r="S37" s="47"/>
      <c r="T37" s="47"/>
      <c r="U37" s="47"/>
      <c r="V37" s="47"/>
      <c r="W37" s="47"/>
      <c r="X37" s="47"/>
      <c r="Y37" s="47"/>
      <c r="Z37" s="47"/>
      <c r="AA37" s="47"/>
    </row>
    <row r="38" spans="1:27" s="3" customFormat="1" ht="24" customHeight="1">
      <c r="A38" s="68" t="s">
        <v>46</v>
      </c>
      <c r="B38" s="67" t="s">
        <v>47</v>
      </c>
      <c r="C38" s="46" t="s">
        <v>48</v>
      </c>
      <c r="D38" s="48" t="s">
        <v>127</v>
      </c>
      <c r="E38" s="35" t="s">
        <v>24</v>
      </c>
      <c r="F38" s="32">
        <f t="shared" si="1"/>
        <v>1000000</v>
      </c>
      <c r="G38" s="32">
        <f t="shared" si="3"/>
        <v>1000000</v>
      </c>
      <c r="H38" s="32">
        <f t="shared" ref="H38:M38" si="12">H39+H40</f>
        <v>1000000</v>
      </c>
      <c r="I38" s="32">
        <f t="shared" si="12"/>
        <v>1000000</v>
      </c>
      <c r="J38" s="32">
        <f t="shared" si="12"/>
        <v>0</v>
      </c>
      <c r="K38" s="32">
        <f t="shared" si="12"/>
        <v>0</v>
      </c>
      <c r="L38" s="32">
        <f t="shared" si="12"/>
        <v>0</v>
      </c>
      <c r="M38" s="32">
        <f t="shared" si="12"/>
        <v>0</v>
      </c>
      <c r="N38" s="32">
        <f>N39+N40</f>
        <v>0</v>
      </c>
      <c r="O38" s="32">
        <f t="shared" si="7"/>
        <v>0</v>
      </c>
      <c r="P38" s="47" t="s">
        <v>49</v>
      </c>
      <c r="Q38" s="47" t="s">
        <v>35</v>
      </c>
      <c r="R38" s="47" t="s">
        <v>36</v>
      </c>
      <c r="S38" s="47" t="s">
        <v>36</v>
      </c>
      <c r="T38" s="47">
        <v>100</v>
      </c>
      <c r="U38" s="47">
        <v>100</v>
      </c>
      <c r="V38" s="47">
        <v>0</v>
      </c>
      <c r="W38" s="47">
        <v>0</v>
      </c>
      <c r="X38" s="47">
        <v>0</v>
      </c>
      <c r="Y38" s="47">
        <v>0</v>
      </c>
      <c r="Z38" s="47">
        <v>0</v>
      </c>
      <c r="AA38" s="47">
        <v>0</v>
      </c>
    </row>
    <row r="39" spans="1:27" s="3" customFormat="1" ht="15" customHeight="1">
      <c r="A39" s="68"/>
      <c r="B39" s="67"/>
      <c r="C39" s="46"/>
      <c r="D39" s="48"/>
      <c r="E39" s="35" t="s">
        <v>30</v>
      </c>
      <c r="F39" s="32">
        <f t="shared" si="1"/>
        <v>0</v>
      </c>
      <c r="G39" s="32">
        <f t="shared" si="3"/>
        <v>0</v>
      </c>
      <c r="H39" s="32">
        <v>0</v>
      </c>
      <c r="I39" s="32">
        <v>0</v>
      </c>
      <c r="J39" s="32">
        <v>0</v>
      </c>
      <c r="K39" s="32">
        <v>0</v>
      </c>
      <c r="L39" s="32">
        <v>0</v>
      </c>
      <c r="M39" s="32">
        <v>0</v>
      </c>
      <c r="N39" s="32">
        <v>0</v>
      </c>
      <c r="O39" s="32">
        <f t="shared" si="7"/>
        <v>0</v>
      </c>
      <c r="P39" s="47"/>
      <c r="Q39" s="47"/>
      <c r="R39" s="47"/>
      <c r="S39" s="47"/>
      <c r="T39" s="47"/>
      <c r="U39" s="47"/>
      <c r="V39" s="47"/>
      <c r="W39" s="47"/>
      <c r="X39" s="47"/>
      <c r="Y39" s="47"/>
      <c r="Z39" s="47"/>
      <c r="AA39" s="47"/>
    </row>
    <row r="40" spans="1:27" s="3" customFormat="1" ht="45" customHeight="1">
      <c r="A40" s="68"/>
      <c r="B40" s="67"/>
      <c r="C40" s="46"/>
      <c r="D40" s="48"/>
      <c r="E40" s="35" t="s">
        <v>31</v>
      </c>
      <c r="F40" s="32">
        <f t="shared" si="1"/>
        <v>1000000</v>
      </c>
      <c r="G40" s="32">
        <f t="shared" si="3"/>
        <v>1000000</v>
      </c>
      <c r="H40" s="32">
        <f>I40</f>
        <v>1000000</v>
      </c>
      <c r="I40" s="32">
        <v>1000000</v>
      </c>
      <c r="J40" s="32">
        <v>0</v>
      </c>
      <c r="K40" s="32">
        <f>J40</f>
        <v>0</v>
      </c>
      <c r="L40" s="32">
        <v>0</v>
      </c>
      <c r="M40" s="32">
        <f>L40</f>
        <v>0</v>
      </c>
      <c r="N40" s="32">
        <v>0</v>
      </c>
      <c r="O40" s="32">
        <f t="shared" si="7"/>
        <v>0</v>
      </c>
      <c r="P40" s="47"/>
      <c r="Q40" s="47"/>
      <c r="R40" s="47"/>
      <c r="S40" s="47"/>
      <c r="T40" s="47"/>
      <c r="U40" s="47"/>
      <c r="V40" s="47"/>
      <c r="W40" s="47"/>
      <c r="X40" s="47"/>
      <c r="Y40" s="47"/>
      <c r="Z40" s="47"/>
      <c r="AA40" s="47"/>
    </row>
    <row r="41" spans="1:27" s="3" customFormat="1" ht="24" customHeight="1">
      <c r="A41" s="68" t="s">
        <v>50</v>
      </c>
      <c r="B41" s="67" t="s">
        <v>51</v>
      </c>
      <c r="C41" s="46">
        <v>502</v>
      </c>
      <c r="D41" s="48" t="s">
        <v>128</v>
      </c>
      <c r="E41" s="35" t="s">
        <v>24</v>
      </c>
      <c r="F41" s="32">
        <f t="shared" si="1"/>
        <v>864000</v>
      </c>
      <c r="G41" s="32">
        <f t="shared" si="3"/>
        <v>864000</v>
      </c>
      <c r="H41" s="32">
        <f t="shared" ref="H41:M41" si="13">H42+H43</f>
        <v>0</v>
      </c>
      <c r="I41" s="32">
        <f t="shared" si="13"/>
        <v>0</v>
      </c>
      <c r="J41" s="32">
        <f t="shared" si="13"/>
        <v>864000</v>
      </c>
      <c r="K41" s="32">
        <f t="shared" si="13"/>
        <v>864000</v>
      </c>
      <c r="L41" s="32">
        <f t="shared" si="13"/>
        <v>0</v>
      </c>
      <c r="M41" s="32">
        <f t="shared" si="13"/>
        <v>0</v>
      </c>
      <c r="N41" s="32">
        <f>N42+N43</f>
        <v>0</v>
      </c>
      <c r="O41" s="32">
        <f t="shared" si="7"/>
        <v>0</v>
      </c>
      <c r="P41" s="47" t="s">
        <v>49</v>
      </c>
      <c r="Q41" s="47" t="s">
        <v>35</v>
      </c>
      <c r="R41" s="47" t="s">
        <v>36</v>
      </c>
      <c r="S41" s="47" t="s">
        <v>36</v>
      </c>
      <c r="T41" s="47">
        <v>0</v>
      </c>
      <c r="U41" s="47">
        <v>0</v>
      </c>
      <c r="V41" s="47">
        <v>100</v>
      </c>
      <c r="W41" s="47">
        <v>100</v>
      </c>
      <c r="X41" s="47">
        <v>0</v>
      </c>
      <c r="Y41" s="47">
        <v>0</v>
      </c>
      <c r="Z41" s="47">
        <v>0</v>
      </c>
      <c r="AA41" s="47">
        <v>0</v>
      </c>
    </row>
    <row r="42" spans="1:27" s="3" customFormat="1" ht="15" customHeight="1">
      <c r="A42" s="68"/>
      <c r="B42" s="67"/>
      <c r="C42" s="46"/>
      <c r="D42" s="48"/>
      <c r="E42" s="35" t="s">
        <v>30</v>
      </c>
      <c r="F42" s="32">
        <f t="shared" si="1"/>
        <v>0</v>
      </c>
      <c r="G42" s="32">
        <f t="shared" si="3"/>
        <v>0</v>
      </c>
      <c r="H42" s="32">
        <v>0</v>
      </c>
      <c r="I42" s="32">
        <v>0</v>
      </c>
      <c r="J42" s="32">
        <v>0</v>
      </c>
      <c r="K42" s="32">
        <v>0</v>
      </c>
      <c r="L42" s="32">
        <v>0</v>
      </c>
      <c r="M42" s="32">
        <v>0</v>
      </c>
      <c r="N42" s="32">
        <v>0</v>
      </c>
      <c r="O42" s="32">
        <f t="shared" si="7"/>
        <v>0</v>
      </c>
      <c r="P42" s="47"/>
      <c r="Q42" s="47"/>
      <c r="R42" s="47"/>
      <c r="S42" s="47"/>
      <c r="T42" s="47"/>
      <c r="U42" s="47"/>
      <c r="V42" s="47"/>
      <c r="W42" s="47"/>
      <c r="X42" s="47"/>
      <c r="Y42" s="47"/>
      <c r="Z42" s="47"/>
      <c r="AA42" s="47"/>
    </row>
    <row r="43" spans="1:27" s="3" customFormat="1" ht="72" customHeight="1">
      <c r="A43" s="68"/>
      <c r="B43" s="67"/>
      <c r="C43" s="46"/>
      <c r="D43" s="48"/>
      <c r="E43" s="35" t="s">
        <v>31</v>
      </c>
      <c r="F43" s="32">
        <f t="shared" si="1"/>
        <v>864000</v>
      </c>
      <c r="G43" s="32">
        <f t="shared" si="3"/>
        <v>864000</v>
      </c>
      <c r="H43" s="32">
        <f>I43</f>
        <v>0</v>
      </c>
      <c r="I43" s="32">
        <v>0</v>
      </c>
      <c r="J43" s="32">
        <v>864000</v>
      </c>
      <c r="K43" s="32">
        <f>J43</f>
        <v>864000</v>
      </c>
      <c r="L43" s="32">
        <v>0</v>
      </c>
      <c r="M43" s="32">
        <f>L43</f>
        <v>0</v>
      </c>
      <c r="N43" s="32">
        <v>0</v>
      </c>
      <c r="O43" s="32">
        <f t="shared" si="7"/>
        <v>0</v>
      </c>
      <c r="P43" s="47"/>
      <c r="Q43" s="47"/>
      <c r="R43" s="47"/>
      <c r="S43" s="47"/>
      <c r="T43" s="47"/>
      <c r="U43" s="47"/>
      <c r="V43" s="47"/>
      <c r="W43" s="47"/>
      <c r="X43" s="47"/>
      <c r="Y43" s="47"/>
      <c r="Z43" s="47"/>
      <c r="AA43" s="47"/>
    </row>
    <row r="44" spans="1:27" s="3" customFormat="1" ht="24" customHeight="1">
      <c r="A44" s="68" t="s">
        <v>52</v>
      </c>
      <c r="B44" s="67" t="s">
        <v>53</v>
      </c>
      <c r="C44" s="46" t="s">
        <v>54</v>
      </c>
      <c r="D44" s="48" t="s">
        <v>129</v>
      </c>
      <c r="E44" s="35" t="s">
        <v>24</v>
      </c>
      <c r="F44" s="32">
        <f t="shared" si="1"/>
        <v>1003203.9</v>
      </c>
      <c r="G44" s="32">
        <f t="shared" si="3"/>
        <v>1003203.9</v>
      </c>
      <c r="H44" s="32">
        <f t="shared" ref="H44:M44" si="14">H45+H46</f>
        <v>0</v>
      </c>
      <c r="I44" s="32">
        <f t="shared" si="14"/>
        <v>0</v>
      </c>
      <c r="J44" s="32">
        <f t="shared" si="14"/>
        <v>1003203.9</v>
      </c>
      <c r="K44" s="32">
        <f t="shared" si="14"/>
        <v>1003203.9</v>
      </c>
      <c r="L44" s="32">
        <f t="shared" si="14"/>
        <v>0</v>
      </c>
      <c r="M44" s="32">
        <f t="shared" si="14"/>
        <v>0</v>
      </c>
      <c r="N44" s="32">
        <f>N45+N46</f>
        <v>0</v>
      </c>
      <c r="O44" s="32">
        <f t="shared" si="7"/>
        <v>0</v>
      </c>
      <c r="P44" s="47" t="s">
        <v>49</v>
      </c>
      <c r="Q44" s="47" t="s">
        <v>35</v>
      </c>
      <c r="R44" s="47" t="s">
        <v>36</v>
      </c>
      <c r="S44" s="47" t="s">
        <v>36</v>
      </c>
      <c r="T44" s="47">
        <v>0</v>
      </c>
      <c r="U44" s="47">
        <v>0</v>
      </c>
      <c r="V44" s="47">
        <v>100</v>
      </c>
      <c r="W44" s="47">
        <v>100</v>
      </c>
      <c r="X44" s="47">
        <v>100</v>
      </c>
      <c r="Y44" s="47">
        <v>100</v>
      </c>
      <c r="Z44" s="47">
        <v>100</v>
      </c>
      <c r="AA44" s="47">
        <v>100</v>
      </c>
    </row>
    <row r="45" spans="1:27" s="3" customFormat="1" ht="15" customHeight="1">
      <c r="A45" s="68"/>
      <c r="B45" s="67"/>
      <c r="C45" s="46"/>
      <c r="D45" s="48"/>
      <c r="E45" s="35" t="s">
        <v>30</v>
      </c>
      <c r="F45" s="32">
        <f t="shared" si="1"/>
        <v>0</v>
      </c>
      <c r="G45" s="32">
        <f t="shared" si="3"/>
        <v>0</v>
      </c>
      <c r="H45" s="32">
        <v>0</v>
      </c>
      <c r="I45" s="32">
        <v>0</v>
      </c>
      <c r="J45" s="32">
        <v>0</v>
      </c>
      <c r="K45" s="32">
        <v>0</v>
      </c>
      <c r="L45" s="32">
        <v>0</v>
      </c>
      <c r="M45" s="32">
        <v>0</v>
      </c>
      <c r="N45" s="32">
        <v>0</v>
      </c>
      <c r="O45" s="32">
        <f t="shared" si="7"/>
        <v>0</v>
      </c>
      <c r="P45" s="47"/>
      <c r="Q45" s="47"/>
      <c r="R45" s="47"/>
      <c r="S45" s="47"/>
      <c r="T45" s="47"/>
      <c r="U45" s="47"/>
      <c r="V45" s="47"/>
      <c r="W45" s="47"/>
      <c r="X45" s="47"/>
      <c r="Y45" s="47"/>
      <c r="Z45" s="47"/>
      <c r="AA45" s="47"/>
    </row>
    <row r="46" spans="1:27" s="3" customFormat="1" ht="65.25" customHeight="1">
      <c r="A46" s="68"/>
      <c r="B46" s="67"/>
      <c r="C46" s="46"/>
      <c r="D46" s="48"/>
      <c r="E46" s="35" t="s">
        <v>31</v>
      </c>
      <c r="F46" s="32">
        <f t="shared" si="1"/>
        <v>1003203.9</v>
      </c>
      <c r="G46" s="32">
        <f t="shared" si="3"/>
        <v>1003203.9</v>
      </c>
      <c r="H46" s="32">
        <f>I46</f>
        <v>0</v>
      </c>
      <c r="I46" s="32">
        <v>0</v>
      </c>
      <c r="J46" s="32">
        <v>1003203.9</v>
      </c>
      <c r="K46" s="32">
        <f>J46</f>
        <v>1003203.9</v>
      </c>
      <c r="L46" s="32">
        <v>0</v>
      </c>
      <c r="M46" s="32">
        <f>L46</f>
        <v>0</v>
      </c>
      <c r="N46" s="32">
        <v>0</v>
      </c>
      <c r="O46" s="32">
        <f t="shared" si="7"/>
        <v>0</v>
      </c>
      <c r="P46" s="47"/>
      <c r="Q46" s="47"/>
      <c r="R46" s="47"/>
      <c r="S46" s="47"/>
      <c r="T46" s="47"/>
      <c r="U46" s="47"/>
      <c r="V46" s="47"/>
      <c r="W46" s="47"/>
      <c r="X46" s="47"/>
      <c r="Y46" s="47"/>
      <c r="Z46" s="47"/>
      <c r="AA46" s="47"/>
    </row>
    <row r="47" spans="1:27" s="3" customFormat="1" ht="24" customHeight="1">
      <c r="A47" s="68" t="s">
        <v>189</v>
      </c>
      <c r="B47" s="54" t="s">
        <v>191</v>
      </c>
      <c r="C47" s="46" t="s">
        <v>54</v>
      </c>
      <c r="D47" s="48" t="s">
        <v>129</v>
      </c>
      <c r="E47" s="35" t="s">
        <v>24</v>
      </c>
      <c r="F47" s="32">
        <f t="shared" ref="F47:G52" si="15">H47+J47+L47</f>
        <v>1500000</v>
      </c>
      <c r="G47" s="32">
        <f t="shared" si="15"/>
        <v>1500000</v>
      </c>
      <c r="H47" s="32">
        <f t="shared" ref="H47:M47" si="16">H48+H49</f>
        <v>0</v>
      </c>
      <c r="I47" s="32">
        <f t="shared" si="16"/>
        <v>0</v>
      </c>
      <c r="J47" s="32">
        <f t="shared" si="16"/>
        <v>0</v>
      </c>
      <c r="K47" s="32">
        <f t="shared" si="16"/>
        <v>0</v>
      </c>
      <c r="L47" s="32">
        <f t="shared" si="16"/>
        <v>1500000</v>
      </c>
      <c r="M47" s="32">
        <f t="shared" si="16"/>
        <v>1500000</v>
      </c>
      <c r="N47" s="32">
        <f>N48+N49</f>
        <v>0</v>
      </c>
      <c r="O47" s="32">
        <f t="shared" si="7"/>
        <v>0</v>
      </c>
      <c r="P47" s="47" t="s">
        <v>49</v>
      </c>
      <c r="Q47" s="47" t="s">
        <v>35</v>
      </c>
      <c r="R47" s="47" t="s">
        <v>36</v>
      </c>
      <c r="S47" s="47" t="s">
        <v>36</v>
      </c>
      <c r="T47" s="47">
        <v>0</v>
      </c>
      <c r="U47" s="47">
        <v>0</v>
      </c>
      <c r="V47" s="47">
        <v>0</v>
      </c>
      <c r="W47" s="47">
        <v>0</v>
      </c>
      <c r="X47" s="47">
        <v>100</v>
      </c>
      <c r="Y47" s="47">
        <v>100</v>
      </c>
      <c r="Z47" s="47">
        <v>100</v>
      </c>
      <c r="AA47" s="47">
        <v>100</v>
      </c>
    </row>
    <row r="48" spans="1:27" s="3" customFormat="1" ht="15" customHeight="1">
      <c r="A48" s="68"/>
      <c r="B48" s="54"/>
      <c r="C48" s="46"/>
      <c r="D48" s="48"/>
      <c r="E48" s="35" t="s">
        <v>30</v>
      </c>
      <c r="F48" s="32">
        <f t="shared" si="15"/>
        <v>0</v>
      </c>
      <c r="G48" s="32">
        <f t="shared" si="15"/>
        <v>0</v>
      </c>
      <c r="H48" s="32">
        <v>0</v>
      </c>
      <c r="I48" s="32">
        <v>0</v>
      </c>
      <c r="J48" s="32">
        <v>0</v>
      </c>
      <c r="K48" s="32">
        <v>0</v>
      </c>
      <c r="L48" s="32">
        <v>0</v>
      </c>
      <c r="M48" s="32">
        <v>0</v>
      </c>
      <c r="N48" s="32">
        <v>0</v>
      </c>
      <c r="O48" s="32">
        <f t="shared" si="7"/>
        <v>0</v>
      </c>
      <c r="P48" s="47"/>
      <c r="Q48" s="47"/>
      <c r="R48" s="47"/>
      <c r="S48" s="47"/>
      <c r="T48" s="47"/>
      <c r="U48" s="47"/>
      <c r="V48" s="47"/>
      <c r="W48" s="47"/>
      <c r="X48" s="47"/>
      <c r="Y48" s="47"/>
      <c r="Z48" s="47"/>
      <c r="AA48" s="47"/>
    </row>
    <row r="49" spans="1:27" s="3" customFormat="1" ht="231.75" customHeight="1">
      <c r="A49" s="68"/>
      <c r="B49" s="54"/>
      <c r="C49" s="46"/>
      <c r="D49" s="48"/>
      <c r="E49" s="35" t="s">
        <v>31</v>
      </c>
      <c r="F49" s="32">
        <f t="shared" si="15"/>
        <v>1500000</v>
      </c>
      <c r="G49" s="32">
        <f t="shared" si="15"/>
        <v>1500000</v>
      </c>
      <c r="H49" s="32">
        <f>I49</f>
        <v>0</v>
      </c>
      <c r="I49" s="32">
        <v>0</v>
      </c>
      <c r="J49" s="32">
        <v>0</v>
      </c>
      <c r="K49" s="32">
        <f>J49</f>
        <v>0</v>
      </c>
      <c r="L49" s="32">
        <v>1500000</v>
      </c>
      <c r="M49" s="32">
        <f>L49</f>
        <v>1500000</v>
      </c>
      <c r="N49" s="32">
        <v>0</v>
      </c>
      <c r="O49" s="32">
        <f t="shared" si="7"/>
        <v>0</v>
      </c>
      <c r="P49" s="47"/>
      <c r="Q49" s="47"/>
      <c r="R49" s="47"/>
      <c r="S49" s="47"/>
      <c r="T49" s="47"/>
      <c r="U49" s="47"/>
      <c r="V49" s="47"/>
      <c r="W49" s="47"/>
      <c r="X49" s="47"/>
      <c r="Y49" s="47"/>
      <c r="Z49" s="47"/>
      <c r="AA49" s="47"/>
    </row>
    <row r="50" spans="1:27" s="3" customFormat="1" ht="24" customHeight="1">
      <c r="A50" s="68" t="s">
        <v>190</v>
      </c>
      <c r="B50" s="54" t="s">
        <v>192</v>
      </c>
      <c r="C50" s="46">
        <v>502</v>
      </c>
      <c r="D50" s="48" t="s">
        <v>201</v>
      </c>
      <c r="E50" s="35" t="s">
        <v>24</v>
      </c>
      <c r="F50" s="32">
        <f t="shared" si="15"/>
        <v>6144.63</v>
      </c>
      <c r="G50" s="32">
        <f t="shared" si="15"/>
        <v>6144.63</v>
      </c>
      <c r="H50" s="32">
        <f t="shared" ref="H50:M50" si="17">H51+H52</f>
        <v>0</v>
      </c>
      <c r="I50" s="32">
        <f t="shared" si="17"/>
        <v>0</v>
      </c>
      <c r="J50" s="32">
        <f t="shared" si="17"/>
        <v>0</v>
      </c>
      <c r="K50" s="32">
        <f t="shared" si="17"/>
        <v>0</v>
      </c>
      <c r="L50" s="32">
        <f t="shared" si="17"/>
        <v>6144.63</v>
      </c>
      <c r="M50" s="32">
        <f t="shared" si="17"/>
        <v>6144.63</v>
      </c>
      <c r="N50" s="32">
        <f>N51+N52</f>
        <v>8637.7800000000007</v>
      </c>
      <c r="O50" s="32">
        <f>O51+O52</f>
        <v>8637.7800000000007</v>
      </c>
      <c r="P50" s="47" t="s">
        <v>193</v>
      </c>
      <c r="Q50" s="47" t="s">
        <v>35</v>
      </c>
      <c r="R50" s="47" t="s">
        <v>36</v>
      </c>
      <c r="S50" s="47" t="s">
        <v>36</v>
      </c>
      <c r="T50" s="47">
        <v>0</v>
      </c>
      <c r="U50" s="47">
        <v>0</v>
      </c>
      <c r="V50" s="47">
        <v>0</v>
      </c>
      <c r="W50" s="47">
        <v>0</v>
      </c>
      <c r="X50" s="47">
        <v>100</v>
      </c>
      <c r="Y50" s="47">
        <v>100</v>
      </c>
      <c r="Z50" s="47">
        <v>100</v>
      </c>
      <c r="AA50" s="47">
        <v>100</v>
      </c>
    </row>
    <row r="51" spans="1:27" s="3" customFormat="1" ht="15" customHeight="1">
      <c r="A51" s="68"/>
      <c r="B51" s="54"/>
      <c r="C51" s="46"/>
      <c r="D51" s="48"/>
      <c r="E51" s="35" t="s">
        <v>30</v>
      </c>
      <c r="F51" s="32">
        <f t="shared" si="15"/>
        <v>0</v>
      </c>
      <c r="G51" s="32">
        <f t="shared" si="15"/>
        <v>0</v>
      </c>
      <c r="H51" s="32">
        <v>0</v>
      </c>
      <c r="I51" s="32">
        <v>0</v>
      </c>
      <c r="J51" s="32">
        <v>0</v>
      </c>
      <c r="K51" s="32">
        <v>0</v>
      </c>
      <c r="L51" s="32">
        <v>0</v>
      </c>
      <c r="M51" s="32">
        <v>0</v>
      </c>
      <c r="N51" s="32">
        <v>0</v>
      </c>
      <c r="O51" s="32">
        <f t="shared" si="7"/>
        <v>0</v>
      </c>
      <c r="P51" s="47"/>
      <c r="Q51" s="47"/>
      <c r="R51" s="47"/>
      <c r="S51" s="47"/>
      <c r="T51" s="47"/>
      <c r="U51" s="47"/>
      <c r="V51" s="47"/>
      <c r="W51" s="47"/>
      <c r="X51" s="47"/>
      <c r="Y51" s="47"/>
      <c r="Z51" s="47"/>
      <c r="AA51" s="47"/>
    </row>
    <row r="52" spans="1:27" s="3" customFormat="1" ht="65.25" customHeight="1">
      <c r="A52" s="68"/>
      <c r="B52" s="54"/>
      <c r="C52" s="46"/>
      <c r="D52" s="48"/>
      <c r="E52" s="35" t="s">
        <v>31</v>
      </c>
      <c r="F52" s="32">
        <f t="shared" si="15"/>
        <v>6144.63</v>
      </c>
      <c r="G52" s="32">
        <f t="shared" si="15"/>
        <v>6144.63</v>
      </c>
      <c r="H52" s="32">
        <f>I52</f>
        <v>0</v>
      </c>
      <c r="I52" s="32">
        <v>0</v>
      </c>
      <c r="J52" s="32">
        <v>0</v>
      </c>
      <c r="K52" s="32">
        <v>0</v>
      </c>
      <c r="L52" s="32">
        <v>6144.63</v>
      </c>
      <c r="M52" s="32">
        <f>L52</f>
        <v>6144.63</v>
      </c>
      <c r="N52" s="32">
        <v>8637.7800000000007</v>
      </c>
      <c r="O52" s="32">
        <v>8637.7800000000007</v>
      </c>
      <c r="P52" s="47"/>
      <c r="Q52" s="47"/>
      <c r="R52" s="47"/>
      <c r="S52" s="47"/>
      <c r="T52" s="47"/>
      <c r="U52" s="47"/>
      <c r="V52" s="47"/>
      <c r="W52" s="47"/>
      <c r="X52" s="47"/>
      <c r="Y52" s="47"/>
      <c r="Z52" s="47"/>
      <c r="AA52" s="47"/>
    </row>
    <row r="53" spans="1:27" s="3" customFormat="1" ht="24" customHeight="1">
      <c r="A53" s="68" t="s">
        <v>210</v>
      </c>
      <c r="B53" s="54" t="s">
        <v>211</v>
      </c>
      <c r="C53" s="46" t="s">
        <v>54</v>
      </c>
      <c r="D53" s="48" t="s">
        <v>129</v>
      </c>
      <c r="E53" s="35" t="s">
        <v>24</v>
      </c>
      <c r="F53" s="32">
        <f t="shared" ref="F53:F55" si="18">H53+J53+L53</f>
        <v>1500000</v>
      </c>
      <c r="G53" s="32">
        <f t="shared" ref="G53:G55" si="19">I53+K53+M53</f>
        <v>1500000</v>
      </c>
      <c r="H53" s="32">
        <f t="shared" ref="H53:M53" si="20">H54+H55</f>
        <v>0</v>
      </c>
      <c r="I53" s="32">
        <f t="shared" si="20"/>
        <v>0</v>
      </c>
      <c r="J53" s="32">
        <f t="shared" si="20"/>
        <v>0</v>
      </c>
      <c r="K53" s="32">
        <f t="shared" si="20"/>
        <v>0</v>
      </c>
      <c r="L53" s="32">
        <f t="shared" si="20"/>
        <v>1500000</v>
      </c>
      <c r="M53" s="32">
        <f t="shared" si="20"/>
        <v>1500000</v>
      </c>
      <c r="N53" s="32">
        <f>N54+N55</f>
        <v>1000000</v>
      </c>
      <c r="O53" s="32">
        <f>O54+O55</f>
        <v>1000000</v>
      </c>
      <c r="P53" s="47" t="s">
        <v>49</v>
      </c>
      <c r="Q53" s="47" t="s">
        <v>35</v>
      </c>
      <c r="R53" s="47" t="s">
        <v>36</v>
      </c>
      <c r="S53" s="47" t="s">
        <v>36</v>
      </c>
      <c r="T53" s="47">
        <v>0</v>
      </c>
      <c r="U53" s="47">
        <v>0</v>
      </c>
      <c r="V53" s="47">
        <v>0</v>
      </c>
      <c r="W53" s="47">
        <v>0</v>
      </c>
      <c r="X53" s="47">
        <v>100</v>
      </c>
      <c r="Y53" s="47">
        <v>100</v>
      </c>
      <c r="Z53" s="47">
        <v>100</v>
      </c>
      <c r="AA53" s="47">
        <v>100</v>
      </c>
    </row>
    <row r="54" spans="1:27" s="3" customFormat="1" ht="15" customHeight="1">
      <c r="A54" s="68"/>
      <c r="B54" s="54"/>
      <c r="C54" s="46"/>
      <c r="D54" s="48"/>
      <c r="E54" s="35" t="s">
        <v>30</v>
      </c>
      <c r="F54" s="32">
        <f t="shared" si="18"/>
        <v>0</v>
      </c>
      <c r="G54" s="32">
        <f t="shared" si="19"/>
        <v>0</v>
      </c>
      <c r="H54" s="32">
        <v>0</v>
      </c>
      <c r="I54" s="32">
        <v>0</v>
      </c>
      <c r="J54" s="32">
        <v>0</v>
      </c>
      <c r="K54" s="32">
        <v>0</v>
      </c>
      <c r="L54" s="32">
        <v>0</v>
      </c>
      <c r="M54" s="32">
        <v>0</v>
      </c>
      <c r="N54" s="32">
        <v>0</v>
      </c>
      <c r="O54" s="32">
        <f t="shared" si="7"/>
        <v>0</v>
      </c>
      <c r="P54" s="47"/>
      <c r="Q54" s="47"/>
      <c r="R54" s="47"/>
      <c r="S54" s="47"/>
      <c r="T54" s="47"/>
      <c r="U54" s="47"/>
      <c r="V54" s="47"/>
      <c r="W54" s="47"/>
      <c r="X54" s="47"/>
      <c r="Y54" s="47"/>
      <c r="Z54" s="47"/>
      <c r="AA54" s="47"/>
    </row>
    <row r="55" spans="1:27" s="3" customFormat="1" ht="231.75" customHeight="1">
      <c r="A55" s="68"/>
      <c r="B55" s="54"/>
      <c r="C55" s="46"/>
      <c r="D55" s="48"/>
      <c r="E55" s="35" t="s">
        <v>31</v>
      </c>
      <c r="F55" s="32">
        <f t="shared" si="18"/>
        <v>1500000</v>
      </c>
      <c r="G55" s="32">
        <f t="shared" si="19"/>
        <v>1500000</v>
      </c>
      <c r="H55" s="32">
        <f>I55</f>
        <v>0</v>
      </c>
      <c r="I55" s="32">
        <v>0</v>
      </c>
      <c r="J55" s="32">
        <v>0</v>
      </c>
      <c r="K55" s="32">
        <f>J55</f>
        <v>0</v>
      </c>
      <c r="L55" s="32">
        <v>1500000</v>
      </c>
      <c r="M55" s="32">
        <f>L55</f>
        <v>1500000</v>
      </c>
      <c r="N55" s="32">
        <v>1000000</v>
      </c>
      <c r="O55" s="32">
        <v>1000000</v>
      </c>
      <c r="P55" s="47"/>
      <c r="Q55" s="47"/>
      <c r="R55" s="47"/>
      <c r="S55" s="47"/>
      <c r="T55" s="47"/>
      <c r="U55" s="47"/>
      <c r="V55" s="47"/>
      <c r="W55" s="47"/>
      <c r="X55" s="47"/>
      <c r="Y55" s="47"/>
      <c r="Z55" s="47"/>
      <c r="AA55" s="47"/>
    </row>
    <row r="56" spans="1:27" s="3" customFormat="1" ht="25.9" customHeight="1">
      <c r="A56" s="68" t="s">
        <v>55</v>
      </c>
      <c r="B56" s="67" t="s">
        <v>56</v>
      </c>
      <c r="C56" s="67"/>
      <c r="D56" s="67"/>
      <c r="E56" s="35" t="s">
        <v>24</v>
      </c>
      <c r="F56" s="32">
        <f t="shared" si="1"/>
        <v>4321029.08</v>
      </c>
      <c r="G56" s="32">
        <f t="shared" si="3"/>
        <v>4321029.08</v>
      </c>
      <c r="H56" s="32">
        <f t="shared" ref="H56:N56" si="21">H57+H58</f>
        <v>2100207.2000000002</v>
      </c>
      <c r="I56" s="32">
        <f t="shared" si="21"/>
        <v>2100207.2000000002</v>
      </c>
      <c r="J56" s="32">
        <f t="shared" si="21"/>
        <v>2220821.88</v>
      </c>
      <c r="K56" s="32">
        <f t="shared" si="21"/>
        <v>2220821.88</v>
      </c>
      <c r="L56" s="32">
        <f t="shared" si="21"/>
        <v>2269074.66</v>
      </c>
      <c r="M56" s="32">
        <f t="shared" si="21"/>
        <v>2269074.66</v>
      </c>
      <c r="N56" s="32">
        <f t="shared" si="21"/>
        <v>2474342.14</v>
      </c>
      <c r="O56" s="32">
        <f t="shared" ref="O56" si="22">O57+O58</f>
        <v>2474342.14</v>
      </c>
      <c r="P56" s="47" t="s">
        <v>25</v>
      </c>
      <c r="Q56" s="47" t="s">
        <v>25</v>
      </c>
      <c r="R56" s="47" t="s">
        <v>25</v>
      </c>
      <c r="S56" s="47" t="s">
        <v>25</v>
      </c>
      <c r="T56" s="47" t="s">
        <v>25</v>
      </c>
      <c r="U56" s="47" t="s">
        <v>25</v>
      </c>
      <c r="V56" s="47" t="s">
        <v>25</v>
      </c>
      <c r="W56" s="47" t="s">
        <v>25</v>
      </c>
      <c r="X56" s="47" t="s">
        <v>25</v>
      </c>
      <c r="Y56" s="47" t="s">
        <v>25</v>
      </c>
      <c r="Z56" s="47" t="s">
        <v>25</v>
      </c>
      <c r="AA56" s="47" t="s">
        <v>25</v>
      </c>
    </row>
    <row r="57" spans="1:27" s="3" customFormat="1" ht="20.45" customHeight="1">
      <c r="A57" s="68"/>
      <c r="B57" s="67"/>
      <c r="C57" s="67"/>
      <c r="D57" s="67"/>
      <c r="E57" s="35" t="s">
        <v>30</v>
      </c>
      <c r="F57" s="32">
        <f t="shared" si="1"/>
        <v>4321029.08</v>
      </c>
      <c r="G57" s="32">
        <f t="shared" si="3"/>
        <v>4321029.08</v>
      </c>
      <c r="H57" s="32">
        <f t="shared" ref="H57:K58" si="23">H60</f>
        <v>2100207.2000000002</v>
      </c>
      <c r="I57" s="32">
        <f t="shared" si="23"/>
        <v>2100207.2000000002</v>
      </c>
      <c r="J57" s="32">
        <f t="shared" si="23"/>
        <v>2220821.88</v>
      </c>
      <c r="K57" s="32">
        <f t="shared" si="23"/>
        <v>2220821.88</v>
      </c>
      <c r="L57" s="32">
        <f t="shared" ref="L57:O58" si="24">L60</f>
        <v>2269074.66</v>
      </c>
      <c r="M57" s="32">
        <f t="shared" si="24"/>
        <v>2269074.66</v>
      </c>
      <c r="N57" s="32">
        <f t="shared" si="24"/>
        <v>2474342.14</v>
      </c>
      <c r="O57" s="32">
        <f t="shared" si="24"/>
        <v>2474342.14</v>
      </c>
      <c r="P57" s="47"/>
      <c r="Q57" s="47"/>
      <c r="R57" s="47"/>
      <c r="S57" s="47"/>
      <c r="T57" s="47"/>
      <c r="U57" s="47"/>
      <c r="V57" s="47"/>
      <c r="W57" s="47"/>
      <c r="X57" s="47"/>
      <c r="Y57" s="47"/>
      <c r="Z57" s="47"/>
      <c r="AA57" s="47"/>
    </row>
    <row r="58" spans="1:27" s="3" customFormat="1" ht="54" customHeight="1">
      <c r="A58" s="68"/>
      <c r="B58" s="67"/>
      <c r="C58" s="67"/>
      <c r="D58" s="67"/>
      <c r="E58" s="35" t="s">
        <v>31</v>
      </c>
      <c r="F58" s="32">
        <f t="shared" si="1"/>
        <v>0</v>
      </c>
      <c r="G58" s="32">
        <f t="shared" si="3"/>
        <v>0</v>
      </c>
      <c r="H58" s="32">
        <f t="shared" si="23"/>
        <v>0</v>
      </c>
      <c r="I58" s="32">
        <f t="shared" si="23"/>
        <v>0</v>
      </c>
      <c r="J58" s="32">
        <f t="shared" si="23"/>
        <v>0</v>
      </c>
      <c r="K58" s="32">
        <f t="shared" si="23"/>
        <v>0</v>
      </c>
      <c r="L58" s="32">
        <f t="shared" si="24"/>
        <v>0</v>
      </c>
      <c r="M58" s="32">
        <f t="shared" si="24"/>
        <v>0</v>
      </c>
      <c r="N58" s="32">
        <f t="shared" si="24"/>
        <v>0</v>
      </c>
      <c r="O58" s="32">
        <f t="shared" si="24"/>
        <v>0</v>
      </c>
      <c r="P58" s="47"/>
      <c r="Q58" s="47"/>
      <c r="R58" s="47"/>
      <c r="S58" s="47"/>
      <c r="T58" s="47"/>
      <c r="U58" s="47"/>
      <c r="V58" s="47"/>
      <c r="W58" s="47"/>
      <c r="X58" s="47"/>
      <c r="Y58" s="47"/>
      <c r="Z58" s="47"/>
      <c r="AA58" s="47"/>
    </row>
    <row r="59" spans="1:27" s="7" customFormat="1" ht="24" customHeight="1">
      <c r="A59" s="68" t="s">
        <v>57</v>
      </c>
      <c r="B59" s="67" t="s">
        <v>58</v>
      </c>
      <c r="C59" s="46" t="s">
        <v>25</v>
      </c>
      <c r="D59" s="46" t="s">
        <v>25</v>
      </c>
      <c r="E59" s="35" t="s">
        <v>24</v>
      </c>
      <c r="F59" s="32">
        <f t="shared" si="1"/>
        <v>4321029.08</v>
      </c>
      <c r="G59" s="32">
        <f t="shared" si="3"/>
        <v>4321029.08</v>
      </c>
      <c r="H59" s="32">
        <f t="shared" ref="H59:O59" si="25">H60+H61</f>
        <v>2100207.2000000002</v>
      </c>
      <c r="I59" s="32">
        <f t="shared" si="25"/>
        <v>2100207.2000000002</v>
      </c>
      <c r="J59" s="32">
        <f t="shared" si="25"/>
        <v>2220821.88</v>
      </c>
      <c r="K59" s="32">
        <f t="shared" si="25"/>
        <v>2220821.88</v>
      </c>
      <c r="L59" s="32">
        <f t="shared" si="25"/>
        <v>2269074.66</v>
      </c>
      <c r="M59" s="32">
        <f t="shared" si="25"/>
        <v>2269074.66</v>
      </c>
      <c r="N59" s="32">
        <f t="shared" si="25"/>
        <v>2474342.14</v>
      </c>
      <c r="O59" s="32">
        <f t="shared" si="25"/>
        <v>2474342.14</v>
      </c>
      <c r="P59" s="47" t="s">
        <v>25</v>
      </c>
      <c r="Q59" s="47" t="s">
        <v>25</v>
      </c>
      <c r="R59" s="47" t="s">
        <v>25</v>
      </c>
      <c r="S59" s="47" t="s">
        <v>25</v>
      </c>
      <c r="T59" s="47" t="s">
        <v>25</v>
      </c>
      <c r="U59" s="47" t="s">
        <v>25</v>
      </c>
      <c r="V59" s="47" t="s">
        <v>25</v>
      </c>
      <c r="W59" s="47" t="s">
        <v>25</v>
      </c>
      <c r="X59" s="47" t="s">
        <v>25</v>
      </c>
      <c r="Y59" s="47" t="s">
        <v>25</v>
      </c>
      <c r="Z59" s="47" t="s">
        <v>25</v>
      </c>
      <c r="AA59" s="47" t="s">
        <v>25</v>
      </c>
    </row>
    <row r="60" spans="1:27" s="7" customFormat="1" ht="12.75">
      <c r="A60" s="68"/>
      <c r="B60" s="67"/>
      <c r="C60" s="46"/>
      <c r="D60" s="46"/>
      <c r="E60" s="35" t="s">
        <v>30</v>
      </c>
      <c r="F60" s="32">
        <f t="shared" si="1"/>
        <v>4321029.08</v>
      </c>
      <c r="G60" s="32">
        <f t="shared" si="3"/>
        <v>4321029.08</v>
      </c>
      <c r="H60" s="32">
        <f>H63+H66</f>
        <v>2100207.2000000002</v>
      </c>
      <c r="I60" s="32">
        <f>I63+I66</f>
        <v>2100207.2000000002</v>
      </c>
      <c r="J60" s="32">
        <f t="shared" ref="J60:M61" si="26">J63+J66+J69</f>
        <v>2220821.88</v>
      </c>
      <c r="K60" s="32">
        <f t="shared" si="26"/>
        <v>2220821.88</v>
      </c>
      <c r="L60" s="32">
        <f>L63+L66+L69</f>
        <v>2269074.66</v>
      </c>
      <c r="M60" s="32">
        <f t="shared" si="26"/>
        <v>2269074.66</v>
      </c>
      <c r="N60" s="32">
        <f>N63+N66+N69</f>
        <v>2474342.14</v>
      </c>
      <c r="O60" s="32">
        <f t="shared" ref="O60:O61" si="27">O63+O66+O69</f>
        <v>2474342.14</v>
      </c>
      <c r="P60" s="47"/>
      <c r="Q60" s="47"/>
      <c r="R60" s="47"/>
      <c r="S60" s="47"/>
      <c r="T60" s="47"/>
      <c r="U60" s="47"/>
      <c r="V60" s="47"/>
      <c r="W60" s="47"/>
      <c r="X60" s="47"/>
      <c r="Y60" s="47"/>
      <c r="Z60" s="47"/>
      <c r="AA60" s="47"/>
    </row>
    <row r="61" spans="1:27" s="7" customFormat="1" ht="15" customHeight="1">
      <c r="A61" s="68"/>
      <c r="B61" s="67"/>
      <c r="C61" s="46"/>
      <c r="D61" s="46"/>
      <c r="E61" s="35" t="s">
        <v>31</v>
      </c>
      <c r="F61" s="32">
        <f t="shared" si="1"/>
        <v>0</v>
      </c>
      <c r="G61" s="32">
        <f t="shared" si="3"/>
        <v>0</v>
      </c>
      <c r="H61" s="32">
        <f>H64+H67</f>
        <v>0</v>
      </c>
      <c r="I61" s="32">
        <f>I64+I67</f>
        <v>0</v>
      </c>
      <c r="J61" s="32">
        <f t="shared" si="26"/>
        <v>0</v>
      </c>
      <c r="K61" s="32">
        <f t="shared" si="26"/>
        <v>0</v>
      </c>
      <c r="L61" s="32">
        <f t="shared" si="26"/>
        <v>0</v>
      </c>
      <c r="M61" s="32">
        <f t="shared" si="26"/>
        <v>0</v>
      </c>
      <c r="N61" s="32">
        <f>N64+N67+N70</f>
        <v>0</v>
      </c>
      <c r="O61" s="32">
        <f t="shared" si="27"/>
        <v>0</v>
      </c>
      <c r="P61" s="47"/>
      <c r="Q61" s="47"/>
      <c r="R61" s="47"/>
      <c r="S61" s="47"/>
      <c r="T61" s="47"/>
      <c r="U61" s="47"/>
      <c r="V61" s="47"/>
      <c r="W61" s="47"/>
      <c r="X61" s="47"/>
      <c r="Y61" s="47"/>
      <c r="Z61" s="47"/>
      <c r="AA61" s="47"/>
    </row>
    <row r="62" spans="1:27" s="3" customFormat="1" ht="64.5" customHeight="1">
      <c r="A62" s="68" t="s">
        <v>59</v>
      </c>
      <c r="B62" s="67" t="s">
        <v>60</v>
      </c>
      <c r="C62" s="46">
        <v>502</v>
      </c>
      <c r="D62" s="48" t="s">
        <v>130</v>
      </c>
      <c r="E62" s="35" t="s">
        <v>24</v>
      </c>
      <c r="F62" s="32">
        <f t="shared" si="1"/>
        <v>203520</v>
      </c>
      <c r="G62" s="32">
        <f t="shared" si="3"/>
        <v>203520</v>
      </c>
      <c r="H62" s="32">
        <f t="shared" ref="H62:M62" si="28">H63+H64</f>
        <v>203520</v>
      </c>
      <c r="I62" s="32">
        <f t="shared" si="28"/>
        <v>203520</v>
      </c>
      <c r="J62" s="32">
        <f t="shared" si="28"/>
        <v>0</v>
      </c>
      <c r="K62" s="32">
        <f t="shared" si="28"/>
        <v>0</v>
      </c>
      <c r="L62" s="32">
        <f t="shared" si="28"/>
        <v>0</v>
      </c>
      <c r="M62" s="32">
        <f t="shared" si="28"/>
        <v>0</v>
      </c>
      <c r="N62" s="32">
        <f>N63+N64</f>
        <v>0</v>
      </c>
      <c r="O62" s="32">
        <f t="shared" ref="O62:O70" si="29">N62</f>
        <v>0</v>
      </c>
      <c r="P62" s="47" t="s">
        <v>61</v>
      </c>
      <c r="Q62" s="47" t="s">
        <v>35</v>
      </c>
      <c r="R62" s="47" t="s">
        <v>36</v>
      </c>
      <c r="S62" s="47" t="s">
        <v>36</v>
      </c>
      <c r="T62" s="47">
        <v>100</v>
      </c>
      <c r="U62" s="47">
        <v>100</v>
      </c>
      <c r="V62" s="47">
        <v>0</v>
      </c>
      <c r="W62" s="47">
        <v>0</v>
      </c>
      <c r="X62" s="47">
        <v>0</v>
      </c>
      <c r="Y62" s="47">
        <v>0</v>
      </c>
      <c r="Z62" s="47">
        <v>0</v>
      </c>
      <c r="AA62" s="47">
        <v>0</v>
      </c>
    </row>
    <row r="63" spans="1:27" s="3" customFormat="1" ht="48.75" customHeight="1">
      <c r="A63" s="68"/>
      <c r="B63" s="67"/>
      <c r="C63" s="46"/>
      <c r="D63" s="48"/>
      <c r="E63" s="35" t="s">
        <v>30</v>
      </c>
      <c r="F63" s="32">
        <f t="shared" si="1"/>
        <v>203520</v>
      </c>
      <c r="G63" s="32">
        <f t="shared" si="3"/>
        <v>203520</v>
      </c>
      <c r="H63" s="32">
        <v>203520</v>
      </c>
      <c r="I63" s="32">
        <v>203520</v>
      </c>
      <c r="J63" s="32">
        <v>0</v>
      </c>
      <c r="K63" s="32">
        <v>0</v>
      </c>
      <c r="L63" s="32">
        <v>0</v>
      </c>
      <c r="M63" s="32">
        <v>0</v>
      </c>
      <c r="N63" s="32">
        <v>0</v>
      </c>
      <c r="O63" s="32">
        <f t="shared" si="29"/>
        <v>0</v>
      </c>
      <c r="P63" s="47"/>
      <c r="Q63" s="47"/>
      <c r="R63" s="47"/>
      <c r="S63" s="47"/>
      <c r="T63" s="47"/>
      <c r="U63" s="47"/>
      <c r="V63" s="47"/>
      <c r="W63" s="47"/>
      <c r="X63" s="47"/>
      <c r="Y63" s="47"/>
      <c r="Z63" s="47"/>
      <c r="AA63" s="47"/>
    </row>
    <row r="64" spans="1:27" s="3" customFormat="1" ht="59.25" customHeight="1">
      <c r="A64" s="68"/>
      <c r="B64" s="67"/>
      <c r="C64" s="46"/>
      <c r="D64" s="48"/>
      <c r="E64" s="35" t="s">
        <v>31</v>
      </c>
      <c r="F64" s="32">
        <f t="shared" si="1"/>
        <v>0</v>
      </c>
      <c r="G64" s="32">
        <f t="shared" si="3"/>
        <v>0</v>
      </c>
      <c r="H64" s="32">
        <v>0</v>
      </c>
      <c r="I64" s="32">
        <v>0</v>
      </c>
      <c r="J64" s="32">
        <v>0</v>
      </c>
      <c r="K64" s="32">
        <v>0</v>
      </c>
      <c r="L64" s="32">
        <v>0</v>
      </c>
      <c r="M64" s="32">
        <v>0</v>
      </c>
      <c r="N64" s="32">
        <v>0</v>
      </c>
      <c r="O64" s="32">
        <f t="shared" si="29"/>
        <v>0</v>
      </c>
      <c r="P64" s="47"/>
      <c r="Q64" s="47"/>
      <c r="R64" s="47"/>
      <c r="S64" s="47"/>
      <c r="T64" s="47"/>
      <c r="U64" s="47"/>
      <c r="V64" s="47"/>
      <c r="W64" s="47"/>
      <c r="X64" s="47"/>
      <c r="Y64" s="47"/>
      <c r="Z64" s="47"/>
      <c r="AA64" s="47"/>
    </row>
    <row r="65" spans="1:30" s="3" customFormat="1" ht="33.75" customHeight="1">
      <c r="A65" s="68" t="s">
        <v>62</v>
      </c>
      <c r="B65" s="67" t="s">
        <v>63</v>
      </c>
      <c r="C65" s="46">
        <v>502</v>
      </c>
      <c r="D65" s="48" t="s">
        <v>131</v>
      </c>
      <c r="E65" s="35" t="s">
        <v>24</v>
      </c>
      <c r="F65" s="32">
        <f t="shared" si="1"/>
        <v>3903141.08</v>
      </c>
      <c r="G65" s="32">
        <f t="shared" si="3"/>
        <v>3903141.08</v>
      </c>
      <c r="H65" s="32">
        <f t="shared" ref="H65:M65" si="30">H66+H67</f>
        <v>1896687.2</v>
      </c>
      <c r="I65" s="32">
        <f t="shared" si="30"/>
        <v>1896687.2</v>
      </c>
      <c r="J65" s="32">
        <f t="shared" si="30"/>
        <v>2006453.88</v>
      </c>
      <c r="K65" s="32">
        <f t="shared" si="30"/>
        <v>2006453.88</v>
      </c>
      <c r="L65" s="32">
        <f t="shared" si="30"/>
        <v>2022138.6600000001</v>
      </c>
      <c r="M65" s="32">
        <f t="shared" si="30"/>
        <v>2022138.6600000001</v>
      </c>
      <c r="N65" s="32">
        <f>N66+N67</f>
        <v>2201990.14</v>
      </c>
      <c r="O65" s="32">
        <f t="shared" si="29"/>
        <v>2201990.14</v>
      </c>
      <c r="P65" s="47" t="s">
        <v>64</v>
      </c>
      <c r="Q65" s="47" t="s">
        <v>35</v>
      </c>
      <c r="R65" s="47">
        <f>T65</f>
        <v>100</v>
      </c>
      <c r="S65" s="47">
        <f>U65</f>
        <v>100</v>
      </c>
      <c r="T65" s="47">
        <v>100</v>
      </c>
      <c r="U65" s="47">
        <v>100</v>
      </c>
      <c r="V65" s="47">
        <v>100</v>
      </c>
      <c r="W65" s="47">
        <v>100</v>
      </c>
      <c r="X65" s="47">
        <v>100</v>
      </c>
      <c r="Y65" s="47">
        <v>100</v>
      </c>
      <c r="Z65" s="47">
        <v>100</v>
      </c>
      <c r="AA65" s="47">
        <v>100</v>
      </c>
    </row>
    <row r="66" spans="1:30" s="3" customFormat="1" ht="27.2" customHeight="1">
      <c r="A66" s="68"/>
      <c r="B66" s="67"/>
      <c r="C66" s="67"/>
      <c r="D66" s="48"/>
      <c r="E66" s="35" t="s">
        <v>30</v>
      </c>
      <c r="F66" s="32">
        <f t="shared" si="1"/>
        <v>3903141.08</v>
      </c>
      <c r="G66" s="32">
        <f t="shared" si="3"/>
        <v>3903141.08</v>
      </c>
      <c r="H66" s="32">
        <v>1896687.2</v>
      </c>
      <c r="I66" s="32">
        <v>1896687.2</v>
      </c>
      <c r="J66" s="32">
        <v>2006453.88</v>
      </c>
      <c r="K66" s="32">
        <f>J66</f>
        <v>2006453.88</v>
      </c>
      <c r="L66" s="32">
        <f>2105002.68-82864.02</f>
        <v>2022138.6600000001</v>
      </c>
      <c r="M66" s="32">
        <f>L66</f>
        <v>2022138.6600000001</v>
      </c>
      <c r="N66" s="32">
        <v>2201990.14</v>
      </c>
      <c r="O66" s="32">
        <f t="shared" si="29"/>
        <v>2201990.14</v>
      </c>
      <c r="P66" s="47"/>
      <c r="Q66" s="47"/>
      <c r="R66" s="47"/>
      <c r="S66" s="47"/>
      <c r="T66" s="47"/>
      <c r="U66" s="47"/>
      <c r="V66" s="47"/>
      <c r="W66" s="47"/>
      <c r="X66" s="47"/>
      <c r="Y66" s="47"/>
      <c r="Z66" s="47"/>
      <c r="AA66" s="47"/>
    </row>
    <row r="67" spans="1:30" s="3" customFormat="1" ht="48.75" customHeight="1">
      <c r="A67" s="68"/>
      <c r="B67" s="67"/>
      <c r="C67" s="67"/>
      <c r="D67" s="48"/>
      <c r="E67" s="35" t="s">
        <v>31</v>
      </c>
      <c r="F67" s="32">
        <f t="shared" si="1"/>
        <v>0</v>
      </c>
      <c r="G67" s="32">
        <f t="shared" si="3"/>
        <v>0</v>
      </c>
      <c r="H67" s="32">
        <v>0</v>
      </c>
      <c r="I67" s="32">
        <v>0</v>
      </c>
      <c r="J67" s="32">
        <v>0</v>
      </c>
      <c r="K67" s="32">
        <v>0</v>
      </c>
      <c r="L67" s="32">
        <v>0</v>
      </c>
      <c r="M67" s="32">
        <v>0</v>
      </c>
      <c r="N67" s="32">
        <v>0</v>
      </c>
      <c r="O67" s="32">
        <f t="shared" si="29"/>
        <v>0</v>
      </c>
      <c r="P67" s="47"/>
      <c r="Q67" s="47"/>
      <c r="R67" s="47"/>
      <c r="S67" s="47"/>
      <c r="T67" s="47"/>
      <c r="U67" s="47"/>
      <c r="V67" s="47"/>
      <c r="W67" s="47"/>
      <c r="X67" s="47"/>
      <c r="Y67" s="47"/>
      <c r="Z67" s="47"/>
      <c r="AA67" s="47"/>
    </row>
    <row r="68" spans="1:30" s="3" customFormat="1" ht="65.650000000000006" customHeight="1">
      <c r="A68" s="68" t="s">
        <v>65</v>
      </c>
      <c r="B68" s="67" t="s">
        <v>66</v>
      </c>
      <c r="C68" s="46">
        <v>502</v>
      </c>
      <c r="D68" s="48" t="s">
        <v>130</v>
      </c>
      <c r="E68" s="35" t="s">
        <v>24</v>
      </c>
      <c r="F68" s="32">
        <f t="shared" si="1"/>
        <v>214368</v>
      </c>
      <c r="G68" s="32">
        <f t="shared" si="3"/>
        <v>214368</v>
      </c>
      <c r="H68" s="32">
        <f t="shared" ref="H68:M68" si="31">H69+H70</f>
        <v>0</v>
      </c>
      <c r="I68" s="32">
        <f t="shared" si="31"/>
        <v>0</v>
      </c>
      <c r="J68" s="32">
        <f t="shared" si="31"/>
        <v>214368</v>
      </c>
      <c r="K68" s="32">
        <f t="shared" si="31"/>
        <v>214368</v>
      </c>
      <c r="L68" s="32">
        <f t="shared" si="31"/>
        <v>246936</v>
      </c>
      <c r="M68" s="32">
        <f t="shared" si="31"/>
        <v>246936</v>
      </c>
      <c r="N68" s="32">
        <f>N69+N70</f>
        <v>272352</v>
      </c>
      <c r="O68" s="32">
        <f t="shared" si="29"/>
        <v>272352</v>
      </c>
      <c r="P68" s="47" t="s">
        <v>61</v>
      </c>
      <c r="Q68" s="47" t="s">
        <v>35</v>
      </c>
      <c r="R68" s="47" t="s">
        <v>36</v>
      </c>
      <c r="S68" s="47" t="s">
        <v>36</v>
      </c>
      <c r="T68" s="47">
        <v>0</v>
      </c>
      <c r="U68" s="47">
        <v>0</v>
      </c>
      <c r="V68" s="47">
        <v>100</v>
      </c>
      <c r="W68" s="47">
        <v>100</v>
      </c>
      <c r="X68" s="47">
        <v>100</v>
      </c>
      <c r="Y68" s="47">
        <v>100</v>
      </c>
      <c r="Z68" s="47">
        <v>100</v>
      </c>
      <c r="AA68" s="47">
        <v>100</v>
      </c>
    </row>
    <row r="69" spans="1:30" s="3" customFormat="1" ht="50.1" customHeight="1">
      <c r="A69" s="68"/>
      <c r="B69" s="67"/>
      <c r="C69" s="67"/>
      <c r="D69" s="48"/>
      <c r="E69" s="35" t="s">
        <v>30</v>
      </c>
      <c r="F69" s="32">
        <f t="shared" si="1"/>
        <v>214368</v>
      </c>
      <c r="G69" s="32">
        <f t="shared" si="3"/>
        <v>214368</v>
      </c>
      <c r="H69" s="32">
        <v>0</v>
      </c>
      <c r="I69" s="32">
        <v>0</v>
      </c>
      <c r="J69" s="32">
        <v>214368</v>
      </c>
      <c r="K69" s="32">
        <f>J69</f>
        <v>214368</v>
      </c>
      <c r="L69" s="32">
        <f>214368+32568</f>
        <v>246936</v>
      </c>
      <c r="M69" s="32">
        <f>L69</f>
        <v>246936</v>
      </c>
      <c r="N69" s="32">
        <v>272352</v>
      </c>
      <c r="O69" s="32">
        <f t="shared" si="29"/>
        <v>272352</v>
      </c>
      <c r="P69" s="47"/>
      <c r="Q69" s="47"/>
      <c r="R69" s="47"/>
      <c r="S69" s="47"/>
      <c r="T69" s="47"/>
      <c r="U69" s="47"/>
      <c r="V69" s="47"/>
      <c r="W69" s="47"/>
      <c r="X69" s="47"/>
      <c r="Y69" s="47"/>
      <c r="Z69" s="47"/>
      <c r="AA69" s="47"/>
    </row>
    <row r="70" spans="1:30" s="3" customFormat="1" ht="57.2" customHeight="1">
      <c r="A70" s="68"/>
      <c r="B70" s="67"/>
      <c r="C70" s="67"/>
      <c r="D70" s="48"/>
      <c r="E70" s="35" t="s">
        <v>31</v>
      </c>
      <c r="F70" s="32">
        <f t="shared" si="1"/>
        <v>0</v>
      </c>
      <c r="G70" s="32">
        <f t="shared" si="3"/>
        <v>0</v>
      </c>
      <c r="H70" s="32">
        <v>0</v>
      </c>
      <c r="I70" s="32">
        <v>0</v>
      </c>
      <c r="J70" s="32">
        <v>0</v>
      </c>
      <c r="K70" s="32">
        <v>0</v>
      </c>
      <c r="L70" s="32">
        <v>0</v>
      </c>
      <c r="M70" s="32">
        <v>0</v>
      </c>
      <c r="N70" s="32">
        <v>0</v>
      </c>
      <c r="O70" s="32">
        <f t="shared" si="29"/>
        <v>0</v>
      </c>
      <c r="P70" s="47"/>
      <c r="Q70" s="47"/>
      <c r="R70" s="47"/>
      <c r="S70" s="47"/>
      <c r="T70" s="47"/>
      <c r="U70" s="47"/>
      <c r="V70" s="47"/>
      <c r="W70" s="47"/>
      <c r="X70" s="47"/>
      <c r="Y70" s="47"/>
      <c r="Z70" s="47"/>
      <c r="AA70" s="47"/>
    </row>
    <row r="71" spans="1:30" s="3" customFormat="1" ht="24" customHeight="1">
      <c r="A71" s="62" t="s">
        <v>67</v>
      </c>
      <c r="B71" s="62"/>
      <c r="C71" s="62" t="s">
        <v>25</v>
      </c>
      <c r="D71" s="48" t="s">
        <v>184</v>
      </c>
      <c r="E71" s="34" t="s">
        <v>24</v>
      </c>
      <c r="F71" s="31">
        <f t="shared" ref="F71:G73" si="32">H71+J71+L71</f>
        <v>133223692.80999999</v>
      </c>
      <c r="G71" s="31">
        <f t="shared" si="32"/>
        <v>133223692.80999999</v>
      </c>
      <c r="H71" s="31">
        <f t="shared" ref="H71:M71" si="33">H72+H73</f>
        <v>40661913.43</v>
      </c>
      <c r="I71" s="31">
        <f t="shared" si="33"/>
        <v>40661913.43</v>
      </c>
      <c r="J71" s="31">
        <f t="shared" si="33"/>
        <v>43969374.140000001</v>
      </c>
      <c r="K71" s="31">
        <f t="shared" si="33"/>
        <v>43969374.140000001</v>
      </c>
      <c r="L71" s="31">
        <f t="shared" si="33"/>
        <v>48592405.239999995</v>
      </c>
      <c r="M71" s="31">
        <f t="shared" si="33"/>
        <v>48592405.239999995</v>
      </c>
      <c r="N71" s="31">
        <f t="shared" ref="N71:O71" si="34">N72+N73</f>
        <v>58772861.260000005</v>
      </c>
      <c r="O71" s="31">
        <f t="shared" si="34"/>
        <v>58658637.240000002</v>
      </c>
      <c r="P71" s="52" t="s">
        <v>25</v>
      </c>
      <c r="Q71" s="52" t="s">
        <v>25</v>
      </c>
      <c r="R71" s="52" t="s">
        <v>25</v>
      </c>
      <c r="S71" s="52" t="s">
        <v>25</v>
      </c>
      <c r="T71" s="52" t="s">
        <v>25</v>
      </c>
      <c r="U71" s="52" t="s">
        <v>25</v>
      </c>
      <c r="V71" s="52" t="s">
        <v>25</v>
      </c>
      <c r="W71" s="52" t="s">
        <v>25</v>
      </c>
      <c r="X71" s="52" t="s">
        <v>25</v>
      </c>
      <c r="Y71" s="52" t="s">
        <v>25</v>
      </c>
      <c r="Z71" s="52" t="s">
        <v>25</v>
      </c>
      <c r="AA71" s="52" t="s">
        <v>25</v>
      </c>
    </row>
    <row r="72" spans="1:30" s="3" customFormat="1" ht="12.75">
      <c r="A72" s="62"/>
      <c r="B72" s="62"/>
      <c r="C72" s="62"/>
      <c r="D72" s="48"/>
      <c r="E72" s="34" t="s">
        <v>30</v>
      </c>
      <c r="F72" s="31">
        <f t="shared" si="32"/>
        <v>126900495.67</v>
      </c>
      <c r="G72" s="31">
        <f t="shared" si="32"/>
        <v>126900495.67</v>
      </c>
      <c r="H72" s="31">
        <f t="shared" ref="H72:M73" si="35">H18</f>
        <v>39071357.420000002</v>
      </c>
      <c r="I72" s="31">
        <f t="shared" si="35"/>
        <v>39071357.420000002</v>
      </c>
      <c r="J72" s="31">
        <f t="shared" si="35"/>
        <v>41465073.07</v>
      </c>
      <c r="K72" s="31">
        <f t="shared" si="35"/>
        <v>41465073.07</v>
      </c>
      <c r="L72" s="31">
        <f t="shared" si="35"/>
        <v>46364065.179999992</v>
      </c>
      <c r="M72" s="31">
        <f t="shared" si="35"/>
        <v>46364065.179999992</v>
      </c>
      <c r="N72" s="31">
        <f>N18+N57</f>
        <v>56881494.480000004</v>
      </c>
      <c r="O72" s="31">
        <f>O18+O57</f>
        <v>56767270.460000001</v>
      </c>
      <c r="P72" s="52"/>
      <c r="Q72" s="52"/>
      <c r="R72" s="52"/>
      <c r="S72" s="52"/>
      <c r="T72" s="52"/>
      <c r="U72" s="52"/>
      <c r="V72" s="52"/>
      <c r="W72" s="52"/>
      <c r="X72" s="52"/>
      <c r="Y72" s="52"/>
      <c r="Z72" s="52"/>
      <c r="AA72" s="52"/>
    </row>
    <row r="73" spans="1:30" s="3" customFormat="1" ht="12.75">
      <c r="A73" s="62"/>
      <c r="B73" s="62"/>
      <c r="C73" s="62"/>
      <c r="D73" s="48"/>
      <c r="E73" s="34" t="s">
        <v>31</v>
      </c>
      <c r="F73" s="31">
        <f t="shared" si="32"/>
        <v>6323197.1399999997</v>
      </c>
      <c r="G73" s="31">
        <f t="shared" si="32"/>
        <v>6323197.1399999997</v>
      </c>
      <c r="H73" s="31">
        <f t="shared" si="35"/>
        <v>1590556.01</v>
      </c>
      <c r="I73" s="31">
        <f t="shared" si="35"/>
        <v>1590556.01</v>
      </c>
      <c r="J73" s="31">
        <f t="shared" si="35"/>
        <v>2504301.0699999998</v>
      </c>
      <c r="K73" s="31">
        <f t="shared" si="35"/>
        <v>2504301.0699999998</v>
      </c>
      <c r="L73" s="31">
        <f t="shared" si="35"/>
        <v>2228340.0599999996</v>
      </c>
      <c r="M73" s="31">
        <f t="shared" si="35"/>
        <v>2228340.0599999996</v>
      </c>
      <c r="N73" s="31">
        <f>N19+N58</f>
        <v>1891366.78</v>
      </c>
      <c r="O73" s="31">
        <f t="shared" ref="O73" si="36">O19+O58</f>
        <v>1891366.78</v>
      </c>
      <c r="P73" s="52"/>
      <c r="Q73" s="52"/>
      <c r="R73" s="52"/>
      <c r="S73" s="52"/>
      <c r="T73" s="52"/>
      <c r="U73" s="52"/>
      <c r="V73" s="52"/>
      <c r="W73" s="52"/>
      <c r="X73" s="52"/>
      <c r="Y73" s="52"/>
      <c r="Z73" s="52"/>
      <c r="AA73" s="52"/>
    </row>
    <row r="74" spans="1:30" s="13" customFormat="1" ht="13.5" customHeight="1">
      <c r="A74" s="55" t="s">
        <v>103</v>
      </c>
      <c r="B74" s="55"/>
      <c r="C74" s="55"/>
      <c r="D74" s="55"/>
      <c r="E74" s="55"/>
      <c r="F74" s="55"/>
      <c r="G74" s="55"/>
      <c r="H74" s="55"/>
      <c r="I74" s="55"/>
      <c r="J74" s="55"/>
      <c r="K74" s="55"/>
      <c r="L74" s="55"/>
      <c r="M74" s="55"/>
      <c r="N74" s="55"/>
      <c r="O74" s="55"/>
      <c r="P74" s="55"/>
      <c r="Q74" s="55"/>
      <c r="R74" s="55"/>
      <c r="S74" s="55"/>
      <c r="T74" s="55"/>
      <c r="U74" s="55"/>
      <c r="V74" s="55"/>
      <c r="W74" s="55"/>
      <c r="X74" s="55"/>
      <c r="Y74" s="55"/>
      <c r="Z74" s="39"/>
      <c r="AA74" s="39"/>
      <c r="AB74" s="11"/>
      <c r="AC74" s="12"/>
      <c r="AD74" s="12"/>
    </row>
    <row r="75" spans="1:30" ht="17.25" customHeight="1">
      <c r="A75" s="57" t="s">
        <v>104</v>
      </c>
      <c r="B75" s="57"/>
      <c r="C75" s="57"/>
      <c r="D75" s="57"/>
      <c r="E75" s="57"/>
      <c r="F75" s="57"/>
      <c r="G75" s="57"/>
      <c r="H75" s="57"/>
      <c r="I75" s="57"/>
      <c r="J75" s="57"/>
      <c r="K75" s="57"/>
      <c r="L75" s="57"/>
      <c r="M75" s="57"/>
      <c r="N75" s="57"/>
      <c r="O75" s="57"/>
      <c r="P75" s="57"/>
      <c r="Q75" s="57"/>
      <c r="R75" s="57"/>
      <c r="S75" s="57"/>
      <c r="T75" s="57"/>
      <c r="U75" s="57"/>
      <c r="V75" s="57"/>
      <c r="W75" s="57"/>
      <c r="X75" s="57"/>
      <c r="Y75" s="57"/>
      <c r="Z75" s="30"/>
      <c r="AA75" s="30"/>
    </row>
    <row r="76" spans="1:30" ht="56.25" customHeight="1">
      <c r="A76" s="68" t="s">
        <v>68</v>
      </c>
      <c r="B76" s="67" t="s">
        <v>69</v>
      </c>
      <c r="C76" s="46"/>
      <c r="D76" s="48"/>
      <c r="E76" s="35" t="s">
        <v>24</v>
      </c>
      <c r="F76" s="32">
        <f t="shared" ref="F76:G83" si="37">H76+J76</f>
        <v>15689168.43</v>
      </c>
      <c r="G76" s="32">
        <f t="shared" si="37"/>
        <v>15676727.07</v>
      </c>
      <c r="H76" s="32">
        <f t="shared" ref="H76:M76" si="38">H77+H78</f>
        <v>7491910.1100000003</v>
      </c>
      <c r="I76" s="32">
        <f t="shared" si="38"/>
        <v>7486077.7300000004</v>
      </c>
      <c r="J76" s="32">
        <f t="shared" si="38"/>
        <v>8197258.3200000003</v>
      </c>
      <c r="K76" s="32">
        <f t="shared" si="38"/>
        <v>8190649.3399999999</v>
      </c>
      <c r="L76" s="32">
        <f t="shared" si="38"/>
        <v>9068220.6600000001</v>
      </c>
      <c r="M76" s="32">
        <f t="shared" si="38"/>
        <v>9050208.0899999999</v>
      </c>
      <c r="N76" s="32">
        <f t="shared" ref="N76:O76" si="39">N77+N78</f>
        <v>11356959.460000001</v>
      </c>
      <c r="O76" s="32">
        <f t="shared" si="39"/>
        <v>11354682.75</v>
      </c>
      <c r="P76" s="47" t="s">
        <v>25</v>
      </c>
      <c r="Q76" s="47" t="s">
        <v>25</v>
      </c>
      <c r="R76" s="47" t="s">
        <v>25</v>
      </c>
      <c r="S76" s="47" t="s">
        <v>25</v>
      </c>
      <c r="T76" s="47" t="s">
        <v>25</v>
      </c>
      <c r="U76" s="47" t="s">
        <v>25</v>
      </c>
      <c r="V76" s="47" t="s">
        <v>25</v>
      </c>
      <c r="W76" s="47" t="s">
        <v>25</v>
      </c>
      <c r="X76" s="47" t="s">
        <v>25</v>
      </c>
      <c r="Y76" s="47" t="s">
        <v>25</v>
      </c>
      <c r="Z76" s="47" t="s">
        <v>25</v>
      </c>
      <c r="AA76" s="47" t="s">
        <v>25</v>
      </c>
    </row>
    <row r="77" spans="1:30" ht="15" customHeight="1">
      <c r="A77" s="68"/>
      <c r="B77" s="67"/>
      <c r="C77" s="46"/>
      <c r="D77" s="48"/>
      <c r="E77" s="35" t="s">
        <v>73</v>
      </c>
      <c r="F77" s="32">
        <f t="shared" si="37"/>
        <v>15689168.43</v>
      </c>
      <c r="G77" s="32">
        <f t="shared" si="37"/>
        <v>15676727.07</v>
      </c>
      <c r="H77" s="32">
        <f t="shared" ref="H77:K78" si="40">H80</f>
        <v>7491910.1100000003</v>
      </c>
      <c r="I77" s="32">
        <f t="shared" si="40"/>
        <v>7486077.7300000004</v>
      </c>
      <c r="J77" s="32">
        <f t="shared" si="40"/>
        <v>8197258.3200000003</v>
      </c>
      <c r="K77" s="32">
        <f t="shared" si="40"/>
        <v>8190649.3399999999</v>
      </c>
      <c r="L77" s="32">
        <f t="shared" ref="L77:O78" si="41">L80</f>
        <v>9037917.6600000001</v>
      </c>
      <c r="M77" s="32">
        <f t="shared" si="41"/>
        <v>9019905.0899999999</v>
      </c>
      <c r="N77" s="32">
        <f t="shared" si="41"/>
        <v>11356959.460000001</v>
      </c>
      <c r="O77" s="32">
        <f t="shared" si="41"/>
        <v>11354682.75</v>
      </c>
      <c r="P77" s="47"/>
      <c r="Q77" s="47"/>
      <c r="R77" s="47"/>
      <c r="S77" s="47"/>
      <c r="T77" s="47"/>
      <c r="U77" s="47"/>
      <c r="V77" s="47"/>
      <c r="W77" s="47"/>
      <c r="X77" s="47"/>
      <c r="Y77" s="47"/>
      <c r="Z77" s="47"/>
      <c r="AA77" s="47"/>
    </row>
    <row r="78" spans="1:30" ht="15" customHeight="1">
      <c r="A78" s="68"/>
      <c r="B78" s="67"/>
      <c r="C78" s="46"/>
      <c r="D78" s="48"/>
      <c r="E78" s="35" t="s">
        <v>74</v>
      </c>
      <c r="F78" s="32">
        <f t="shared" si="37"/>
        <v>0</v>
      </c>
      <c r="G78" s="32">
        <f t="shared" si="37"/>
        <v>0</v>
      </c>
      <c r="H78" s="32">
        <f t="shared" si="40"/>
        <v>0</v>
      </c>
      <c r="I78" s="32">
        <f t="shared" si="40"/>
        <v>0</v>
      </c>
      <c r="J78" s="32">
        <f t="shared" si="40"/>
        <v>0</v>
      </c>
      <c r="K78" s="32">
        <f t="shared" si="40"/>
        <v>0</v>
      </c>
      <c r="L78" s="32">
        <f t="shared" si="41"/>
        <v>30303</v>
      </c>
      <c r="M78" s="32">
        <f t="shared" si="41"/>
        <v>30303</v>
      </c>
      <c r="N78" s="32">
        <f t="shared" si="41"/>
        <v>0</v>
      </c>
      <c r="O78" s="32">
        <f t="shared" si="41"/>
        <v>0</v>
      </c>
      <c r="P78" s="47"/>
      <c r="Q78" s="47"/>
      <c r="R78" s="47"/>
      <c r="S78" s="47"/>
      <c r="T78" s="47"/>
      <c r="U78" s="47"/>
      <c r="V78" s="47"/>
      <c r="W78" s="47"/>
      <c r="X78" s="47"/>
      <c r="Y78" s="47"/>
      <c r="Z78" s="47"/>
      <c r="AA78" s="47"/>
    </row>
    <row r="79" spans="1:30" ht="56.25" customHeight="1">
      <c r="A79" s="68" t="s">
        <v>28</v>
      </c>
      <c r="B79" s="67" t="s">
        <v>71</v>
      </c>
      <c r="C79" s="73" t="s">
        <v>25</v>
      </c>
      <c r="D79" s="48" t="s">
        <v>72</v>
      </c>
      <c r="E79" s="35" t="s">
        <v>24</v>
      </c>
      <c r="F79" s="32">
        <f t="shared" si="37"/>
        <v>15689168.43</v>
      </c>
      <c r="G79" s="32">
        <f t="shared" si="37"/>
        <v>15676727.07</v>
      </c>
      <c r="H79" s="32">
        <f t="shared" ref="H79:M79" si="42">H80+H81</f>
        <v>7491910.1100000003</v>
      </c>
      <c r="I79" s="32">
        <f t="shared" si="42"/>
        <v>7486077.7300000004</v>
      </c>
      <c r="J79" s="32">
        <f t="shared" si="42"/>
        <v>8197258.3200000003</v>
      </c>
      <c r="K79" s="32">
        <f t="shared" si="42"/>
        <v>8190649.3399999999</v>
      </c>
      <c r="L79" s="32">
        <f t="shared" si="42"/>
        <v>9068220.6600000001</v>
      </c>
      <c r="M79" s="32">
        <f t="shared" si="42"/>
        <v>9050208.0899999999</v>
      </c>
      <c r="N79" s="32">
        <f t="shared" ref="N79:O79" si="43">N80+N81</f>
        <v>11356959.460000001</v>
      </c>
      <c r="O79" s="32">
        <f t="shared" si="43"/>
        <v>11354682.75</v>
      </c>
      <c r="P79" s="47" t="s">
        <v>25</v>
      </c>
      <c r="Q79" s="47" t="s">
        <v>25</v>
      </c>
      <c r="R79" s="47" t="s">
        <v>25</v>
      </c>
      <c r="S79" s="47" t="s">
        <v>25</v>
      </c>
      <c r="T79" s="47" t="s">
        <v>25</v>
      </c>
      <c r="U79" s="47" t="s">
        <v>25</v>
      </c>
      <c r="V79" s="47" t="s">
        <v>25</v>
      </c>
      <c r="W79" s="47" t="s">
        <v>25</v>
      </c>
      <c r="X79" s="47" t="s">
        <v>25</v>
      </c>
      <c r="Y79" s="47" t="s">
        <v>25</v>
      </c>
      <c r="Z79" s="47" t="s">
        <v>25</v>
      </c>
      <c r="AA79" s="47" t="s">
        <v>25</v>
      </c>
    </row>
    <row r="80" spans="1:30" ht="15" customHeight="1">
      <c r="A80" s="68"/>
      <c r="B80" s="67"/>
      <c r="C80" s="73"/>
      <c r="D80" s="48"/>
      <c r="E80" s="35" t="s">
        <v>73</v>
      </c>
      <c r="F80" s="32">
        <f t="shared" si="37"/>
        <v>15689168.43</v>
      </c>
      <c r="G80" s="32">
        <f t="shared" si="37"/>
        <v>15676727.07</v>
      </c>
      <c r="H80" s="32">
        <f>H83+H86</f>
        <v>7491910.1100000003</v>
      </c>
      <c r="I80" s="32">
        <f>I83+I86</f>
        <v>7486077.7300000004</v>
      </c>
      <c r="J80" s="32">
        <f>J83+J86</f>
        <v>8197258.3200000003</v>
      </c>
      <c r="K80" s="32">
        <f>K83+K86</f>
        <v>8190649.3399999999</v>
      </c>
      <c r="L80" s="32">
        <f t="shared" ref="L80:O81" si="44">L83+L86+L89</f>
        <v>9037917.6600000001</v>
      </c>
      <c r="M80" s="32">
        <f t="shared" si="44"/>
        <v>9019905.0899999999</v>
      </c>
      <c r="N80" s="32">
        <f t="shared" si="44"/>
        <v>11356959.460000001</v>
      </c>
      <c r="O80" s="32">
        <f t="shared" si="44"/>
        <v>11354682.75</v>
      </c>
      <c r="P80" s="47"/>
      <c r="Q80" s="47"/>
      <c r="R80" s="47"/>
      <c r="S80" s="47"/>
      <c r="T80" s="47"/>
      <c r="U80" s="47"/>
      <c r="V80" s="47"/>
      <c r="W80" s="47"/>
      <c r="X80" s="47"/>
      <c r="Y80" s="47"/>
      <c r="Z80" s="47"/>
      <c r="AA80" s="47"/>
    </row>
    <row r="81" spans="1:27" ht="15" customHeight="1">
      <c r="A81" s="68"/>
      <c r="B81" s="67"/>
      <c r="C81" s="73"/>
      <c r="D81" s="48"/>
      <c r="E81" s="35" t="s">
        <v>74</v>
      </c>
      <c r="F81" s="32">
        <f t="shared" si="37"/>
        <v>0</v>
      </c>
      <c r="G81" s="32">
        <f t="shared" si="37"/>
        <v>0</v>
      </c>
      <c r="H81" s="32">
        <f>J81+P81</f>
        <v>0</v>
      </c>
      <c r="I81" s="32">
        <f>K81+Q81</f>
        <v>0</v>
      </c>
      <c r="J81" s="32">
        <f>P81+R81</f>
        <v>0</v>
      </c>
      <c r="K81" s="32">
        <f>Q81+S81</f>
        <v>0</v>
      </c>
      <c r="L81" s="32">
        <f t="shared" si="44"/>
        <v>30303</v>
      </c>
      <c r="M81" s="32">
        <f t="shared" si="44"/>
        <v>30303</v>
      </c>
      <c r="N81" s="32">
        <f t="shared" si="44"/>
        <v>0</v>
      </c>
      <c r="O81" s="32">
        <f t="shared" si="44"/>
        <v>0</v>
      </c>
      <c r="P81" s="47"/>
      <c r="Q81" s="47"/>
      <c r="R81" s="47"/>
      <c r="S81" s="47"/>
      <c r="T81" s="47"/>
      <c r="U81" s="47"/>
      <c r="V81" s="47"/>
      <c r="W81" s="47"/>
      <c r="X81" s="47"/>
      <c r="Y81" s="47"/>
      <c r="Z81" s="47"/>
      <c r="AA81" s="47"/>
    </row>
    <row r="82" spans="1:27" ht="25.5" customHeight="1">
      <c r="A82" s="68" t="s">
        <v>32</v>
      </c>
      <c r="B82" s="67" t="s">
        <v>75</v>
      </c>
      <c r="C82" s="46" t="s">
        <v>76</v>
      </c>
      <c r="D82" s="48" t="s">
        <v>77</v>
      </c>
      <c r="E82" s="35" t="s">
        <v>24</v>
      </c>
      <c r="F82" s="32">
        <f t="shared" si="37"/>
        <v>15680168.43</v>
      </c>
      <c r="G82" s="32">
        <f t="shared" si="37"/>
        <v>15667727.07</v>
      </c>
      <c r="H82" s="32">
        <f t="shared" ref="H82:M82" si="45">H83+H84</f>
        <v>7491910.1100000003</v>
      </c>
      <c r="I82" s="32">
        <f t="shared" si="45"/>
        <v>7486077.7300000004</v>
      </c>
      <c r="J82" s="32">
        <f t="shared" si="45"/>
        <v>8188258.3200000003</v>
      </c>
      <c r="K82" s="32">
        <f t="shared" si="45"/>
        <v>8181649.3399999999</v>
      </c>
      <c r="L82" s="33">
        <f t="shared" si="45"/>
        <v>9037917.6600000001</v>
      </c>
      <c r="M82" s="32">
        <f t="shared" si="45"/>
        <v>9019905.0899999999</v>
      </c>
      <c r="N82" s="33">
        <f t="shared" ref="N82:O82" si="46">N83+N84</f>
        <v>11356959.460000001</v>
      </c>
      <c r="O82" s="32">
        <f t="shared" si="46"/>
        <v>11354682.75</v>
      </c>
      <c r="P82" s="47" t="s">
        <v>78</v>
      </c>
      <c r="Q82" s="47" t="s">
        <v>79</v>
      </c>
      <c r="R82" s="47" t="s">
        <v>25</v>
      </c>
      <c r="S82" s="47" t="s">
        <v>25</v>
      </c>
      <c r="T82" s="47">
        <v>9.5</v>
      </c>
      <c r="U82" s="47">
        <v>9.5</v>
      </c>
      <c r="V82" s="47">
        <v>9.5</v>
      </c>
      <c r="W82" s="47">
        <v>9.5</v>
      </c>
      <c r="X82" s="47">
        <v>9.5</v>
      </c>
      <c r="Y82" s="47">
        <v>9.5</v>
      </c>
      <c r="Z82" s="47">
        <v>9.5</v>
      </c>
      <c r="AA82" s="47">
        <v>9.5</v>
      </c>
    </row>
    <row r="83" spans="1:27" ht="15" customHeight="1">
      <c r="A83" s="68"/>
      <c r="B83" s="67"/>
      <c r="C83" s="46"/>
      <c r="D83" s="48"/>
      <c r="E83" s="35" t="s">
        <v>73</v>
      </c>
      <c r="F83" s="32">
        <f t="shared" si="37"/>
        <v>15680168.43</v>
      </c>
      <c r="G83" s="32">
        <f t="shared" si="37"/>
        <v>15667727.07</v>
      </c>
      <c r="H83" s="32">
        <v>7491910.1100000003</v>
      </c>
      <c r="I83" s="32">
        <v>7486077.7300000004</v>
      </c>
      <c r="J83" s="32">
        <v>8188258.3200000003</v>
      </c>
      <c r="K83" s="32">
        <v>8181649.3399999999</v>
      </c>
      <c r="L83" s="33">
        <v>9037917.6600000001</v>
      </c>
      <c r="M83" s="32">
        <v>9019905.0899999999</v>
      </c>
      <c r="N83" s="33">
        <v>11356959.460000001</v>
      </c>
      <c r="O83" s="32">
        <v>11354682.75</v>
      </c>
      <c r="P83" s="47"/>
      <c r="Q83" s="47"/>
      <c r="R83" s="47"/>
      <c r="S83" s="47"/>
      <c r="T83" s="47"/>
      <c r="U83" s="47"/>
      <c r="V83" s="47"/>
      <c r="W83" s="47"/>
      <c r="X83" s="47"/>
      <c r="Y83" s="47"/>
      <c r="Z83" s="47"/>
      <c r="AA83" s="47"/>
    </row>
    <row r="84" spans="1:27" ht="83.25" customHeight="1">
      <c r="A84" s="68"/>
      <c r="B84" s="67"/>
      <c r="C84" s="46"/>
      <c r="D84" s="48"/>
      <c r="E84" s="35" t="s">
        <v>74</v>
      </c>
      <c r="F84" s="32">
        <f>H84+J84</f>
        <v>0</v>
      </c>
      <c r="G84" s="32">
        <f>I84+K84</f>
        <v>0</v>
      </c>
      <c r="H84" s="32">
        <f>J84+P84</f>
        <v>0</v>
      </c>
      <c r="I84" s="32">
        <f>K84+Q84</f>
        <v>0</v>
      </c>
      <c r="J84" s="32">
        <f>P84+R84</f>
        <v>0</v>
      </c>
      <c r="K84" s="32">
        <f>Q84+S84</f>
        <v>0</v>
      </c>
      <c r="L84" s="33">
        <v>0</v>
      </c>
      <c r="M84" s="32">
        <f>L84</f>
        <v>0</v>
      </c>
      <c r="N84" s="33">
        <v>0</v>
      </c>
      <c r="O84" s="32">
        <f t="shared" ref="O84" si="47">N84</f>
        <v>0</v>
      </c>
      <c r="P84" s="47"/>
      <c r="Q84" s="47"/>
      <c r="R84" s="47"/>
      <c r="S84" s="47"/>
      <c r="T84" s="47"/>
      <c r="U84" s="47"/>
      <c r="V84" s="47"/>
      <c r="W84" s="47"/>
      <c r="X84" s="47"/>
      <c r="Y84" s="47"/>
      <c r="Z84" s="47"/>
      <c r="AA84" s="47"/>
    </row>
    <row r="85" spans="1:27" ht="56.25" customHeight="1">
      <c r="A85" s="68" t="s">
        <v>37</v>
      </c>
      <c r="B85" s="67" t="s">
        <v>80</v>
      </c>
      <c r="C85" s="46" t="s">
        <v>76</v>
      </c>
      <c r="D85" s="48" t="s">
        <v>81</v>
      </c>
      <c r="E85" s="35" t="s">
        <v>24</v>
      </c>
      <c r="F85" s="32">
        <f t="shared" ref="F85:G91" si="48">H85+J85</f>
        <v>9000</v>
      </c>
      <c r="G85" s="32">
        <f t="shared" si="48"/>
        <v>9000</v>
      </c>
      <c r="H85" s="32">
        <f t="shared" ref="H85:M85" si="49">H86+H87</f>
        <v>0</v>
      </c>
      <c r="I85" s="32">
        <f t="shared" si="49"/>
        <v>0</v>
      </c>
      <c r="J85" s="32">
        <f t="shared" si="49"/>
        <v>9000</v>
      </c>
      <c r="K85" s="32">
        <f t="shared" si="49"/>
        <v>9000</v>
      </c>
      <c r="L85" s="33">
        <f t="shared" si="49"/>
        <v>0</v>
      </c>
      <c r="M85" s="32">
        <f t="shared" si="49"/>
        <v>0</v>
      </c>
      <c r="N85" s="33">
        <f t="shared" ref="N85:O85" si="50">N86+N87</f>
        <v>0</v>
      </c>
      <c r="O85" s="32">
        <f t="shared" si="50"/>
        <v>0</v>
      </c>
      <c r="P85" s="47" t="s">
        <v>82</v>
      </c>
      <c r="Q85" s="47" t="s">
        <v>83</v>
      </c>
      <c r="R85" s="47" t="s">
        <v>25</v>
      </c>
      <c r="S85" s="47" t="s">
        <v>25</v>
      </c>
      <c r="T85" s="47" t="s">
        <v>25</v>
      </c>
      <c r="U85" s="47" t="s">
        <v>25</v>
      </c>
      <c r="V85" s="47">
        <v>16.7</v>
      </c>
      <c r="W85" s="47">
        <v>16.7</v>
      </c>
      <c r="X85" s="47">
        <v>25</v>
      </c>
      <c r="Y85" s="47">
        <v>25</v>
      </c>
      <c r="Z85" s="47" t="s">
        <v>25</v>
      </c>
      <c r="AA85" s="47" t="s">
        <v>25</v>
      </c>
    </row>
    <row r="86" spans="1:27" ht="15" customHeight="1">
      <c r="A86" s="68"/>
      <c r="B86" s="67"/>
      <c r="C86" s="46"/>
      <c r="D86" s="48"/>
      <c r="E86" s="35" t="s">
        <v>73</v>
      </c>
      <c r="F86" s="32">
        <f t="shared" si="48"/>
        <v>9000</v>
      </c>
      <c r="G86" s="32">
        <f t="shared" si="48"/>
        <v>9000</v>
      </c>
      <c r="H86" s="32">
        <v>0</v>
      </c>
      <c r="I86" s="32">
        <v>0</v>
      </c>
      <c r="J86" s="32">
        <v>9000</v>
      </c>
      <c r="K86" s="32">
        <v>9000</v>
      </c>
      <c r="L86" s="33">
        <v>0</v>
      </c>
      <c r="M86" s="32">
        <f t="shared" ref="M86:M90" si="51">L86</f>
        <v>0</v>
      </c>
      <c r="N86" s="33">
        <v>0</v>
      </c>
      <c r="O86" s="32">
        <f t="shared" ref="O86:O87" si="52">N86</f>
        <v>0</v>
      </c>
      <c r="P86" s="47"/>
      <c r="Q86" s="47"/>
      <c r="R86" s="47"/>
      <c r="S86" s="47"/>
      <c r="T86" s="47"/>
      <c r="U86" s="47"/>
      <c r="V86" s="47"/>
      <c r="W86" s="47"/>
      <c r="X86" s="47"/>
      <c r="Y86" s="47"/>
      <c r="Z86" s="47"/>
      <c r="AA86" s="47"/>
    </row>
    <row r="87" spans="1:27" ht="141.75" customHeight="1">
      <c r="A87" s="68"/>
      <c r="B87" s="67"/>
      <c r="C87" s="46"/>
      <c r="D87" s="48"/>
      <c r="E87" s="35" t="s">
        <v>74</v>
      </c>
      <c r="F87" s="32">
        <f t="shared" si="48"/>
        <v>0</v>
      </c>
      <c r="G87" s="32">
        <f t="shared" si="48"/>
        <v>0</v>
      </c>
      <c r="H87" s="32">
        <f>J87+P87</f>
        <v>0</v>
      </c>
      <c r="I87" s="32">
        <f>K87+Q87</f>
        <v>0</v>
      </c>
      <c r="J87" s="32">
        <f>P87+R87</f>
        <v>0</v>
      </c>
      <c r="K87" s="32">
        <f>Q87+S87</f>
        <v>0</v>
      </c>
      <c r="L87" s="33">
        <v>0</v>
      </c>
      <c r="M87" s="32">
        <f t="shared" si="51"/>
        <v>0</v>
      </c>
      <c r="N87" s="33">
        <v>0</v>
      </c>
      <c r="O87" s="32">
        <f t="shared" si="52"/>
        <v>0</v>
      </c>
      <c r="P87" s="47"/>
      <c r="Q87" s="47"/>
      <c r="R87" s="47"/>
      <c r="S87" s="47"/>
      <c r="T87" s="47"/>
      <c r="U87" s="47"/>
      <c r="V87" s="47"/>
      <c r="W87" s="47"/>
      <c r="X87" s="47"/>
      <c r="Y87" s="47"/>
      <c r="Z87" s="47"/>
      <c r="AA87" s="47"/>
    </row>
    <row r="88" spans="1:27" ht="56.25" customHeight="1">
      <c r="A88" s="68" t="s">
        <v>39</v>
      </c>
      <c r="B88" s="69" t="s">
        <v>194</v>
      </c>
      <c r="C88" s="46" t="s">
        <v>76</v>
      </c>
      <c r="D88" s="48" t="s">
        <v>195</v>
      </c>
      <c r="E88" s="35" t="s">
        <v>24</v>
      </c>
      <c r="F88" s="32">
        <f t="shared" ref="F88:G90" si="53">H88+J88</f>
        <v>0</v>
      </c>
      <c r="G88" s="32">
        <f t="shared" si="53"/>
        <v>0</v>
      </c>
      <c r="H88" s="32">
        <f t="shared" ref="H88:M88" si="54">H89+H90</f>
        <v>0</v>
      </c>
      <c r="I88" s="32">
        <f t="shared" si="54"/>
        <v>0</v>
      </c>
      <c r="J88" s="32">
        <f t="shared" si="54"/>
        <v>0</v>
      </c>
      <c r="K88" s="32">
        <f t="shared" si="54"/>
        <v>0</v>
      </c>
      <c r="L88" s="33">
        <f t="shared" si="54"/>
        <v>30303</v>
      </c>
      <c r="M88" s="32">
        <f t="shared" si="54"/>
        <v>30303</v>
      </c>
      <c r="N88" s="33">
        <f t="shared" ref="N88:O88" si="55">N89+N90</f>
        <v>0</v>
      </c>
      <c r="O88" s="32">
        <f t="shared" si="55"/>
        <v>0</v>
      </c>
      <c r="P88" s="47" t="s">
        <v>82</v>
      </c>
      <c r="Q88" s="47" t="s">
        <v>83</v>
      </c>
      <c r="R88" s="47" t="s">
        <v>25</v>
      </c>
      <c r="S88" s="47" t="s">
        <v>25</v>
      </c>
      <c r="T88" s="47" t="s">
        <v>25</v>
      </c>
      <c r="U88" s="47" t="s">
        <v>25</v>
      </c>
      <c r="V88" s="47">
        <v>16.7</v>
      </c>
      <c r="W88" s="47">
        <v>16.7</v>
      </c>
      <c r="X88" s="47">
        <v>25</v>
      </c>
      <c r="Y88" s="47">
        <v>25</v>
      </c>
      <c r="Z88" s="47" t="s">
        <v>25</v>
      </c>
      <c r="AA88" s="47" t="s">
        <v>25</v>
      </c>
    </row>
    <row r="89" spans="1:27" ht="15" customHeight="1">
      <c r="A89" s="68"/>
      <c r="B89" s="69"/>
      <c r="C89" s="46"/>
      <c r="D89" s="48"/>
      <c r="E89" s="35" t="s">
        <v>73</v>
      </c>
      <c r="F89" s="32">
        <f t="shared" si="53"/>
        <v>0</v>
      </c>
      <c r="G89" s="32">
        <f t="shared" si="53"/>
        <v>0</v>
      </c>
      <c r="H89" s="32">
        <v>0</v>
      </c>
      <c r="I89" s="32">
        <v>0</v>
      </c>
      <c r="J89" s="32">
        <v>0</v>
      </c>
      <c r="K89" s="32">
        <v>0</v>
      </c>
      <c r="L89" s="33">
        <v>0</v>
      </c>
      <c r="M89" s="32">
        <f t="shared" si="51"/>
        <v>0</v>
      </c>
      <c r="N89" s="33">
        <v>0</v>
      </c>
      <c r="O89" s="32">
        <f t="shared" ref="O89:O90" si="56">N89</f>
        <v>0</v>
      </c>
      <c r="P89" s="47"/>
      <c r="Q89" s="47"/>
      <c r="R89" s="47"/>
      <c r="S89" s="47"/>
      <c r="T89" s="47"/>
      <c r="U89" s="47"/>
      <c r="V89" s="47"/>
      <c r="W89" s="47"/>
      <c r="X89" s="47"/>
      <c r="Y89" s="47"/>
      <c r="Z89" s="47"/>
      <c r="AA89" s="47"/>
    </row>
    <row r="90" spans="1:27" ht="141.75" customHeight="1">
      <c r="A90" s="68"/>
      <c r="B90" s="69"/>
      <c r="C90" s="46"/>
      <c r="D90" s="48"/>
      <c r="E90" s="35" t="s">
        <v>74</v>
      </c>
      <c r="F90" s="32">
        <f t="shared" si="53"/>
        <v>0</v>
      </c>
      <c r="G90" s="32">
        <f t="shared" si="53"/>
        <v>0</v>
      </c>
      <c r="H90" s="32">
        <f>J90+P90</f>
        <v>0</v>
      </c>
      <c r="I90" s="32">
        <f>K90+Q90</f>
        <v>0</v>
      </c>
      <c r="J90" s="32">
        <f>P90+R90</f>
        <v>0</v>
      </c>
      <c r="K90" s="32">
        <f>Q90+S90</f>
        <v>0</v>
      </c>
      <c r="L90" s="33">
        <v>30303</v>
      </c>
      <c r="M90" s="32">
        <f t="shared" si="51"/>
        <v>30303</v>
      </c>
      <c r="N90" s="33">
        <v>0</v>
      </c>
      <c r="O90" s="32">
        <f t="shared" si="56"/>
        <v>0</v>
      </c>
      <c r="P90" s="47"/>
      <c r="Q90" s="47"/>
      <c r="R90" s="47"/>
      <c r="S90" s="47"/>
      <c r="T90" s="47"/>
      <c r="U90" s="47"/>
      <c r="V90" s="47"/>
      <c r="W90" s="47"/>
      <c r="X90" s="47"/>
      <c r="Y90" s="47"/>
      <c r="Z90" s="47"/>
      <c r="AA90" s="47"/>
    </row>
    <row r="91" spans="1:27" ht="56.25" customHeight="1">
      <c r="A91" s="68" t="s">
        <v>55</v>
      </c>
      <c r="B91" s="67" t="s">
        <v>84</v>
      </c>
      <c r="C91" s="46"/>
      <c r="D91" s="48"/>
      <c r="E91" s="35" t="s">
        <v>24</v>
      </c>
      <c r="F91" s="32">
        <f t="shared" si="48"/>
        <v>61007407.200000003</v>
      </c>
      <c r="G91" s="32">
        <f t="shared" si="48"/>
        <v>31650936.199999999</v>
      </c>
      <c r="H91" s="32">
        <f t="shared" ref="H91:K93" si="57">H94</f>
        <v>30160721.199999999</v>
      </c>
      <c r="I91" s="32">
        <f t="shared" si="57"/>
        <v>804250.2</v>
      </c>
      <c r="J91" s="32">
        <f t="shared" si="57"/>
        <v>30846686</v>
      </c>
      <c r="K91" s="32">
        <f>K94</f>
        <v>30846686</v>
      </c>
      <c r="L91" s="32">
        <f>L94</f>
        <v>33956597.640000001</v>
      </c>
      <c r="M91" s="32">
        <f>M94</f>
        <v>33956597.640000001</v>
      </c>
      <c r="N91" s="32">
        <f>N94</f>
        <v>38217022</v>
      </c>
      <c r="O91" s="32">
        <f>O94</f>
        <v>38217022</v>
      </c>
      <c r="P91" s="47" t="s">
        <v>25</v>
      </c>
      <c r="Q91" s="47" t="s">
        <v>25</v>
      </c>
      <c r="R91" s="47" t="s">
        <v>25</v>
      </c>
      <c r="S91" s="47" t="s">
        <v>25</v>
      </c>
      <c r="T91" s="47" t="s">
        <v>25</v>
      </c>
      <c r="U91" s="47" t="s">
        <v>25</v>
      </c>
      <c r="V91" s="47" t="s">
        <v>25</v>
      </c>
      <c r="W91" s="47" t="s">
        <v>25</v>
      </c>
      <c r="X91" s="47" t="s">
        <v>25</v>
      </c>
      <c r="Y91" s="47" t="s">
        <v>25</v>
      </c>
      <c r="Z91" s="47" t="s">
        <v>25</v>
      </c>
      <c r="AA91" s="47" t="s">
        <v>25</v>
      </c>
    </row>
    <row r="92" spans="1:27" ht="15" customHeight="1">
      <c r="A92" s="68"/>
      <c r="B92" s="67"/>
      <c r="C92" s="46"/>
      <c r="D92" s="48"/>
      <c r="E92" s="35" t="s">
        <v>73</v>
      </c>
      <c r="F92" s="32">
        <f>I92+K92</f>
        <v>804250.2</v>
      </c>
      <c r="G92" s="32">
        <f t="shared" ref="G92:G101" si="58">I92+K92</f>
        <v>804250.2</v>
      </c>
      <c r="H92" s="32">
        <f>H95</f>
        <v>804250.2</v>
      </c>
      <c r="I92" s="32">
        <f t="shared" si="57"/>
        <v>804250.2</v>
      </c>
      <c r="J92" s="32">
        <f t="shared" si="57"/>
        <v>0</v>
      </c>
      <c r="K92" s="32">
        <f t="shared" si="57"/>
        <v>0</v>
      </c>
      <c r="L92" s="32">
        <f t="shared" ref="L92:O93" si="59">L95</f>
        <v>1741234.64</v>
      </c>
      <c r="M92" s="32">
        <f t="shared" si="59"/>
        <v>1741234.64</v>
      </c>
      <c r="N92" s="32">
        <f t="shared" si="59"/>
        <v>0</v>
      </c>
      <c r="O92" s="32">
        <f t="shared" si="59"/>
        <v>0</v>
      </c>
      <c r="P92" s="47"/>
      <c r="Q92" s="47"/>
      <c r="R92" s="47"/>
      <c r="S92" s="47"/>
      <c r="T92" s="47"/>
      <c r="U92" s="47"/>
      <c r="V92" s="47"/>
      <c r="W92" s="47"/>
      <c r="X92" s="47"/>
      <c r="Y92" s="47"/>
      <c r="Z92" s="47"/>
      <c r="AA92" s="47"/>
    </row>
    <row r="93" spans="1:27" ht="25.5" customHeight="1">
      <c r="A93" s="68"/>
      <c r="B93" s="67"/>
      <c r="C93" s="46"/>
      <c r="D93" s="48"/>
      <c r="E93" s="35" t="s">
        <v>74</v>
      </c>
      <c r="F93" s="32">
        <f>I93+K93</f>
        <v>60203157</v>
      </c>
      <c r="G93" s="32">
        <f t="shared" si="58"/>
        <v>60203157</v>
      </c>
      <c r="H93" s="32">
        <f t="shared" si="57"/>
        <v>29356471</v>
      </c>
      <c r="I93" s="32">
        <f t="shared" si="57"/>
        <v>29356471</v>
      </c>
      <c r="J93" s="32">
        <f t="shared" si="57"/>
        <v>30846686</v>
      </c>
      <c r="K93" s="32">
        <f t="shared" si="57"/>
        <v>30846686</v>
      </c>
      <c r="L93" s="32">
        <f t="shared" si="59"/>
        <v>32215363</v>
      </c>
      <c r="M93" s="32">
        <f t="shared" si="59"/>
        <v>32215363</v>
      </c>
      <c r="N93" s="32">
        <f t="shared" si="59"/>
        <v>38217022</v>
      </c>
      <c r="O93" s="32">
        <f t="shared" si="59"/>
        <v>38217022</v>
      </c>
      <c r="P93" s="47"/>
      <c r="Q93" s="47"/>
      <c r="R93" s="47"/>
      <c r="S93" s="47"/>
      <c r="T93" s="47"/>
      <c r="U93" s="47"/>
      <c r="V93" s="47"/>
      <c r="W93" s="47"/>
      <c r="X93" s="47"/>
      <c r="Y93" s="47"/>
      <c r="Z93" s="47"/>
      <c r="AA93" s="47"/>
    </row>
    <row r="94" spans="1:27" ht="56.25" customHeight="1">
      <c r="A94" s="68" t="s">
        <v>85</v>
      </c>
      <c r="B94" s="67" t="s">
        <v>86</v>
      </c>
      <c r="C94" s="46" t="s">
        <v>70</v>
      </c>
      <c r="D94" s="48" t="s">
        <v>87</v>
      </c>
      <c r="E94" s="35" t="s">
        <v>88</v>
      </c>
      <c r="F94" s="32">
        <f t="shared" ref="F94:F100" si="60">H94+J94</f>
        <v>61007407.200000003</v>
      </c>
      <c r="G94" s="32">
        <f t="shared" si="58"/>
        <v>31650936.199999999</v>
      </c>
      <c r="H94" s="32">
        <f>H95+H96</f>
        <v>30160721.199999999</v>
      </c>
      <c r="I94" s="32">
        <f>I95</f>
        <v>804250.2</v>
      </c>
      <c r="J94" s="32">
        <f t="shared" ref="J94:O94" si="61">J95+J96</f>
        <v>30846686</v>
      </c>
      <c r="K94" s="32">
        <f t="shared" si="61"/>
        <v>30846686</v>
      </c>
      <c r="L94" s="32">
        <f t="shared" si="61"/>
        <v>33956597.640000001</v>
      </c>
      <c r="M94" s="32">
        <f t="shared" si="61"/>
        <v>33956597.640000001</v>
      </c>
      <c r="N94" s="32">
        <f t="shared" si="61"/>
        <v>38217022</v>
      </c>
      <c r="O94" s="32">
        <f t="shared" si="61"/>
        <v>38217022</v>
      </c>
      <c r="P94" s="47" t="s">
        <v>25</v>
      </c>
      <c r="Q94" s="47" t="s">
        <v>25</v>
      </c>
      <c r="R94" s="47" t="s">
        <v>25</v>
      </c>
      <c r="S94" s="47" t="s">
        <v>25</v>
      </c>
      <c r="T94" s="47" t="s">
        <v>25</v>
      </c>
      <c r="U94" s="47" t="s">
        <v>25</v>
      </c>
      <c r="V94" s="47" t="s">
        <v>25</v>
      </c>
      <c r="W94" s="47" t="s">
        <v>25</v>
      </c>
      <c r="X94" s="47" t="s">
        <v>25</v>
      </c>
      <c r="Y94" s="47" t="s">
        <v>25</v>
      </c>
      <c r="Z94" s="47" t="s">
        <v>25</v>
      </c>
      <c r="AA94" s="47" t="s">
        <v>25</v>
      </c>
    </row>
    <row r="95" spans="1:27" ht="15" customHeight="1">
      <c r="A95" s="68"/>
      <c r="B95" s="67"/>
      <c r="C95" s="46"/>
      <c r="D95" s="48"/>
      <c r="E95" s="35" t="s">
        <v>89</v>
      </c>
      <c r="F95" s="32">
        <f t="shared" si="60"/>
        <v>804250.2</v>
      </c>
      <c r="G95" s="32">
        <f t="shared" si="58"/>
        <v>804250.2</v>
      </c>
      <c r="H95" s="32">
        <f>H98+H101</f>
        <v>804250.2</v>
      </c>
      <c r="I95" s="32">
        <f>I98+I101</f>
        <v>804250.2</v>
      </c>
      <c r="J95" s="32">
        <f>J98+J101</f>
        <v>0</v>
      </c>
      <c r="K95" s="32">
        <f>K98+K101</f>
        <v>0</v>
      </c>
      <c r="L95" s="32">
        <f>L98+L101+L104</f>
        <v>1741234.64</v>
      </c>
      <c r="M95" s="32">
        <f>M98+M101+M104</f>
        <v>1741234.64</v>
      </c>
      <c r="N95" s="32">
        <f>N98+N101+N104+N107</f>
        <v>0</v>
      </c>
      <c r="O95" s="32">
        <f>O98+O101+O104+O107</f>
        <v>0</v>
      </c>
      <c r="P95" s="47"/>
      <c r="Q95" s="47"/>
      <c r="R95" s="47"/>
      <c r="S95" s="47"/>
      <c r="T95" s="47"/>
      <c r="U95" s="47"/>
      <c r="V95" s="47"/>
      <c r="W95" s="47"/>
      <c r="X95" s="47"/>
      <c r="Y95" s="47"/>
      <c r="Z95" s="47"/>
      <c r="AA95" s="47"/>
    </row>
    <row r="96" spans="1:27" ht="26.25" customHeight="1">
      <c r="A96" s="68"/>
      <c r="B96" s="67"/>
      <c r="C96" s="46"/>
      <c r="D96" s="48"/>
      <c r="E96" s="35" t="s">
        <v>90</v>
      </c>
      <c r="F96" s="32">
        <f t="shared" si="60"/>
        <v>60203157</v>
      </c>
      <c r="G96" s="32">
        <f t="shared" si="58"/>
        <v>60203157</v>
      </c>
      <c r="H96" s="32">
        <f>H99</f>
        <v>29356471</v>
      </c>
      <c r="I96" s="32">
        <f>I99</f>
        <v>29356471</v>
      </c>
      <c r="J96" s="32">
        <f>J99</f>
        <v>30846686</v>
      </c>
      <c r="K96" s="32">
        <f>K99</f>
        <v>30846686</v>
      </c>
      <c r="L96" s="32">
        <f>L99+L102+L105</f>
        <v>32215363</v>
      </c>
      <c r="M96" s="32">
        <f>M99+M102+M105</f>
        <v>32215363</v>
      </c>
      <c r="N96" s="32">
        <f>N99+N102+N105+N108</f>
        <v>38217022</v>
      </c>
      <c r="O96" s="32">
        <f>O99+O102+O105+O108</f>
        <v>38217022</v>
      </c>
      <c r="P96" s="47"/>
      <c r="Q96" s="47"/>
      <c r="R96" s="47"/>
      <c r="S96" s="47"/>
      <c r="T96" s="47"/>
      <c r="U96" s="47"/>
      <c r="V96" s="47"/>
      <c r="W96" s="47"/>
      <c r="X96" s="47"/>
      <c r="Y96" s="47"/>
      <c r="Z96" s="47"/>
      <c r="AA96" s="47"/>
    </row>
    <row r="97" spans="1:30" ht="56.25" customHeight="1">
      <c r="A97" s="68" t="s">
        <v>91</v>
      </c>
      <c r="B97" s="67" t="s">
        <v>92</v>
      </c>
      <c r="C97" s="46" t="s">
        <v>76</v>
      </c>
      <c r="D97" s="48" t="s">
        <v>93</v>
      </c>
      <c r="E97" s="35" t="s">
        <v>88</v>
      </c>
      <c r="F97" s="32">
        <f t="shared" si="60"/>
        <v>60203157</v>
      </c>
      <c r="G97" s="32">
        <f t="shared" si="58"/>
        <v>60203157</v>
      </c>
      <c r="H97" s="32">
        <f>H99</f>
        <v>29356471</v>
      </c>
      <c r="I97" s="32">
        <f>I99</f>
        <v>29356471</v>
      </c>
      <c r="J97" s="32">
        <f>J99</f>
        <v>30846686</v>
      </c>
      <c r="K97" s="32">
        <f>K99</f>
        <v>30846686</v>
      </c>
      <c r="L97" s="32">
        <f>L98+L99</f>
        <v>32215363</v>
      </c>
      <c r="M97" s="32">
        <f t="shared" ref="M97:M105" si="62">L97</f>
        <v>32215363</v>
      </c>
      <c r="N97" s="32">
        <f>N98+N99</f>
        <v>35610406</v>
      </c>
      <c r="O97" s="32">
        <f t="shared" ref="O97:O105" si="63">N97</f>
        <v>35610406</v>
      </c>
      <c r="P97" s="47" t="s">
        <v>94</v>
      </c>
      <c r="Q97" s="47" t="s">
        <v>95</v>
      </c>
      <c r="R97" s="47" t="s">
        <v>25</v>
      </c>
      <c r="S97" s="47" t="s">
        <v>25</v>
      </c>
      <c r="T97" s="47">
        <v>1.03</v>
      </c>
      <c r="U97" s="47">
        <v>1.03</v>
      </c>
      <c r="V97" s="47">
        <v>1.0900000000000001</v>
      </c>
      <c r="W97" s="47">
        <v>1.0900000000000001</v>
      </c>
      <c r="X97" s="47">
        <v>1.24</v>
      </c>
      <c r="Y97" s="47">
        <v>1.24</v>
      </c>
      <c r="Z97" s="47">
        <v>1</v>
      </c>
      <c r="AA97" s="47">
        <v>1</v>
      </c>
    </row>
    <row r="98" spans="1:30" ht="15" customHeight="1">
      <c r="A98" s="68"/>
      <c r="B98" s="67"/>
      <c r="C98" s="46"/>
      <c r="D98" s="48"/>
      <c r="E98" s="35" t="s">
        <v>89</v>
      </c>
      <c r="F98" s="32">
        <f t="shared" si="60"/>
        <v>0</v>
      </c>
      <c r="G98" s="32">
        <f t="shared" si="58"/>
        <v>0</v>
      </c>
      <c r="H98" s="32">
        <f>J98+P98</f>
        <v>0</v>
      </c>
      <c r="I98" s="32">
        <f>K98+Q98</f>
        <v>0</v>
      </c>
      <c r="J98" s="32">
        <f>P98+R98</f>
        <v>0</v>
      </c>
      <c r="K98" s="32">
        <f>Q98+S98</f>
        <v>0</v>
      </c>
      <c r="L98" s="33">
        <v>0</v>
      </c>
      <c r="M98" s="32">
        <f t="shared" si="62"/>
        <v>0</v>
      </c>
      <c r="N98" s="33">
        <v>0</v>
      </c>
      <c r="O98" s="32">
        <f t="shared" si="63"/>
        <v>0</v>
      </c>
      <c r="P98" s="47"/>
      <c r="Q98" s="47"/>
      <c r="R98" s="47"/>
      <c r="S98" s="47"/>
      <c r="T98" s="47"/>
      <c r="U98" s="47"/>
      <c r="V98" s="47"/>
      <c r="W98" s="47"/>
      <c r="X98" s="47"/>
      <c r="Y98" s="47"/>
      <c r="Z98" s="47"/>
      <c r="AA98" s="47"/>
    </row>
    <row r="99" spans="1:30" ht="158.25" customHeight="1">
      <c r="A99" s="68"/>
      <c r="B99" s="67"/>
      <c r="C99" s="46"/>
      <c r="D99" s="48"/>
      <c r="E99" s="35" t="s">
        <v>90</v>
      </c>
      <c r="F99" s="32">
        <f t="shared" si="60"/>
        <v>60203157</v>
      </c>
      <c r="G99" s="32">
        <f t="shared" si="58"/>
        <v>60203157</v>
      </c>
      <c r="H99" s="32">
        <v>29356471</v>
      </c>
      <c r="I99" s="32">
        <v>29356471</v>
      </c>
      <c r="J99" s="32">
        <v>30846686</v>
      </c>
      <c r="K99" s="32">
        <v>30846686</v>
      </c>
      <c r="L99" s="33">
        <v>32215363</v>
      </c>
      <c r="M99" s="32">
        <f t="shared" si="62"/>
        <v>32215363</v>
      </c>
      <c r="N99" s="33">
        <v>35610406</v>
      </c>
      <c r="O99" s="32">
        <f t="shared" si="63"/>
        <v>35610406</v>
      </c>
      <c r="P99" s="47"/>
      <c r="Q99" s="47"/>
      <c r="R99" s="47"/>
      <c r="S99" s="47"/>
      <c r="T99" s="47"/>
      <c r="U99" s="47"/>
      <c r="V99" s="47"/>
      <c r="W99" s="47"/>
      <c r="X99" s="47"/>
      <c r="Y99" s="47"/>
      <c r="Z99" s="47"/>
      <c r="AA99" s="47"/>
    </row>
    <row r="100" spans="1:30" ht="36.75" customHeight="1">
      <c r="A100" s="68" t="s">
        <v>96</v>
      </c>
      <c r="B100" s="46" t="s">
        <v>97</v>
      </c>
      <c r="C100" s="46" t="s">
        <v>76</v>
      </c>
      <c r="D100" s="48" t="s">
        <v>98</v>
      </c>
      <c r="E100" s="35" t="s">
        <v>88</v>
      </c>
      <c r="F100" s="32">
        <f t="shared" si="60"/>
        <v>804250.2</v>
      </c>
      <c r="G100" s="32">
        <f t="shared" si="58"/>
        <v>804250.2</v>
      </c>
      <c r="H100" s="32">
        <f>H101</f>
        <v>804250.2</v>
      </c>
      <c r="I100" s="32">
        <f>I101</f>
        <v>804250.2</v>
      </c>
      <c r="J100" s="32">
        <f>J101</f>
        <v>0</v>
      </c>
      <c r="K100" s="32">
        <f>K101</f>
        <v>0</v>
      </c>
      <c r="L100" s="20">
        <f>L101+L102</f>
        <v>0</v>
      </c>
      <c r="M100" s="32">
        <f t="shared" si="62"/>
        <v>0</v>
      </c>
      <c r="N100" s="20">
        <f>N101+N102</f>
        <v>0</v>
      </c>
      <c r="O100" s="32">
        <f t="shared" si="63"/>
        <v>0</v>
      </c>
      <c r="P100" s="47" t="s">
        <v>99</v>
      </c>
      <c r="Q100" s="47" t="s">
        <v>83</v>
      </c>
      <c r="R100" s="47" t="s">
        <v>25</v>
      </c>
      <c r="S100" s="47" t="s">
        <v>25</v>
      </c>
      <c r="T100" s="47">
        <v>0.03</v>
      </c>
      <c r="U100" s="47">
        <v>0</v>
      </c>
      <c r="V100" s="47" t="s">
        <v>25</v>
      </c>
      <c r="W100" s="47" t="s">
        <v>25</v>
      </c>
      <c r="X100" s="47">
        <v>0.01</v>
      </c>
      <c r="Y100" s="47">
        <v>0</v>
      </c>
      <c r="Z100" s="47" t="s">
        <v>25</v>
      </c>
      <c r="AA100" s="47" t="s">
        <v>25</v>
      </c>
    </row>
    <row r="101" spans="1:30" ht="23.25" customHeight="1">
      <c r="A101" s="68"/>
      <c r="B101" s="46"/>
      <c r="C101" s="46"/>
      <c r="D101" s="48"/>
      <c r="E101" s="35" t="s">
        <v>89</v>
      </c>
      <c r="F101" s="32">
        <f>I101+K101</f>
        <v>804250.2</v>
      </c>
      <c r="G101" s="32">
        <f t="shared" si="58"/>
        <v>804250.2</v>
      </c>
      <c r="H101" s="32">
        <v>804250.2</v>
      </c>
      <c r="I101" s="32">
        <v>804250.2</v>
      </c>
      <c r="J101" s="32">
        <v>0</v>
      </c>
      <c r="K101" s="32">
        <v>0</v>
      </c>
      <c r="L101" s="20">
        <v>0</v>
      </c>
      <c r="M101" s="32">
        <f t="shared" si="62"/>
        <v>0</v>
      </c>
      <c r="N101" s="20">
        <v>0</v>
      </c>
      <c r="O101" s="32">
        <f t="shared" si="63"/>
        <v>0</v>
      </c>
      <c r="P101" s="47"/>
      <c r="Q101" s="47"/>
      <c r="R101" s="47"/>
      <c r="S101" s="47"/>
      <c r="T101" s="47"/>
      <c r="U101" s="47"/>
      <c r="V101" s="47"/>
      <c r="W101" s="47"/>
      <c r="X101" s="47"/>
      <c r="Y101" s="47"/>
      <c r="Z101" s="47"/>
      <c r="AA101" s="47"/>
    </row>
    <row r="102" spans="1:30" ht="16.5" customHeight="1">
      <c r="A102" s="68"/>
      <c r="B102" s="46"/>
      <c r="C102" s="30"/>
      <c r="D102" s="38"/>
      <c r="E102" s="35" t="s">
        <v>90</v>
      </c>
      <c r="F102" s="32"/>
      <c r="G102" s="32"/>
      <c r="H102" s="32"/>
      <c r="I102" s="32"/>
      <c r="J102" s="32"/>
      <c r="K102" s="32"/>
      <c r="L102" s="20"/>
      <c r="M102" s="32">
        <f t="shared" si="62"/>
        <v>0</v>
      </c>
      <c r="N102" s="20"/>
      <c r="O102" s="32">
        <f t="shared" si="63"/>
        <v>0</v>
      </c>
      <c r="P102" s="47"/>
      <c r="Q102" s="47"/>
      <c r="R102" s="47"/>
      <c r="S102" s="47"/>
      <c r="T102" s="47"/>
      <c r="U102" s="47"/>
      <c r="V102" s="47"/>
      <c r="W102" s="47"/>
      <c r="X102" s="47"/>
      <c r="Y102" s="47"/>
      <c r="Z102" s="47"/>
      <c r="AA102" s="47"/>
    </row>
    <row r="103" spans="1:30" ht="36.75" customHeight="1">
      <c r="A103" s="68" t="s">
        <v>196</v>
      </c>
      <c r="B103" s="69" t="s">
        <v>197</v>
      </c>
      <c r="C103" s="46" t="s">
        <v>76</v>
      </c>
      <c r="D103" s="48" t="s">
        <v>98</v>
      </c>
      <c r="E103" s="35" t="s">
        <v>88</v>
      </c>
      <c r="F103" s="32">
        <f t="shared" ref="F103:F108" si="64">H103+J103+L103+N103</f>
        <v>1741234.64</v>
      </c>
      <c r="G103" s="32">
        <f>I103+K103</f>
        <v>0</v>
      </c>
      <c r="H103" s="32">
        <f>H104</f>
        <v>0</v>
      </c>
      <c r="I103" s="32">
        <f>I104</f>
        <v>0</v>
      </c>
      <c r="J103" s="32">
        <f>J104</f>
        <v>0</v>
      </c>
      <c r="K103" s="32">
        <f>K104</f>
        <v>0</v>
      </c>
      <c r="L103" s="20">
        <f>L104+L105</f>
        <v>1741234.64</v>
      </c>
      <c r="M103" s="32">
        <f t="shared" si="62"/>
        <v>1741234.64</v>
      </c>
      <c r="N103" s="20">
        <f>N104+N105</f>
        <v>0</v>
      </c>
      <c r="O103" s="32">
        <f t="shared" si="63"/>
        <v>0</v>
      </c>
      <c r="P103" s="47"/>
      <c r="Q103" s="47" t="s">
        <v>83</v>
      </c>
      <c r="R103" s="47"/>
      <c r="S103" s="47" t="s">
        <v>25</v>
      </c>
      <c r="T103" s="47">
        <v>0.03</v>
      </c>
      <c r="U103" s="47">
        <v>0</v>
      </c>
      <c r="V103" s="47" t="s">
        <v>25</v>
      </c>
      <c r="W103" s="47" t="s">
        <v>25</v>
      </c>
      <c r="X103" s="47" t="s">
        <v>25</v>
      </c>
      <c r="Y103" s="47" t="s">
        <v>25</v>
      </c>
      <c r="Z103" s="47" t="s">
        <v>25</v>
      </c>
      <c r="AA103" s="47" t="s">
        <v>25</v>
      </c>
    </row>
    <row r="104" spans="1:30" ht="23.25" customHeight="1">
      <c r="A104" s="68"/>
      <c r="B104" s="69"/>
      <c r="C104" s="46"/>
      <c r="D104" s="48"/>
      <c r="E104" s="35" t="s">
        <v>89</v>
      </c>
      <c r="F104" s="32">
        <f t="shared" si="64"/>
        <v>1741234.64</v>
      </c>
      <c r="G104" s="32">
        <f>I104+K104+M104+O104</f>
        <v>1741234.64</v>
      </c>
      <c r="H104" s="32">
        <v>0</v>
      </c>
      <c r="I104" s="32">
        <v>0</v>
      </c>
      <c r="J104" s="32">
        <v>0</v>
      </c>
      <c r="K104" s="32">
        <v>0</v>
      </c>
      <c r="L104" s="20">
        <v>1741234.64</v>
      </c>
      <c r="M104" s="32">
        <f t="shared" si="62"/>
        <v>1741234.64</v>
      </c>
      <c r="N104" s="20">
        <v>0</v>
      </c>
      <c r="O104" s="32">
        <f t="shared" si="63"/>
        <v>0</v>
      </c>
      <c r="P104" s="47"/>
      <c r="Q104" s="47"/>
      <c r="R104" s="47"/>
      <c r="S104" s="47"/>
      <c r="T104" s="47"/>
      <c r="U104" s="47"/>
      <c r="V104" s="47"/>
      <c r="W104" s="47"/>
      <c r="X104" s="47"/>
      <c r="Y104" s="47"/>
      <c r="Z104" s="47"/>
      <c r="AA104" s="47"/>
    </row>
    <row r="105" spans="1:30" ht="75" customHeight="1">
      <c r="A105" s="68"/>
      <c r="B105" s="69"/>
      <c r="C105" s="30"/>
      <c r="D105" s="38"/>
      <c r="E105" s="35" t="s">
        <v>90</v>
      </c>
      <c r="F105" s="32">
        <f t="shared" si="64"/>
        <v>0</v>
      </c>
      <c r="G105" s="32">
        <f>I105+K105+M105+O105</f>
        <v>0</v>
      </c>
      <c r="H105" s="20">
        <v>0</v>
      </c>
      <c r="I105" s="20">
        <v>0</v>
      </c>
      <c r="J105" s="20">
        <v>0</v>
      </c>
      <c r="K105" s="20">
        <v>0</v>
      </c>
      <c r="L105" s="20">
        <v>0</v>
      </c>
      <c r="M105" s="32">
        <f t="shared" si="62"/>
        <v>0</v>
      </c>
      <c r="N105" s="20">
        <v>0</v>
      </c>
      <c r="O105" s="32">
        <f t="shared" si="63"/>
        <v>0</v>
      </c>
      <c r="P105" s="47"/>
      <c r="Q105" s="47"/>
      <c r="R105" s="47"/>
      <c r="S105" s="47"/>
      <c r="T105" s="47"/>
      <c r="U105" s="47"/>
      <c r="V105" s="47"/>
      <c r="W105" s="47"/>
      <c r="X105" s="47"/>
      <c r="Y105" s="47"/>
      <c r="Z105" s="47"/>
      <c r="AA105" s="47"/>
    </row>
    <row r="106" spans="1:30" ht="36.75" customHeight="1">
      <c r="A106" s="68" t="s">
        <v>205</v>
      </c>
      <c r="B106" s="69" t="s">
        <v>206</v>
      </c>
      <c r="C106" s="46" t="s">
        <v>76</v>
      </c>
      <c r="D106" s="48" t="s">
        <v>207</v>
      </c>
      <c r="E106" s="35" t="s">
        <v>88</v>
      </c>
      <c r="F106" s="32">
        <f t="shared" si="64"/>
        <v>2606616</v>
      </c>
      <c r="G106" s="32">
        <f>I106+K106</f>
        <v>0</v>
      </c>
      <c r="H106" s="32">
        <f>H107</f>
        <v>0</v>
      </c>
      <c r="I106" s="32">
        <f>I107</f>
        <v>0</v>
      </c>
      <c r="J106" s="32">
        <f>J107</f>
        <v>0</v>
      </c>
      <c r="K106" s="32">
        <f>K107</f>
        <v>0</v>
      </c>
      <c r="L106" s="20">
        <f>L107+L108</f>
        <v>0</v>
      </c>
      <c r="M106" s="32">
        <f t="shared" ref="M106:M108" si="65">L106</f>
        <v>0</v>
      </c>
      <c r="N106" s="20">
        <f>N107+N108</f>
        <v>2606616</v>
      </c>
      <c r="O106" s="32">
        <f t="shared" ref="O106:O108" si="66">N106</f>
        <v>2606616</v>
      </c>
      <c r="P106" s="47" t="s">
        <v>209</v>
      </c>
      <c r="Q106" s="47" t="s">
        <v>83</v>
      </c>
      <c r="R106" s="47" t="s">
        <v>25</v>
      </c>
      <c r="S106" s="47" t="s">
        <v>25</v>
      </c>
      <c r="T106" s="47" t="s">
        <v>25</v>
      </c>
      <c r="U106" s="47" t="s">
        <v>25</v>
      </c>
      <c r="V106" s="47" t="s">
        <v>25</v>
      </c>
      <c r="W106" s="47" t="s">
        <v>25</v>
      </c>
      <c r="X106" s="47" t="s">
        <v>25</v>
      </c>
      <c r="Y106" s="47" t="s">
        <v>25</v>
      </c>
      <c r="Z106" s="47">
        <v>100</v>
      </c>
      <c r="AA106" s="47">
        <v>100</v>
      </c>
    </row>
    <row r="107" spans="1:30" ht="23.25" customHeight="1">
      <c r="A107" s="68"/>
      <c r="B107" s="69"/>
      <c r="C107" s="46"/>
      <c r="D107" s="48"/>
      <c r="E107" s="35" t="s">
        <v>89</v>
      </c>
      <c r="F107" s="32">
        <f t="shared" si="64"/>
        <v>0</v>
      </c>
      <c r="G107" s="32">
        <f>I107+K107+M107+O107</f>
        <v>0</v>
      </c>
      <c r="H107" s="32">
        <v>0</v>
      </c>
      <c r="I107" s="32">
        <v>0</v>
      </c>
      <c r="J107" s="32">
        <v>0</v>
      </c>
      <c r="K107" s="32">
        <v>0</v>
      </c>
      <c r="L107" s="20">
        <v>0</v>
      </c>
      <c r="M107" s="32">
        <v>0</v>
      </c>
      <c r="N107" s="20">
        <v>0</v>
      </c>
      <c r="O107" s="32">
        <f t="shared" si="66"/>
        <v>0</v>
      </c>
      <c r="P107" s="47"/>
      <c r="Q107" s="47"/>
      <c r="R107" s="47"/>
      <c r="S107" s="47"/>
      <c r="T107" s="47"/>
      <c r="U107" s="47"/>
      <c r="V107" s="47"/>
      <c r="W107" s="47"/>
      <c r="X107" s="47"/>
      <c r="Y107" s="47"/>
      <c r="Z107" s="47"/>
      <c r="AA107" s="47"/>
    </row>
    <row r="108" spans="1:30" ht="75" customHeight="1">
      <c r="A108" s="68"/>
      <c r="B108" s="69"/>
      <c r="C108" s="30"/>
      <c r="D108" s="38"/>
      <c r="E108" s="35" t="s">
        <v>90</v>
      </c>
      <c r="F108" s="32">
        <f t="shared" si="64"/>
        <v>2606616</v>
      </c>
      <c r="G108" s="32">
        <f>I108+K108+M108+O108</f>
        <v>2606616</v>
      </c>
      <c r="H108" s="20">
        <v>0</v>
      </c>
      <c r="I108" s="20">
        <v>0</v>
      </c>
      <c r="J108" s="20">
        <v>0</v>
      </c>
      <c r="K108" s="20">
        <v>0</v>
      </c>
      <c r="L108" s="20">
        <v>0</v>
      </c>
      <c r="M108" s="32">
        <f t="shared" si="65"/>
        <v>0</v>
      </c>
      <c r="N108" s="20">
        <v>2606616</v>
      </c>
      <c r="O108" s="32">
        <f t="shared" si="66"/>
        <v>2606616</v>
      </c>
      <c r="P108" s="47"/>
      <c r="Q108" s="47"/>
      <c r="R108" s="47"/>
      <c r="S108" s="47"/>
      <c r="T108" s="47"/>
      <c r="U108" s="47"/>
      <c r="V108" s="47"/>
      <c r="W108" s="47"/>
      <c r="X108" s="47"/>
      <c r="Y108" s="47"/>
      <c r="Z108" s="47"/>
      <c r="AA108" s="47"/>
    </row>
    <row r="109" spans="1:30" s="22" customFormat="1" ht="56.25" customHeight="1">
      <c r="A109" s="62" t="s">
        <v>100</v>
      </c>
      <c r="B109" s="62"/>
      <c r="C109" s="62">
        <v>505</v>
      </c>
      <c r="D109" s="48" t="s">
        <v>208</v>
      </c>
      <c r="E109" s="34" t="s">
        <v>88</v>
      </c>
      <c r="F109" s="31">
        <f t="shared" ref="F109:K109" si="67">F110+F111</f>
        <v>76696575.629999995</v>
      </c>
      <c r="G109" s="31">
        <f t="shared" si="67"/>
        <v>76684134.269999996</v>
      </c>
      <c r="H109" s="31">
        <f t="shared" si="67"/>
        <v>37652631.310000002</v>
      </c>
      <c r="I109" s="31">
        <f t="shared" si="67"/>
        <v>37646798.93</v>
      </c>
      <c r="J109" s="31">
        <f t="shared" si="67"/>
        <v>39043944.32</v>
      </c>
      <c r="K109" s="31">
        <f t="shared" si="67"/>
        <v>39037335.340000004</v>
      </c>
      <c r="L109" s="31">
        <f>L110+L111</f>
        <v>43024818.299999997</v>
      </c>
      <c r="M109" s="31">
        <f>M110+M111</f>
        <v>43006805.730000004</v>
      </c>
      <c r="N109" s="31">
        <f>N110+N111</f>
        <v>49573981.460000001</v>
      </c>
      <c r="O109" s="31">
        <f>O110+O111</f>
        <v>49571704.75</v>
      </c>
      <c r="P109" s="31" t="s">
        <v>70</v>
      </c>
      <c r="Q109" s="31" t="s">
        <v>70</v>
      </c>
      <c r="R109" s="31" t="s">
        <v>70</v>
      </c>
      <c r="S109" s="31" t="s">
        <v>70</v>
      </c>
      <c r="T109" s="31" t="s">
        <v>70</v>
      </c>
      <c r="U109" s="31" t="s">
        <v>70</v>
      </c>
      <c r="V109" s="31" t="s">
        <v>70</v>
      </c>
      <c r="W109" s="31" t="s">
        <v>70</v>
      </c>
      <c r="X109" s="31" t="s">
        <v>70</v>
      </c>
      <c r="Y109" s="31" t="s">
        <v>70</v>
      </c>
      <c r="Z109" s="31" t="s">
        <v>70</v>
      </c>
      <c r="AA109" s="31" t="s">
        <v>70</v>
      </c>
    </row>
    <row r="110" spans="1:30" s="22" customFormat="1" ht="15" customHeight="1">
      <c r="A110" s="62"/>
      <c r="B110" s="62"/>
      <c r="C110" s="62"/>
      <c r="D110" s="48"/>
      <c r="E110" s="34" t="s">
        <v>89</v>
      </c>
      <c r="F110" s="31">
        <f>H110+J110</f>
        <v>16493418.630000001</v>
      </c>
      <c r="G110" s="31">
        <f>I110+K110</f>
        <v>16480977.27</v>
      </c>
      <c r="H110" s="31">
        <f t="shared" ref="H110:M111" si="68">H77+H92</f>
        <v>8296160.3100000005</v>
      </c>
      <c r="I110" s="31">
        <f t="shared" si="68"/>
        <v>8290327.9300000006</v>
      </c>
      <c r="J110" s="31">
        <f t="shared" si="68"/>
        <v>8197258.3200000003</v>
      </c>
      <c r="K110" s="31">
        <f t="shared" si="68"/>
        <v>8190649.3399999999</v>
      </c>
      <c r="L110" s="31">
        <f t="shared" si="68"/>
        <v>10779152.300000001</v>
      </c>
      <c r="M110" s="31">
        <f t="shared" si="68"/>
        <v>10761139.73</v>
      </c>
      <c r="N110" s="31">
        <f t="shared" ref="N110:O110" si="69">N77+N92</f>
        <v>11356959.460000001</v>
      </c>
      <c r="O110" s="31">
        <f t="shared" si="69"/>
        <v>11354682.75</v>
      </c>
      <c r="P110" s="52"/>
      <c r="Q110" s="52"/>
      <c r="R110" s="52"/>
      <c r="S110" s="52"/>
      <c r="T110" s="52"/>
      <c r="U110" s="52"/>
      <c r="V110" s="52"/>
      <c r="W110" s="52"/>
      <c r="X110" s="52"/>
      <c r="Y110" s="52"/>
      <c r="Z110" s="52"/>
      <c r="AA110" s="52"/>
    </row>
    <row r="111" spans="1:30" s="22" customFormat="1" ht="15" customHeight="1">
      <c r="A111" s="62"/>
      <c r="B111" s="62"/>
      <c r="C111" s="62"/>
      <c r="D111" s="48"/>
      <c r="E111" s="34" t="s">
        <v>90</v>
      </c>
      <c r="F111" s="31">
        <f>H111+J111</f>
        <v>60203157</v>
      </c>
      <c r="G111" s="31">
        <f>I111+K111</f>
        <v>60203157</v>
      </c>
      <c r="H111" s="31">
        <f t="shared" si="68"/>
        <v>29356471</v>
      </c>
      <c r="I111" s="31">
        <f t="shared" si="68"/>
        <v>29356471</v>
      </c>
      <c r="J111" s="31">
        <f t="shared" si="68"/>
        <v>30846686</v>
      </c>
      <c r="K111" s="31">
        <f t="shared" si="68"/>
        <v>30846686</v>
      </c>
      <c r="L111" s="31">
        <f t="shared" si="68"/>
        <v>32245666</v>
      </c>
      <c r="M111" s="31">
        <f t="shared" si="68"/>
        <v>32245666</v>
      </c>
      <c r="N111" s="31">
        <f t="shared" ref="N111:O111" si="70">N78+N93</f>
        <v>38217022</v>
      </c>
      <c r="O111" s="31">
        <f t="shared" si="70"/>
        <v>38217022</v>
      </c>
      <c r="P111" s="52"/>
      <c r="Q111" s="52"/>
      <c r="R111" s="52"/>
      <c r="S111" s="52"/>
      <c r="T111" s="52"/>
      <c r="U111" s="52"/>
      <c r="V111" s="52"/>
      <c r="W111" s="52"/>
      <c r="X111" s="52"/>
      <c r="Y111" s="52"/>
      <c r="Z111" s="52"/>
      <c r="AA111" s="52"/>
    </row>
    <row r="112" spans="1:30" s="15" customFormat="1" ht="13.5" customHeight="1">
      <c r="A112" s="56" t="s">
        <v>105</v>
      </c>
      <c r="B112" s="56"/>
      <c r="C112" s="56"/>
      <c r="D112" s="56"/>
      <c r="E112" s="56"/>
      <c r="F112" s="56"/>
      <c r="G112" s="56"/>
      <c r="H112" s="56"/>
      <c r="I112" s="56"/>
      <c r="J112" s="56"/>
      <c r="K112" s="56"/>
      <c r="L112" s="56"/>
      <c r="M112" s="56"/>
      <c r="N112" s="56"/>
      <c r="O112" s="56"/>
      <c r="P112" s="56"/>
      <c r="Q112" s="56"/>
      <c r="R112" s="56"/>
      <c r="S112" s="56"/>
      <c r="T112" s="56"/>
      <c r="U112" s="56"/>
      <c r="V112" s="56"/>
      <c r="W112" s="56"/>
      <c r="X112" s="56"/>
      <c r="Y112" s="56"/>
      <c r="Z112" s="40"/>
      <c r="AA112" s="40"/>
      <c r="AB112" s="16"/>
      <c r="AC112" s="14"/>
      <c r="AD112" s="14"/>
    </row>
    <row r="113" spans="1:27" ht="15.75" customHeight="1">
      <c r="A113" s="46" t="s">
        <v>106</v>
      </c>
      <c r="B113" s="46"/>
      <c r="C113" s="46"/>
      <c r="D113" s="46"/>
      <c r="E113" s="46"/>
      <c r="F113" s="46"/>
      <c r="G113" s="46"/>
      <c r="H113" s="46"/>
      <c r="I113" s="46"/>
      <c r="J113" s="46"/>
      <c r="K113" s="46"/>
      <c r="L113" s="46"/>
      <c r="M113" s="46"/>
      <c r="N113" s="46"/>
      <c r="O113" s="46"/>
      <c r="P113" s="46"/>
      <c r="Q113" s="46"/>
      <c r="R113" s="46"/>
      <c r="S113" s="46"/>
      <c r="T113" s="46"/>
      <c r="U113" s="46"/>
      <c r="V113" s="46"/>
      <c r="W113" s="46"/>
      <c r="X113" s="46"/>
      <c r="Y113" s="46"/>
      <c r="Z113" s="30"/>
      <c r="AA113" s="30"/>
    </row>
    <row r="114" spans="1:27" ht="25.5">
      <c r="A114" s="70">
        <v>1</v>
      </c>
      <c r="B114" s="71" t="s">
        <v>107</v>
      </c>
      <c r="C114" s="71"/>
      <c r="D114" s="71"/>
      <c r="E114" s="35" t="s">
        <v>24</v>
      </c>
      <c r="F114" s="32">
        <f>F115+F116+F118</f>
        <v>18517908.060000002</v>
      </c>
      <c r="G114" s="32">
        <f>G119</f>
        <v>12729329.100000001</v>
      </c>
      <c r="H114" s="32">
        <f t="shared" ref="H114:M114" si="71">H115+H116+H118</f>
        <v>7504415.9000000004</v>
      </c>
      <c r="I114" s="32">
        <f t="shared" si="71"/>
        <v>7504415.9000000004</v>
      </c>
      <c r="J114" s="32">
        <f t="shared" si="71"/>
        <v>4785854.47</v>
      </c>
      <c r="K114" s="32">
        <f t="shared" si="71"/>
        <v>4785854.47</v>
      </c>
      <c r="L114" s="32">
        <f t="shared" si="71"/>
        <v>6233837.6900000004</v>
      </c>
      <c r="M114" s="32">
        <f t="shared" si="71"/>
        <v>6233837.6900000004</v>
      </c>
      <c r="N114" s="32">
        <f t="shared" ref="N114:O114" si="72">N115+N116+N118</f>
        <v>7869563.7300000004</v>
      </c>
      <c r="O114" s="32">
        <f t="shared" si="72"/>
        <v>7869563.7300000004</v>
      </c>
      <c r="P114" s="72" t="s">
        <v>108</v>
      </c>
      <c r="Q114" s="50" t="s">
        <v>108</v>
      </c>
      <c r="R114" s="50" t="s">
        <v>108</v>
      </c>
      <c r="S114" s="50" t="s">
        <v>108</v>
      </c>
      <c r="T114" s="50" t="s">
        <v>108</v>
      </c>
      <c r="U114" s="50" t="s">
        <v>108</v>
      </c>
      <c r="V114" s="50" t="s">
        <v>108</v>
      </c>
      <c r="W114" s="50" t="s">
        <v>108</v>
      </c>
      <c r="X114" s="50" t="s">
        <v>108</v>
      </c>
      <c r="Y114" s="50" t="s">
        <v>108</v>
      </c>
      <c r="Z114" s="50" t="s">
        <v>108</v>
      </c>
      <c r="AA114" s="50" t="s">
        <v>108</v>
      </c>
    </row>
    <row r="115" spans="1:27">
      <c r="A115" s="70"/>
      <c r="B115" s="71"/>
      <c r="C115" s="71"/>
      <c r="D115" s="71"/>
      <c r="E115" s="35" t="s">
        <v>89</v>
      </c>
      <c r="F115" s="32">
        <f>F120</f>
        <v>18517908.060000002</v>
      </c>
      <c r="G115" s="32">
        <f>G120</f>
        <v>12729329.100000001</v>
      </c>
      <c r="H115" s="32">
        <f t="shared" ref="H115:M115" si="73">H120</f>
        <v>7504415.9000000004</v>
      </c>
      <c r="I115" s="32">
        <f t="shared" si="73"/>
        <v>7504415.9000000004</v>
      </c>
      <c r="J115" s="32">
        <f t="shared" si="73"/>
        <v>4785854.47</v>
      </c>
      <c r="K115" s="32">
        <f t="shared" si="73"/>
        <v>4785854.47</v>
      </c>
      <c r="L115" s="32">
        <f t="shared" si="73"/>
        <v>6233837.6900000004</v>
      </c>
      <c r="M115" s="32">
        <f t="shared" si="73"/>
        <v>6233837.6900000004</v>
      </c>
      <c r="N115" s="32">
        <f t="shared" ref="N115:O115" si="74">N120</f>
        <v>7869563.7300000004</v>
      </c>
      <c r="O115" s="32">
        <f t="shared" si="74"/>
        <v>7869563.7300000004</v>
      </c>
      <c r="P115" s="72"/>
      <c r="Q115" s="50"/>
      <c r="R115" s="50"/>
      <c r="S115" s="50"/>
      <c r="T115" s="50"/>
      <c r="U115" s="50"/>
      <c r="V115" s="50"/>
      <c r="W115" s="50"/>
      <c r="X115" s="50"/>
      <c r="Y115" s="50"/>
      <c r="Z115" s="50"/>
      <c r="AA115" s="50"/>
    </row>
    <row r="116" spans="1:27">
      <c r="A116" s="70"/>
      <c r="B116" s="71"/>
      <c r="C116" s="71"/>
      <c r="D116" s="71"/>
      <c r="E116" s="35" t="s">
        <v>90</v>
      </c>
      <c r="F116" s="32">
        <f t="shared" ref="F116:G118" si="75">H116+J116</f>
        <v>0</v>
      </c>
      <c r="G116" s="32">
        <f t="shared" si="75"/>
        <v>0</v>
      </c>
      <c r="H116" s="32">
        <v>0</v>
      </c>
      <c r="I116" s="32">
        <v>0</v>
      </c>
      <c r="J116" s="32">
        <v>0</v>
      </c>
      <c r="K116" s="32">
        <v>0</v>
      </c>
      <c r="L116" s="32">
        <v>0</v>
      </c>
      <c r="M116" s="32">
        <v>0</v>
      </c>
      <c r="N116" s="32">
        <v>0</v>
      </c>
      <c r="O116" s="32">
        <v>0</v>
      </c>
      <c r="P116" s="72"/>
      <c r="Q116" s="50"/>
      <c r="R116" s="50"/>
      <c r="S116" s="50"/>
      <c r="T116" s="50"/>
      <c r="U116" s="50"/>
      <c r="V116" s="50"/>
      <c r="W116" s="50"/>
      <c r="X116" s="50"/>
      <c r="Y116" s="50"/>
      <c r="Z116" s="50"/>
      <c r="AA116" s="50"/>
    </row>
    <row r="117" spans="1:27">
      <c r="A117" s="70"/>
      <c r="B117" s="71"/>
      <c r="C117" s="71"/>
      <c r="D117" s="71"/>
      <c r="E117" s="35" t="s">
        <v>186</v>
      </c>
      <c r="F117" s="32">
        <f t="shared" si="75"/>
        <v>0</v>
      </c>
      <c r="G117" s="32">
        <f t="shared" si="75"/>
        <v>0</v>
      </c>
      <c r="H117" s="32">
        <v>0</v>
      </c>
      <c r="I117" s="32">
        <v>0</v>
      </c>
      <c r="J117" s="32">
        <v>0</v>
      </c>
      <c r="K117" s="32">
        <v>0</v>
      </c>
      <c r="L117" s="32">
        <v>0</v>
      </c>
      <c r="M117" s="32">
        <v>0</v>
      </c>
      <c r="N117" s="32">
        <v>0</v>
      </c>
      <c r="O117" s="32">
        <v>0</v>
      </c>
      <c r="P117" s="72"/>
      <c r="Q117" s="50"/>
      <c r="R117" s="50"/>
      <c r="S117" s="50"/>
      <c r="T117" s="50"/>
      <c r="U117" s="50"/>
      <c r="V117" s="50"/>
      <c r="W117" s="50"/>
      <c r="X117" s="50"/>
      <c r="Y117" s="50"/>
      <c r="Z117" s="50"/>
      <c r="AA117" s="50"/>
    </row>
    <row r="118" spans="1:27">
      <c r="A118" s="70"/>
      <c r="B118" s="71"/>
      <c r="C118" s="71"/>
      <c r="D118" s="71"/>
      <c r="E118" s="35" t="s">
        <v>187</v>
      </c>
      <c r="F118" s="32">
        <f t="shared" si="75"/>
        <v>0</v>
      </c>
      <c r="G118" s="32">
        <f t="shared" si="75"/>
        <v>0</v>
      </c>
      <c r="H118" s="32">
        <v>0</v>
      </c>
      <c r="I118" s="32">
        <v>0</v>
      </c>
      <c r="J118" s="32">
        <v>0</v>
      </c>
      <c r="K118" s="32">
        <v>0</v>
      </c>
      <c r="L118" s="32">
        <v>0</v>
      </c>
      <c r="M118" s="32">
        <v>0</v>
      </c>
      <c r="N118" s="32">
        <v>0</v>
      </c>
      <c r="O118" s="32">
        <v>0</v>
      </c>
      <c r="P118" s="72"/>
      <c r="Q118" s="50"/>
      <c r="R118" s="50"/>
      <c r="S118" s="50"/>
      <c r="T118" s="50"/>
      <c r="U118" s="50"/>
      <c r="V118" s="50"/>
      <c r="W118" s="50"/>
      <c r="X118" s="50"/>
      <c r="Y118" s="50"/>
      <c r="Z118" s="50"/>
      <c r="AA118" s="50"/>
    </row>
    <row r="119" spans="1:27" ht="25.5">
      <c r="A119" s="53" t="s">
        <v>28</v>
      </c>
      <c r="B119" s="60" t="s">
        <v>109</v>
      </c>
      <c r="C119" s="70" t="s">
        <v>108</v>
      </c>
      <c r="D119" s="48"/>
      <c r="E119" s="35" t="s">
        <v>24</v>
      </c>
      <c r="F119" s="32">
        <f t="shared" ref="F119:K119" si="76">F120+F121+F122+F123</f>
        <v>18517908.060000002</v>
      </c>
      <c r="G119" s="32">
        <f t="shared" si="76"/>
        <v>12729329.100000001</v>
      </c>
      <c r="H119" s="32">
        <f t="shared" si="76"/>
        <v>7504415.9000000004</v>
      </c>
      <c r="I119" s="32">
        <f t="shared" si="76"/>
        <v>7504415.9000000004</v>
      </c>
      <c r="J119" s="32">
        <f t="shared" si="76"/>
        <v>4785854.47</v>
      </c>
      <c r="K119" s="32">
        <f t="shared" si="76"/>
        <v>4785854.47</v>
      </c>
      <c r="L119" s="32">
        <f>L120+L121+L122+L123</f>
        <v>6233837.6900000004</v>
      </c>
      <c r="M119" s="32">
        <f>M120+M121+M122+M123</f>
        <v>6233837.6900000004</v>
      </c>
      <c r="N119" s="32">
        <f>N120+N121+N122+N123</f>
        <v>7869563.7300000004</v>
      </c>
      <c r="O119" s="32">
        <f>O120+O121+O122+O123</f>
        <v>7869563.7300000004</v>
      </c>
      <c r="P119" s="72" t="s">
        <v>108</v>
      </c>
      <c r="Q119" s="50" t="s">
        <v>108</v>
      </c>
      <c r="R119" s="50" t="s">
        <v>108</v>
      </c>
      <c r="S119" s="50" t="s">
        <v>108</v>
      </c>
      <c r="T119" s="50" t="s">
        <v>108</v>
      </c>
      <c r="U119" s="50" t="s">
        <v>108</v>
      </c>
      <c r="V119" s="50" t="s">
        <v>108</v>
      </c>
      <c r="W119" s="50" t="s">
        <v>108</v>
      </c>
      <c r="X119" s="50" t="s">
        <v>108</v>
      </c>
      <c r="Y119" s="50" t="s">
        <v>108</v>
      </c>
      <c r="Z119" s="50" t="s">
        <v>108</v>
      </c>
      <c r="AA119" s="50" t="s">
        <v>108</v>
      </c>
    </row>
    <row r="120" spans="1:27" ht="15" customHeight="1">
      <c r="A120" s="53"/>
      <c r="B120" s="60"/>
      <c r="C120" s="70"/>
      <c r="D120" s="48"/>
      <c r="E120" s="35" t="s">
        <v>89</v>
      </c>
      <c r="F120" s="32">
        <f t="shared" ref="F120:K120" si="77">F125+F130+F135+F140+F145+F150+F158</f>
        <v>18517908.060000002</v>
      </c>
      <c r="G120" s="32">
        <f t="shared" si="77"/>
        <v>12729329.100000001</v>
      </c>
      <c r="H120" s="32">
        <f t="shared" si="77"/>
        <v>7504415.9000000004</v>
      </c>
      <c r="I120" s="32">
        <f t="shared" si="77"/>
        <v>7504415.9000000004</v>
      </c>
      <c r="J120" s="32">
        <f t="shared" si="77"/>
        <v>4785854.47</v>
      </c>
      <c r="K120" s="32">
        <f t="shared" si="77"/>
        <v>4785854.47</v>
      </c>
      <c r="L120" s="32">
        <f>L125+L130+L135+L140+L145+L150+L158+L155</f>
        <v>6233837.6900000004</v>
      </c>
      <c r="M120" s="32">
        <f>M125+M130+M135+M140+M145+M150+M158+M155</f>
        <v>6233837.6900000004</v>
      </c>
      <c r="N120" s="32">
        <f>N125+N130+N135+N140+N145+N150+N158+N155</f>
        <v>7869563.7300000004</v>
      </c>
      <c r="O120" s="32">
        <f>O125+O130+O135+O140+O145+O150+O158+O155</f>
        <v>7869563.7300000004</v>
      </c>
      <c r="P120" s="72"/>
      <c r="Q120" s="50"/>
      <c r="R120" s="50"/>
      <c r="S120" s="50"/>
      <c r="T120" s="50"/>
      <c r="U120" s="50"/>
      <c r="V120" s="50"/>
      <c r="W120" s="50"/>
      <c r="X120" s="50"/>
      <c r="Y120" s="50"/>
      <c r="Z120" s="50"/>
      <c r="AA120" s="50"/>
    </row>
    <row r="121" spans="1:27" ht="15" customHeight="1">
      <c r="A121" s="53"/>
      <c r="B121" s="60"/>
      <c r="C121" s="70"/>
      <c r="D121" s="48"/>
      <c r="E121" s="35" t="s">
        <v>90</v>
      </c>
      <c r="F121" s="32">
        <f t="shared" ref="F121:G123" si="78">H121+J121</f>
        <v>0</v>
      </c>
      <c r="G121" s="32">
        <f t="shared" si="78"/>
        <v>0</v>
      </c>
      <c r="H121" s="32">
        <v>0</v>
      </c>
      <c r="I121" s="32">
        <v>0</v>
      </c>
      <c r="J121" s="32">
        <v>0</v>
      </c>
      <c r="K121" s="32">
        <v>0</v>
      </c>
      <c r="L121" s="32">
        <v>0</v>
      </c>
      <c r="M121" s="32">
        <v>0</v>
      </c>
      <c r="N121" s="32">
        <v>0</v>
      </c>
      <c r="O121" s="32">
        <v>0</v>
      </c>
      <c r="P121" s="72"/>
      <c r="Q121" s="50"/>
      <c r="R121" s="50"/>
      <c r="S121" s="50"/>
      <c r="T121" s="50"/>
      <c r="U121" s="50"/>
      <c r="V121" s="50"/>
      <c r="W121" s="50"/>
      <c r="X121" s="50"/>
      <c r="Y121" s="50"/>
      <c r="Z121" s="50"/>
      <c r="AA121" s="50"/>
    </row>
    <row r="122" spans="1:27" ht="15" customHeight="1">
      <c r="A122" s="53"/>
      <c r="B122" s="60"/>
      <c r="C122" s="70"/>
      <c r="D122" s="48"/>
      <c r="E122" s="35" t="s">
        <v>186</v>
      </c>
      <c r="F122" s="32">
        <f t="shared" si="78"/>
        <v>0</v>
      </c>
      <c r="G122" s="32">
        <f t="shared" si="78"/>
        <v>0</v>
      </c>
      <c r="H122" s="32">
        <v>0</v>
      </c>
      <c r="I122" s="32">
        <v>0</v>
      </c>
      <c r="J122" s="32">
        <v>0</v>
      </c>
      <c r="K122" s="32">
        <v>0</v>
      </c>
      <c r="L122" s="32">
        <v>0</v>
      </c>
      <c r="M122" s="32">
        <v>0</v>
      </c>
      <c r="N122" s="32">
        <v>0</v>
      </c>
      <c r="O122" s="32">
        <v>0</v>
      </c>
      <c r="P122" s="72"/>
      <c r="Q122" s="50"/>
      <c r="R122" s="50"/>
      <c r="S122" s="50"/>
      <c r="T122" s="50"/>
      <c r="U122" s="50"/>
      <c r="V122" s="50"/>
      <c r="W122" s="50"/>
      <c r="X122" s="50"/>
      <c r="Y122" s="50"/>
      <c r="Z122" s="50"/>
      <c r="AA122" s="50"/>
    </row>
    <row r="123" spans="1:27" ht="15" customHeight="1">
      <c r="A123" s="53"/>
      <c r="B123" s="60"/>
      <c r="C123" s="70"/>
      <c r="D123" s="48"/>
      <c r="E123" s="35" t="s">
        <v>187</v>
      </c>
      <c r="F123" s="32">
        <f t="shared" si="78"/>
        <v>0</v>
      </c>
      <c r="G123" s="32">
        <f t="shared" si="78"/>
        <v>0</v>
      </c>
      <c r="H123" s="32">
        <v>0</v>
      </c>
      <c r="I123" s="32">
        <v>0</v>
      </c>
      <c r="J123" s="32">
        <v>0</v>
      </c>
      <c r="K123" s="32">
        <v>0</v>
      </c>
      <c r="L123" s="32">
        <v>0</v>
      </c>
      <c r="M123" s="32">
        <v>0</v>
      </c>
      <c r="N123" s="32">
        <v>0</v>
      </c>
      <c r="O123" s="32">
        <v>0</v>
      </c>
      <c r="P123" s="72"/>
      <c r="Q123" s="50"/>
      <c r="R123" s="50"/>
      <c r="S123" s="50"/>
      <c r="T123" s="50"/>
      <c r="U123" s="50"/>
      <c r="V123" s="50"/>
      <c r="W123" s="50"/>
      <c r="X123" s="50"/>
      <c r="Y123" s="50"/>
      <c r="Z123" s="50"/>
      <c r="AA123" s="50"/>
    </row>
    <row r="124" spans="1:27" ht="25.5" customHeight="1">
      <c r="A124" s="64" t="s">
        <v>32</v>
      </c>
      <c r="B124" s="54" t="s">
        <v>110</v>
      </c>
      <c r="C124" s="46">
        <v>508</v>
      </c>
      <c r="D124" s="48" t="s">
        <v>132</v>
      </c>
      <c r="E124" s="35" t="s">
        <v>24</v>
      </c>
      <c r="F124" s="32">
        <f t="shared" ref="F124:M124" si="79">F125+F126+F127+F128</f>
        <v>385358.73</v>
      </c>
      <c r="G124" s="32">
        <f t="shared" si="79"/>
        <v>385358.73</v>
      </c>
      <c r="H124" s="32">
        <f t="shared" si="79"/>
        <v>75000</v>
      </c>
      <c r="I124" s="32">
        <f t="shared" si="79"/>
        <v>75000</v>
      </c>
      <c r="J124" s="32">
        <f t="shared" si="79"/>
        <v>49500</v>
      </c>
      <c r="K124" s="32">
        <f t="shared" si="79"/>
        <v>49500</v>
      </c>
      <c r="L124" s="32">
        <f t="shared" si="79"/>
        <v>260858.73</v>
      </c>
      <c r="M124" s="32">
        <f t="shared" si="79"/>
        <v>260858.73</v>
      </c>
      <c r="N124" s="32">
        <f t="shared" ref="N124:O124" si="80">N125+N126+N127+N128</f>
        <v>20000</v>
      </c>
      <c r="O124" s="32">
        <f t="shared" si="80"/>
        <v>20000</v>
      </c>
      <c r="P124" s="47" t="s">
        <v>111</v>
      </c>
      <c r="Q124" s="49" t="s">
        <v>95</v>
      </c>
      <c r="R124" s="49">
        <f>T124+V124</f>
        <v>8</v>
      </c>
      <c r="S124" s="49">
        <f>U124+W124</f>
        <v>6</v>
      </c>
      <c r="T124" s="49">
        <v>6</v>
      </c>
      <c r="U124" s="49">
        <v>3</v>
      </c>
      <c r="V124" s="49">
        <v>2</v>
      </c>
      <c r="W124" s="49">
        <v>3</v>
      </c>
      <c r="X124" s="49">
        <v>2</v>
      </c>
      <c r="Y124" s="49">
        <v>16</v>
      </c>
      <c r="Z124" s="49">
        <v>2</v>
      </c>
      <c r="AA124" s="49">
        <v>2</v>
      </c>
    </row>
    <row r="125" spans="1:27" ht="15" customHeight="1">
      <c r="A125" s="64"/>
      <c r="B125" s="54"/>
      <c r="C125" s="46"/>
      <c r="D125" s="48"/>
      <c r="E125" s="35" t="s">
        <v>89</v>
      </c>
      <c r="F125" s="32">
        <f>H125+J125+L125</f>
        <v>385358.73</v>
      </c>
      <c r="G125" s="32">
        <f>I125+K125+M125</f>
        <v>385358.73</v>
      </c>
      <c r="H125" s="32">
        <v>75000</v>
      </c>
      <c r="I125" s="32">
        <v>75000</v>
      </c>
      <c r="J125" s="32">
        <v>49500</v>
      </c>
      <c r="K125" s="32">
        <v>49500</v>
      </c>
      <c r="L125" s="32">
        <v>260858.73</v>
      </c>
      <c r="M125" s="32">
        <v>260858.73</v>
      </c>
      <c r="N125" s="32">
        <v>20000</v>
      </c>
      <c r="O125" s="32">
        <v>20000</v>
      </c>
      <c r="P125" s="47"/>
      <c r="Q125" s="49"/>
      <c r="R125" s="49"/>
      <c r="S125" s="49"/>
      <c r="T125" s="49"/>
      <c r="U125" s="49"/>
      <c r="V125" s="49"/>
      <c r="W125" s="49"/>
      <c r="X125" s="49"/>
      <c r="Y125" s="49"/>
      <c r="Z125" s="49"/>
      <c r="AA125" s="49"/>
    </row>
    <row r="126" spans="1:27" ht="60" customHeight="1">
      <c r="A126" s="64"/>
      <c r="B126" s="54"/>
      <c r="C126" s="46"/>
      <c r="D126" s="48"/>
      <c r="E126" s="35" t="s">
        <v>90</v>
      </c>
      <c r="F126" s="32">
        <f>H126+J126+L126</f>
        <v>0</v>
      </c>
      <c r="G126" s="32">
        <f>I126+K126+M126</f>
        <v>0</v>
      </c>
      <c r="H126" s="32">
        <v>0</v>
      </c>
      <c r="I126" s="32">
        <v>0</v>
      </c>
      <c r="J126" s="32">
        <v>0</v>
      </c>
      <c r="K126" s="32">
        <v>0</v>
      </c>
      <c r="L126" s="32">
        <v>0</v>
      </c>
      <c r="M126" s="32">
        <v>0</v>
      </c>
      <c r="N126" s="32">
        <v>0</v>
      </c>
      <c r="O126" s="32">
        <v>0</v>
      </c>
      <c r="P126" s="47"/>
      <c r="Q126" s="49"/>
      <c r="R126" s="49"/>
      <c r="S126" s="49"/>
      <c r="T126" s="49"/>
      <c r="U126" s="49"/>
      <c r="V126" s="49"/>
      <c r="W126" s="49"/>
      <c r="X126" s="49"/>
      <c r="Y126" s="49"/>
      <c r="Z126" s="49"/>
      <c r="AA126" s="49"/>
    </row>
    <row r="127" spans="1:27" ht="15" customHeight="1">
      <c r="A127" s="64"/>
      <c r="B127" s="54"/>
      <c r="C127" s="46"/>
      <c r="D127" s="48"/>
      <c r="E127" s="35" t="s">
        <v>186</v>
      </c>
      <c r="F127" s="32">
        <f>H127+J127</f>
        <v>0</v>
      </c>
      <c r="G127" s="32">
        <f>I127+K127</f>
        <v>0</v>
      </c>
      <c r="H127" s="32">
        <v>0</v>
      </c>
      <c r="I127" s="32">
        <v>0</v>
      </c>
      <c r="J127" s="32">
        <v>0</v>
      </c>
      <c r="K127" s="32">
        <v>0</v>
      </c>
      <c r="L127" s="32">
        <v>0</v>
      </c>
      <c r="M127" s="32">
        <v>0</v>
      </c>
      <c r="N127" s="32">
        <v>0</v>
      </c>
      <c r="O127" s="32">
        <v>0</v>
      </c>
      <c r="P127" s="47"/>
      <c r="Q127" s="49"/>
      <c r="R127" s="49"/>
      <c r="S127" s="49"/>
      <c r="T127" s="49"/>
      <c r="U127" s="49"/>
      <c r="V127" s="49"/>
      <c r="W127" s="49"/>
      <c r="X127" s="49"/>
      <c r="Y127" s="49"/>
      <c r="Z127" s="49"/>
      <c r="AA127" s="49"/>
    </row>
    <row r="128" spans="1:27" ht="43.5" customHeight="1">
      <c r="A128" s="64"/>
      <c r="B128" s="54"/>
      <c r="C128" s="46"/>
      <c r="D128" s="48"/>
      <c r="E128" s="35" t="s">
        <v>187</v>
      </c>
      <c r="F128" s="32">
        <f>H128+J128</f>
        <v>0</v>
      </c>
      <c r="G128" s="32">
        <f>I128+K128</f>
        <v>0</v>
      </c>
      <c r="H128" s="32">
        <v>0</v>
      </c>
      <c r="I128" s="32">
        <v>0</v>
      </c>
      <c r="J128" s="32">
        <v>0</v>
      </c>
      <c r="K128" s="32">
        <v>0</v>
      </c>
      <c r="L128" s="32">
        <v>0</v>
      </c>
      <c r="M128" s="32">
        <v>0</v>
      </c>
      <c r="N128" s="32">
        <v>0</v>
      </c>
      <c r="O128" s="32">
        <v>0</v>
      </c>
      <c r="P128" s="47"/>
      <c r="Q128" s="49"/>
      <c r="R128" s="49"/>
      <c r="S128" s="49"/>
      <c r="T128" s="49"/>
      <c r="U128" s="49"/>
      <c r="V128" s="49"/>
      <c r="W128" s="49"/>
      <c r="X128" s="49"/>
      <c r="Y128" s="49"/>
      <c r="Z128" s="49"/>
      <c r="AA128" s="49"/>
    </row>
    <row r="129" spans="1:27" ht="25.5" customHeight="1">
      <c r="A129" s="64" t="s">
        <v>37</v>
      </c>
      <c r="B129" s="65" t="s">
        <v>112</v>
      </c>
      <c r="C129" s="46">
        <v>508</v>
      </c>
      <c r="D129" s="48" t="s">
        <v>133</v>
      </c>
      <c r="E129" s="35" t="s">
        <v>24</v>
      </c>
      <c r="F129" s="32">
        <f t="shared" ref="F129:M129" si="81">F130+F131+F132+F133</f>
        <v>443470.57</v>
      </c>
      <c r="G129" s="32">
        <f t="shared" si="81"/>
        <v>443470.57</v>
      </c>
      <c r="H129" s="32">
        <f t="shared" si="81"/>
        <v>55978.57</v>
      </c>
      <c r="I129" s="32">
        <f t="shared" si="81"/>
        <v>55978.57</v>
      </c>
      <c r="J129" s="32">
        <f t="shared" si="81"/>
        <v>209292</v>
      </c>
      <c r="K129" s="32">
        <f t="shared" si="81"/>
        <v>209292</v>
      </c>
      <c r="L129" s="32">
        <f t="shared" si="81"/>
        <v>178200</v>
      </c>
      <c r="M129" s="32">
        <f t="shared" si="81"/>
        <v>178200</v>
      </c>
      <c r="N129" s="32">
        <f t="shared" ref="N129:O129" si="82">N130+N131+N132+N133</f>
        <v>173900</v>
      </c>
      <c r="O129" s="32">
        <f t="shared" si="82"/>
        <v>173900</v>
      </c>
      <c r="P129" s="47" t="s">
        <v>113</v>
      </c>
      <c r="Q129" s="49" t="s">
        <v>95</v>
      </c>
      <c r="R129" s="49">
        <f>T129+V129</f>
        <v>80</v>
      </c>
      <c r="S129" s="49">
        <f>U129+W129</f>
        <v>25</v>
      </c>
      <c r="T129" s="49">
        <v>40</v>
      </c>
      <c r="U129" s="49">
        <v>11</v>
      </c>
      <c r="V129" s="49">
        <v>40</v>
      </c>
      <c r="W129" s="49">
        <v>14</v>
      </c>
      <c r="X129" s="49">
        <v>40</v>
      </c>
      <c r="Y129" s="49">
        <v>14</v>
      </c>
      <c r="Z129" s="49">
        <v>40</v>
      </c>
      <c r="AA129" s="49">
        <v>25</v>
      </c>
    </row>
    <row r="130" spans="1:27" ht="15" customHeight="1">
      <c r="A130" s="64"/>
      <c r="B130" s="65"/>
      <c r="C130" s="46"/>
      <c r="D130" s="48"/>
      <c r="E130" s="35" t="s">
        <v>89</v>
      </c>
      <c r="F130" s="32">
        <f>H130+J130+L130</f>
        <v>443470.57</v>
      </c>
      <c r="G130" s="32">
        <f>I130+K130+M130</f>
        <v>443470.57</v>
      </c>
      <c r="H130" s="32">
        <v>55978.57</v>
      </c>
      <c r="I130" s="32">
        <v>55978.57</v>
      </c>
      <c r="J130" s="32">
        <v>209292</v>
      </c>
      <c r="K130" s="32">
        <v>209292</v>
      </c>
      <c r="L130" s="32">
        <v>178200</v>
      </c>
      <c r="M130" s="32">
        <v>178200</v>
      </c>
      <c r="N130" s="32">
        <v>173900</v>
      </c>
      <c r="O130" s="32">
        <v>173900</v>
      </c>
      <c r="P130" s="47"/>
      <c r="Q130" s="49"/>
      <c r="R130" s="49"/>
      <c r="S130" s="49"/>
      <c r="T130" s="49"/>
      <c r="U130" s="49"/>
      <c r="V130" s="49"/>
      <c r="W130" s="49"/>
      <c r="X130" s="49"/>
      <c r="Y130" s="49"/>
      <c r="Z130" s="49"/>
      <c r="AA130" s="49"/>
    </row>
    <row r="131" spans="1:27" ht="81" customHeight="1">
      <c r="A131" s="64"/>
      <c r="B131" s="65"/>
      <c r="C131" s="46"/>
      <c r="D131" s="48"/>
      <c r="E131" s="35" t="s">
        <v>90</v>
      </c>
      <c r="F131" s="32">
        <f>H131+J131+L131</f>
        <v>0</v>
      </c>
      <c r="G131" s="32">
        <f>I131+K131+M131</f>
        <v>0</v>
      </c>
      <c r="H131" s="32">
        <v>0</v>
      </c>
      <c r="I131" s="32">
        <v>0</v>
      </c>
      <c r="J131" s="32">
        <v>0</v>
      </c>
      <c r="K131" s="32">
        <v>0</v>
      </c>
      <c r="L131" s="32">
        <v>0</v>
      </c>
      <c r="M131" s="32">
        <v>0</v>
      </c>
      <c r="N131" s="32">
        <v>0</v>
      </c>
      <c r="O131" s="32">
        <v>0</v>
      </c>
      <c r="P131" s="47"/>
      <c r="Q131" s="49"/>
      <c r="R131" s="49"/>
      <c r="S131" s="49"/>
      <c r="T131" s="49"/>
      <c r="U131" s="49"/>
      <c r="V131" s="49"/>
      <c r="W131" s="49"/>
      <c r="X131" s="49"/>
      <c r="Y131" s="49"/>
      <c r="Z131" s="49"/>
      <c r="AA131" s="49"/>
    </row>
    <row r="132" spans="1:27" ht="15" hidden="1" customHeight="1">
      <c r="A132" s="64"/>
      <c r="B132" s="65"/>
      <c r="C132" s="21">
        <v>508</v>
      </c>
      <c r="D132" s="48"/>
      <c r="E132" s="35" t="s">
        <v>186</v>
      </c>
      <c r="F132" s="32">
        <f>H132+J132</f>
        <v>0</v>
      </c>
      <c r="G132" s="32">
        <f>I132+K132</f>
        <v>0</v>
      </c>
      <c r="H132" s="32">
        <v>0</v>
      </c>
      <c r="I132" s="32">
        <v>0</v>
      </c>
      <c r="J132" s="32">
        <v>0</v>
      </c>
      <c r="K132" s="32">
        <v>0</v>
      </c>
      <c r="L132" s="32">
        <v>0</v>
      </c>
      <c r="M132" s="32">
        <v>0</v>
      </c>
      <c r="N132" s="32">
        <v>0</v>
      </c>
      <c r="O132" s="32">
        <v>0</v>
      </c>
      <c r="P132" s="47"/>
      <c r="Q132" s="49"/>
      <c r="R132" s="49"/>
      <c r="S132" s="49"/>
      <c r="T132" s="49"/>
      <c r="U132" s="49"/>
      <c r="V132" s="49"/>
      <c r="W132" s="49"/>
      <c r="X132" s="49"/>
      <c r="Y132" s="49"/>
      <c r="Z132" s="49"/>
      <c r="AA132" s="49"/>
    </row>
    <row r="133" spans="1:27" ht="15" hidden="1" customHeight="1">
      <c r="A133" s="64"/>
      <c r="B133" s="65"/>
      <c r="C133" s="41"/>
      <c r="D133" s="48"/>
      <c r="E133" s="35" t="s">
        <v>187</v>
      </c>
      <c r="F133" s="32">
        <f>H133+J133</f>
        <v>0</v>
      </c>
      <c r="G133" s="32">
        <f>I133+K133</f>
        <v>0</v>
      </c>
      <c r="H133" s="32">
        <v>0</v>
      </c>
      <c r="I133" s="32">
        <v>0</v>
      </c>
      <c r="J133" s="32">
        <v>0</v>
      </c>
      <c r="K133" s="32">
        <v>0</v>
      </c>
      <c r="L133" s="32">
        <v>0</v>
      </c>
      <c r="M133" s="32">
        <v>0</v>
      </c>
      <c r="N133" s="32">
        <v>0</v>
      </c>
      <c r="O133" s="32">
        <v>0</v>
      </c>
      <c r="P133" s="47"/>
      <c r="Q133" s="49"/>
      <c r="R133" s="49"/>
      <c r="S133" s="49"/>
      <c r="T133" s="49"/>
      <c r="U133" s="49"/>
      <c r="V133" s="49"/>
      <c r="W133" s="49"/>
      <c r="X133" s="49"/>
      <c r="Y133" s="49"/>
      <c r="Z133" s="49"/>
      <c r="AA133" s="49"/>
    </row>
    <row r="134" spans="1:27" ht="25.5" customHeight="1">
      <c r="A134" s="53" t="s">
        <v>39</v>
      </c>
      <c r="B134" s="54" t="s">
        <v>114</v>
      </c>
      <c r="C134" s="46">
        <v>508</v>
      </c>
      <c r="D134" s="48" t="s">
        <v>134</v>
      </c>
      <c r="E134" s="35" t="s">
        <v>24</v>
      </c>
      <c r="F134" s="32">
        <f t="shared" ref="F134:M134" si="83">F135+F136+F137+F138</f>
        <v>465286.67000000004</v>
      </c>
      <c r="G134" s="32">
        <f t="shared" si="83"/>
        <v>358586.67000000004</v>
      </c>
      <c r="H134" s="32">
        <f t="shared" si="83"/>
        <v>219720</v>
      </c>
      <c r="I134" s="32">
        <f t="shared" si="83"/>
        <v>219720</v>
      </c>
      <c r="J134" s="32">
        <f t="shared" si="83"/>
        <v>138866.67000000001</v>
      </c>
      <c r="K134" s="32">
        <f t="shared" si="83"/>
        <v>138866.67000000001</v>
      </c>
      <c r="L134" s="32">
        <f t="shared" si="83"/>
        <v>106700</v>
      </c>
      <c r="M134" s="32">
        <f t="shared" si="83"/>
        <v>106700</v>
      </c>
      <c r="N134" s="32">
        <f t="shared" ref="N134:O134" si="84">N135+N136+N137+N138</f>
        <v>189390</v>
      </c>
      <c r="O134" s="32">
        <f t="shared" si="84"/>
        <v>189390</v>
      </c>
      <c r="P134" s="47" t="s">
        <v>115</v>
      </c>
      <c r="Q134" s="49" t="s">
        <v>95</v>
      </c>
      <c r="R134" s="49">
        <f>T134+V134</f>
        <v>40</v>
      </c>
      <c r="S134" s="49">
        <f>U134+W134</f>
        <v>57</v>
      </c>
      <c r="T134" s="49">
        <v>20</v>
      </c>
      <c r="U134" s="49">
        <v>25</v>
      </c>
      <c r="V134" s="49">
        <v>20</v>
      </c>
      <c r="W134" s="49">
        <v>32</v>
      </c>
      <c r="X134" s="49">
        <v>20</v>
      </c>
      <c r="Y134" s="49">
        <v>36</v>
      </c>
      <c r="Z134" s="49">
        <v>20</v>
      </c>
      <c r="AA134" s="49">
        <v>102</v>
      </c>
    </row>
    <row r="135" spans="1:27" ht="15" customHeight="1">
      <c r="A135" s="53"/>
      <c r="B135" s="54"/>
      <c r="C135" s="46"/>
      <c r="D135" s="48"/>
      <c r="E135" s="35" t="s">
        <v>89</v>
      </c>
      <c r="F135" s="32">
        <f>H135+J135+L135</f>
        <v>465286.67000000004</v>
      </c>
      <c r="G135" s="32">
        <f t="shared" ref="F135:G138" si="85">I135+K135</f>
        <v>358586.67000000004</v>
      </c>
      <c r="H135" s="32">
        <v>219720</v>
      </c>
      <c r="I135" s="32">
        <v>219720</v>
      </c>
      <c r="J135" s="32">
        <v>138866.67000000001</v>
      </c>
      <c r="K135" s="32">
        <v>138866.67000000001</v>
      </c>
      <c r="L135" s="32">
        <v>106700</v>
      </c>
      <c r="M135" s="32">
        <v>106700</v>
      </c>
      <c r="N135" s="32">
        <v>189390</v>
      </c>
      <c r="O135" s="32">
        <v>189390</v>
      </c>
      <c r="P135" s="47"/>
      <c r="Q135" s="49"/>
      <c r="R135" s="49"/>
      <c r="S135" s="49"/>
      <c r="T135" s="49"/>
      <c r="U135" s="49"/>
      <c r="V135" s="49"/>
      <c r="W135" s="49"/>
      <c r="X135" s="49"/>
      <c r="Y135" s="49"/>
      <c r="Z135" s="49"/>
      <c r="AA135" s="49"/>
    </row>
    <row r="136" spans="1:27" ht="57" customHeight="1">
      <c r="A136" s="53"/>
      <c r="B136" s="54"/>
      <c r="C136" s="46"/>
      <c r="D136" s="48"/>
      <c r="E136" s="35" t="s">
        <v>90</v>
      </c>
      <c r="F136" s="32">
        <f t="shared" si="85"/>
        <v>0</v>
      </c>
      <c r="G136" s="32">
        <f t="shared" si="85"/>
        <v>0</v>
      </c>
      <c r="H136" s="32">
        <v>0</v>
      </c>
      <c r="I136" s="32">
        <v>0</v>
      </c>
      <c r="J136" s="32">
        <v>0</v>
      </c>
      <c r="K136" s="32">
        <v>0</v>
      </c>
      <c r="L136" s="32">
        <v>0</v>
      </c>
      <c r="M136" s="32">
        <v>0</v>
      </c>
      <c r="N136" s="32">
        <v>0</v>
      </c>
      <c r="O136" s="32">
        <v>0</v>
      </c>
      <c r="P136" s="47"/>
      <c r="Q136" s="49"/>
      <c r="R136" s="49"/>
      <c r="S136" s="49"/>
      <c r="T136" s="49"/>
      <c r="U136" s="49"/>
      <c r="V136" s="49"/>
      <c r="W136" s="49"/>
      <c r="X136" s="49"/>
      <c r="Y136" s="49"/>
      <c r="Z136" s="49"/>
      <c r="AA136" s="49"/>
    </row>
    <row r="137" spans="1:27" ht="21" customHeight="1">
      <c r="A137" s="53"/>
      <c r="B137" s="54"/>
      <c r="C137" s="21"/>
      <c r="D137" s="48"/>
      <c r="E137" s="35" t="s">
        <v>186</v>
      </c>
      <c r="F137" s="32">
        <f t="shared" si="85"/>
        <v>0</v>
      </c>
      <c r="G137" s="32">
        <f t="shared" si="85"/>
        <v>0</v>
      </c>
      <c r="H137" s="32">
        <v>0</v>
      </c>
      <c r="I137" s="32">
        <v>0</v>
      </c>
      <c r="J137" s="32">
        <v>0</v>
      </c>
      <c r="K137" s="32">
        <v>0</v>
      </c>
      <c r="L137" s="32">
        <v>0</v>
      </c>
      <c r="M137" s="32">
        <v>0</v>
      </c>
      <c r="N137" s="32">
        <v>0</v>
      </c>
      <c r="O137" s="32">
        <v>0</v>
      </c>
      <c r="P137" s="47"/>
      <c r="Q137" s="49"/>
      <c r="R137" s="49"/>
      <c r="S137" s="49"/>
      <c r="T137" s="49"/>
      <c r="U137" s="49"/>
      <c r="V137" s="49"/>
      <c r="W137" s="49"/>
      <c r="X137" s="49"/>
      <c r="Y137" s="49"/>
      <c r="Z137" s="49"/>
      <c r="AA137" s="49"/>
    </row>
    <row r="138" spans="1:27" ht="15" customHeight="1">
      <c r="A138" s="53"/>
      <c r="B138" s="54"/>
      <c r="C138" s="21">
        <v>508</v>
      </c>
      <c r="D138" s="48"/>
      <c r="E138" s="35" t="s">
        <v>187</v>
      </c>
      <c r="F138" s="32">
        <f t="shared" si="85"/>
        <v>0</v>
      </c>
      <c r="G138" s="32">
        <f t="shared" si="85"/>
        <v>0</v>
      </c>
      <c r="H138" s="32">
        <v>0</v>
      </c>
      <c r="I138" s="32">
        <v>0</v>
      </c>
      <c r="J138" s="32">
        <v>0</v>
      </c>
      <c r="K138" s="32">
        <v>0</v>
      </c>
      <c r="L138" s="32">
        <v>0</v>
      </c>
      <c r="M138" s="32">
        <v>0</v>
      </c>
      <c r="N138" s="32">
        <v>0</v>
      </c>
      <c r="O138" s="32">
        <v>0</v>
      </c>
      <c r="P138" s="47"/>
      <c r="Q138" s="49"/>
      <c r="R138" s="49"/>
      <c r="S138" s="49"/>
      <c r="T138" s="49"/>
      <c r="U138" s="49"/>
      <c r="V138" s="49"/>
      <c r="W138" s="49"/>
      <c r="X138" s="49"/>
      <c r="Y138" s="49"/>
      <c r="Z138" s="49"/>
      <c r="AA138" s="49"/>
    </row>
    <row r="139" spans="1:27" ht="25.5" customHeight="1">
      <c r="A139" s="64" t="s">
        <v>41</v>
      </c>
      <c r="B139" s="65" t="s">
        <v>116</v>
      </c>
      <c r="C139" s="66">
        <v>508</v>
      </c>
      <c r="D139" s="48" t="s">
        <v>135</v>
      </c>
      <c r="E139" s="35" t="s">
        <v>24</v>
      </c>
      <c r="F139" s="32">
        <f>H139+J139+L139</f>
        <v>2964573.71</v>
      </c>
      <c r="G139" s="32">
        <f>I139+K139+M139</f>
        <v>2964573.71</v>
      </c>
      <c r="H139" s="32">
        <f t="shared" ref="H139:M139" si="86">H140+H141+H142+H143</f>
        <v>647091.36</v>
      </c>
      <c r="I139" s="32">
        <f t="shared" si="86"/>
        <v>647091.36</v>
      </c>
      <c r="J139" s="32">
        <f t="shared" si="86"/>
        <v>799471.36</v>
      </c>
      <c r="K139" s="32">
        <f t="shared" si="86"/>
        <v>799471.36</v>
      </c>
      <c r="L139" s="32">
        <f t="shared" si="86"/>
        <v>1518010.99</v>
      </c>
      <c r="M139" s="32">
        <f t="shared" si="86"/>
        <v>1518010.99</v>
      </c>
      <c r="N139" s="32">
        <f t="shared" ref="N139:O139" si="87">N140+N141+N142+N143</f>
        <v>2272837.11</v>
      </c>
      <c r="O139" s="32">
        <f t="shared" si="87"/>
        <v>2272837.11</v>
      </c>
      <c r="P139" s="47" t="s">
        <v>117</v>
      </c>
      <c r="Q139" s="49" t="s">
        <v>95</v>
      </c>
      <c r="R139" s="49">
        <f>T139+V139</f>
        <v>16</v>
      </c>
      <c r="S139" s="49">
        <f>U139+W139</f>
        <v>16</v>
      </c>
      <c r="T139" s="49">
        <v>8</v>
      </c>
      <c r="U139" s="49">
        <v>8</v>
      </c>
      <c r="V139" s="49">
        <v>8</v>
      </c>
      <c r="W139" s="49">
        <v>8</v>
      </c>
      <c r="X139" s="49">
        <v>8</v>
      </c>
      <c r="Y139" s="49">
        <v>8</v>
      </c>
      <c r="Z139" s="49">
        <v>8</v>
      </c>
      <c r="AA139" s="49">
        <v>8</v>
      </c>
    </row>
    <row r="140" spans="1:27" ht="15" customHeight="1">
      <c r="A140" s="64"/>
      <c r="B140" s="65"/>
      <c r="C140" s="66"/>
      <c r="D140" s="48"/>
      <c r="E140" s="35" t="s">
        <v>89</v>
      </c>
      <c r="F140" s="32">
        <f>H140+J140+L140</f>
        <v>2964573.71</v>
      </c>
      <c r="G140" s="32">
        <f t="shared" ref="F140:G143" si="88">I140+K140</f>
        <v>1446562.72</v>
      </c>
      <c r="H140" s="32">
        <v>647091.36</v>
      </c>
      <c r="I140" s="32">
        <v>647091.36</v>
      </c>
      <c r="J140" s="32">
        <v>799471.36</v>
      </c>
      <c r="K140" s="32">
        <v>799471.36</v>
      </c>
      <c r="L140" s="32">
        <v>1518010.99</v>
      </c>
      <c r="M140" s="32">
        <v>1518010.99</v>
      </c>
      <c r="N140" s="32">
        <v>2272837.11</v>
      </c>
      <c r="O140" s="32">
        <v>2272837.11</v>
      </c>
      <c r="P140" s="47"/>
      <c r="Q140" s="49"/>
      <c r="R140" s="49"/>
      <c r="S140" s="49"/>
      <c r="T140" s="49"/>
      <c r="U140" s="49"/>
      <c r="V140" s="49"/>
      <c r="W140" s="49"/>
      <c r="X140" s="49"/>
      <c r="Y140" s="49"/>
      <c r="Z140" s="49"/>
      <c r="AA140" s="49"/>
    </row>
    <row r="141" spans="1:27" ht="43.5" customHeight="1">
      <c r="A141" s="64"/>
      <c r="B141" s="65"/>
      <c r="C141" s="66"/>
      <c r="D141" s="48"/>
      <c r="E141" s="35" t="s">
        <v>90</v>
      </c>
      <c r="F141" s="32">
        <f>H141+J141+L141</f>
        <v>0</v>
      </c>
      <c r="G141" s="32">
        <f t="shared" si="88"/>
        <v>0</v>
      </c>
      <c r="H141" s="32">
        <v>0</v>
      </c>
      <c r="I141" s="32">
        <v>0</v>
      </c>
      <c r="J141" s="32">
        <v>0</v>
      </c>
      <c r="K141" s="32">
        <v>0</v>
      </c>
      <c r="L141" s="32">
        <v>0</v>
      </c>
      <c r="M141" s="32">
        <v>0</v>
      </c>
      <c r="N141" s="32">
        <v>0</v>
      </c>
      <c r="O141" s="32">
        <v>0</v>
      </c>
      <c r="P141" s="47"/>
      <c r="Q141" s="49"/>
      <c r="R141" s="49"/>
      <c r="S141" s="49"/>
      <c r="T141" s="49"/>
      <c r="U141" s="49"/>
      <c r="V141" s="49"/>
      <c r="W141" s="49"/>
      <c r="X141" s="49"/>
      <c r="Y141" s="49"/>
      <c r="Z141" s="49"/>
      <c r="AA141" s="49"/>
    </row>
    <row r="142" spans="1:27" ht="15" customHeight="1">
      <c r="A142" s="64"/>
      <c r="B142" s="65"/>
      <c r="C142" s="21"/>
      <c r="D142" s="48"/>
      <c r="E142" s="35" t="s">
        <v>186</v>
      </c>
      <c r="F142" s="32">
        <f t="shared" si="88"/>
        <v>0</v>
      </c>
      <c r="G142" s="32">
        <f t="shared" si="88"/>
        <v>0</v>
      </c>
      <c r="H142" s="32">
        <v>0</v>
      </c>
      <c r="I142" s="32">
        <v>0</v>
      </c>
      <c r="J142" s="32">
        <v>0</v>
      </c>
      <c r="K142" s="32">
        <v>0</v>
      </c>
      <c r="L142" s="32">
        <v>0</v>
      </c>
      <c r="M142" s="32">
        <v>0</v>
      </c>
      <c r="N142" s="32">
        <v>0</v>
      </c>
      <c r="O142" s="32">
        <v>0</v>
      </c>
      <c r="P142" s="47"/>
      <c r="Q142" s="49"/>
      <c r="R142" s="49"/>
      <c r="S142" s="49"/>
      <c r="T142" s="49"/>
      <c r="U142" s="49"/>
      <c r="V142" s="49"/>
      <c r="W142" s="49"/>
      <c r="X142" s="49"/>
      <c r="Y142" s="49"/>
      <c r="Z142" s="49"/>
      <c r="AA142" s="49"/>
    </row>
    <row r="143" spans="1:27" ht="15" customHeight="1">
      <c r="A143" s="64"/>
      <c r="B143" s="65"/>
      <c r="C143" s="21"/>
      <c r="D143" s="48"/>
      <c r="E143" s="35" t="s">
        <v>187</v>
      </c>
      <c r="F143" s="32">
        <f t="shared" si="88"/>
        <v>0</v>
      </c>
      <c r="G143" s="32">
        <f t="shared" si="88"/>
        <v>0</v>
      </c>
      <c r="H143" s="32">
        <v>0</v>
      </c>
      <c r="I143" s="32">
        <v>0</v>
      </c>
      <c r="J143" s="32">
        <v>0</v>
      </c>
      <c r="K143" s="32">
        <v>0</v>
      </c>
      <c r="L143" s="32">
        <v>0</v>
      </c>
      <c r="M143" s="32">
        <v>0</v>
      </c>
      <c r="N143" s="32">
        <v>0</v>
      </c>
      <c r="O143" s="32">
        <v>0</v>
      </c>
      <c r="P143" s="47"/>
      <c r="Q143" s="49"/>
      <c r="R143" s="49"/>
      <c r="S143" s="49"/>
      <c r="T143" s="49"/>
      <c r="U143" s="49"/>
      <c r="V143" s="49"/>
      <c r="W143" s="49"/>
      <c r="X143" s="49"/>
      <c r="Y143" s="49"/>
      <c r="Z143" s="49"/>
      <c r="AA143" s="49"/>
    </row>
    <row r="144" spans="1:27" ht="30" customHeight="1">
      <c r="A144" s="64" t="s">
        <v>43</v>
      </c>
      <c r="B144" s="65" t="s">
        <v>118</v>
      </c>
      <c r="C144" s="46">
        <v>508</v>
      </c>
      <c r="D144" s="48" t="s">
        <v>136</v>
      </c>
      <c r="E144" s="35" t="s">
        <v>24</v>
      </c>
      <c r="F144" s="32">
        <f>H144+J144+L144</f>
        <v>10303014.970000001</v>
      </c>
      <c r="G144" s="32">
        <f t="shared" ref="G144:M144" si="89">G145+G146+G147+G148</f>
        <v>6139147</v>
      </c>
      <c r="H144" s="32">
        <f t="shared" si="89"/>
        <v>2698322.56</v>
      </c>
      <c r="I144" s="32">
        <f t="shared" si="89"/>
        <v>2698322.56</v>
      </c>
      <c r="J144" s="32">
        <f t="shared" si="89"/>
        <v>3440824.44</v>
      </c>
      <c r="K144" s="32">
        <f t="shared" si="89"/>
        <v>3440824.44</v>
      </c>
      <c r="L144" s="32">
        <f t="shared" si="89"/>
        <v>4163867.97</v>
      </c>
      <c r="M144" s="32">
        <f t="shared" si="89"/>
        <v>4163867.97</v>
      </c>
      <c r="N144" s="32">
        <f t="shared" ref="N144:O144" si="90">N145+N146+N147+N148</f>
        <v>5208436.62</v>
      </c>
      <c r="O144" s="32">
        <f t="shared" si="90"/>
        <v>5208436.62</v>
      </c>
      <c r="P144" s="47" t="s">
        <v>119</v>
      </c>
      <c r="Q144" s="49" t="s">
        <v>95</v>
      </c>
      <c r="R144" s="49">
        <f>T144+V144</f>
        <v>2</v>
      </c>
      <c r="S144" s="49">
        <f>U144+W144</f>
        <v>0</v>
      </c>
      <c r="T144" s="49">
        <v>1</v>
      </c>
      <c r="U144" s="49">
        <v>0</v>
      </c>
      <c r="V144" s="49">
        <v>1</v>
      </c>
      <c r="W144" s="49">
        <v>0</v>
      </c>
      <c r="X144" s="49">
        <v>1</v>
      </c>
      <c r="Y144" s="49">
        <v>1</v>
      </c>
      <c r="Z144" s="49">
        <v>1</v>
      </c>
      <c r="AA144" s="49">
        <v>1</v>
      </c>
    </row>
    <row r="145" spans="1:27" ht="15" customHeight="1">
      <c r="A145" s="64"/>
      <c r="B145" s="65"/>
      <c r="C145" s="46"/>
      <c r="D145" s="48"/>
      <c r="E145" s="35" t="s">
        <v>89</v>
      </c>
      <c r="F145" s="32">
        <f>H145+J145+L145</f>
        <v>10303014.970000001</v>
      </c>
      <c r="G145" s="32">
        <f t="shared" ref="F145:G148" si="91">I145+K145</f>
        <v>6139147</v>
      </c>
      <c r="H145" s="32">
        <v>2698322.56</v>
      </c>
      <c r="I145" s="32">
        <v>2698322.56</v>
      </c>
      <c r="J145" s="32">
        <f>3535494.23-72711.05-21958.74</f>
        <v>3440824.44</v>
      </c>
      <c r="K145" s="32">
        <v>3440824.44</v>
      </c>
      <c r="L145" s="32">
        <v>4163867.97</v>
      </c>
      <c r="M145" s="32">
        <v>4163867.97</v>
      </c>
      <c r="N145" s="32">
        <v>5208436.62</v>
      </c>
      <c r="O145" s="32">
        <v>5208436.62</v>
      </c>
      <c r="P145" s="47"/>
      <c r="Q145" s="49"/>
      <c r="R145" s="49"/>
      <c r="S145" s="49"/>
      <c r="T145" s="49"/>
      <c r="U145" s="49"/>
      <c r="V145" s="49"/>
      <c r="W145" s="49"/>
      <c r="X145" s="49"/>
      <c r="Y145" s="49"/>
      <c r="Z145" s="49"/>
      <c r="AA145" s="49"/>
    </row>
    <row r="146" spans="1:27" ht="32.25" customHeight="1">
      <c r="A146" s="64"/>
      <c r="B146" s="65"/>
      <c r="C146" s="46"/>
      <c r="D146" s="48"/>
      <c r="E146" s="35" t="s">
        <v>90</v>
      </c>
      <c r="F146" s="32">
        <f>H146+J146</f>
        <v>0</v>
      </c>
      <c r="G146" s="32">
        <f t="shared" si="91"/>
        <v>0</v>
      </c>
      <c r="H146" s="32">
        <v>0</v>
      </c>
      <c r="I146" s="32">
        <v>0</v>
      </c>
      <c r="J146" s="32">
        <v>0</v>
      </c>
      <c r="K146" s="32">
        <v>0</v>
      </c>
      <c r="L146" s="32">
        <v>0</v>
      </c>
      <c r="M146" s="32">
        <v>0</v>
      </c>
      <c r="N146" s="32">
        <v>0</v>
      </c>
      <c r="O146" s="32">
        <v>0</v>
      </c>
      <c r="P146" s="47"/>
      <c r="Q146" s="49"/>
      <c r="R146" s="49"/>
      <c r="S146" s="49"/>
      <c r="T146" s="49"/>
      <c r="U146" s="49"/>
      <c r="V146" s="49"/>
      <c r="W146" s="49"/>
      <c r="X146" s="49"/>
      <c r="Y146" s="49"/>
      <c r="Z146" s="49"/>
      <c r="AA146" s="49"/>
    </row>
    <row r="147" spans="1:27" ht="15" customHeight="1">
      <c r="A147" s="64"/>
      <c r="B147" s="65"/>
      <c r="C147" s="21">
        <v>508</v>
      </c>
      <c r="D147" s="48"/>
      <c r="E147" s="35" t="s">
        <v>186</v>
      </c>
      <c r="F147" s="32">
        <f t="shared" si="91"/>
        <v>0</v>
      </c>
      <c r="G147" s="32">
        <f t="shared" si="91"/>
        <v>0</v>
      </c>
      <c r="H147" s="32">
        <v>0</v>
      </c>
      <c r="I147" s="32">
        <v>0</v>
      </c>
      <c r="J147" s="32">
        <v>0</v>
      </c>
      <c r="K147" s="32">
        <v>0</v>
      </c>
      <c r="L147" s="32">
        <v>0</v>
      </c>
      <c r="M147" s="32">
        <v>0</v>
      </c>
      <c r="N147" s="32">
        <v>0</v>
      </c>
      <c r="O147" s="32">
        <v>0</v>
      </c>
      <c r="P147" s="47"/>
      <c r="Q147" s="49"/>
      <c r="R147" s="49"/>
      <c r="S147" s="49"/>
      <c r="T147" s="49"/>
      <c r="U147" s="49"/>
      <c r="V147" s="49"/>
      <c r="W147" s="49"/>
      <c r="X147" s="49"/>
      <c r="Y147" s="49"/>
      <c r="Z147" s="49"/>
      <c r="AA147" s="49"/>
    </row>
    <row r="148" spans="1:27" ht="73.5" customHeight="1">
      <c r="A148" s="64"/>
      <c r="B148" s="65"/>
      <c r="C148" s="41"/>
      <c r="D148" s="48"/>
      <c r="E148" s="35" t="s">
        <v>187</v>
      </c>
      <c r="F148" s="32">
        <f t="shared" si="91"/>
        <v>0</v>
      </c>
      <c r="G148" s="32">
        <f t="shared" si="91"/>
        <v>0</v>
      </c>
      <c r="H148" s="32">
        <v>0</v>
      </c>
      <c r="I148" s="32">
        <v>0</v>
      </c>
      <c r="J148" s="32">
        <v>0</v>
      </c>
      <c r="K148" s="32">
        <v>0</v>
      </c>
      <c r="L148" s="32">
        <v>0</v>
      </c>
      <c r="M148" s="32">
        <v>0</v>
      </c>
      <c r="N148" s="32">
        <v>0</v>
      </c>
      <c r="O148" s="32">
        <v>0</v>
      </c>
      <c r="P148" s="47"/>
      <c r="Q148" s="49"/>
      <c r="R148" s="49"/>
      <c r="S148" s="49"/>
      <c r="T148" s="49"/>
      <c r="U148" s="49"/>
      <c r="V148" s="49"/>
      <c r="W148" s="49"/>
      <c r="X148" s="49"/>
      <c r="Y148" s="49"/>
      <c r="Z148" s="49"/>
      <c r="AA148" s="49"/>
    </row>
    <row r="149" spans="1:27" ht="25.5">
      <c r="A149" s="64" t="s">
        <v>46</v>
      </c>
      <c r="B149" s="65" t="s">
        <v>120</v>
      </c>
      <c r="C149" s="46">
        <v>508</v>
      </c>
      <c r="D149" s="48" t="s">
        <v>137</v>
      </c>
      <c r="E149" s="35" t="s">
        <v>24</v>
      </c>
      <c r="F149" s="32">
        <f>H149+J149+L149</f>
        <v>325728</v>
      </c>
      <c r="G149" s="32">
        <f>I149+K149+M149</f>
        <v>325728</v>
      </c>
      <c r="H149" s="32">
        <f t="shared" ref="H149:M149" si="92">H150+H151+H152+H153</f>
        <v>177828</v>
      </c>
      <c r="I149" s="32">
        <f t="shared" si="92"/>
        <v>177828</v>
      </c>
      <c r="J149" s="32">
        <f t="shared" si="92"/>
        <v>147900</v>
      </c>
      <c r="K149" s="32">
        <f t="shared" si="92"/>
        <v>147900</v>
      </c>
      <c r="L149" s="32">
        <f t="shared" si="92"/>
        <v>0</v>
      </c>
      <c r="M149" s="32">
        <f t="shared" si="92"/>
        <v>0</v>
      </c>
      <c r="N149" s="32">
        <f t="shared" ref="N149:O149" si="93">N150+N151+N152+N153</f>
        <v>0</v>
      </c>
      <c r="O149" s="32">
        <f t="shared" si="93"/>
        <v>0</v>
      </c>
      <c r="P149" s="47" t="s">
        <v>49</v>
      </c>
      <c r="Q149" s="49" t="s">
        <v>121</v>
      </c>
      <c r="R149" s="49">
        <f>T149</f>
        <v>100</v>
      </c>
      <c r="S149" s="49">
        <f>U149</f>
        <v>100</v>
      </c>
      <c r="T149" s="49">
        <v>100</v>
      </c>
      <c r="U149" s="49">
        <v>100</v>
      </c>
      <c r="V149" s="49">
        <v>100</v>
      </c>
      <c r="W149" s="49">
        <v>100</v>
      </c>
      <c r="X149" s="49">
        <v>100</v>
      </c>
      <c r="Y149" s="49">
        <v>100</v>
      </c>
      <c r="Z149" s="49">
        <v>100</v>
      </c>
      <c r="AA149" s="49">
        <v>100</v>
      </c>
    </row>
    <row r="150" spans="1:27" ht="15" customHeight="1">
      <c r="A150" s="64"/>
      <c r="B150" s="65"/>
      <c r="C150" s="46"/>
      <c r="D150" s="48"/>
      <c r="E150" s="35" t="s">
        <v>89</v>
      </c>
      <c r="F150" s="32">
        <f>H150+J150+L150</f>
        <v>325728</v>
      </c>
      <c r="G150" s="32">
        <f>I150+K150+M150</f>
        <v>325728</v>
      </c>
      <c r="H150" s="32">
        <v>177828</v>
      </c>
      <c r="I150" s="32">
        <v>177828</v>
      </c>
      <c r="J150" s="32">
        <v>147900</v>
      </c>
      <c r="K150" s="32">
        <v>147900</v>
      </c>
      <c r="L150" s="32">
        <v>0</v>
      </c>
      <c r="M150" s="32">
        <v>0</v>
      </c>
      <c r="N150" s="32">
        <v>0</v>
      </c>
      <c r="O150" s="32">
        <v>0</v>
      </c>
      <c r="P150" s="47"/>
      <c r="Q150" s="49"/>
      <c r="R150" s="49"/>
      <c r="S150" s="49"/>
      <c r="T150" s="49"/>
      <c r="U150" s="49"/>
      <c r="V150" s="49"/>
      <c r="W150" s="49"/>
      <c r="X150" s="49"/>
      <c r="Y150" s="49"/>
      <c r="Z150" s="49"/>
      <c r="AA150" s="49"/>
    </row>
    <row r="151" spans="1:27" ht="15" customHeight="1">
      <c r="A151" s="64"/>
      <c r="B151" s="65"/>
      <c r="C151" s="46"/>
      <c r="D151" s="48"/>
      <c r="E151" s="35" t="s">
        <v>90</v>
      </c>
      <c r="F151" s="32">
        <f t="shared" ref="F151:G153" si="94">H151+J151</f>
        <v>0</v>
      </c>
      <c r="G151" s="32">
        <f t="shared" si="94"/>
        <v>0</v>
      </c>
      <c r="H151" s="32">
        <v>0</v>
      </c>
      <c r="I151" s="32">
        <v>0</v>
      </c>
      <c r="J151" s="32">
        <v>0</v>
      </c>
      <c r="K151" s="32">
        <v>0</v>
      </c>
      <c r="L151" s="32">
        <v>0</v>
      </c>
      <c r="M151" s="32">
        <v>0</v>
      </c>
      <c r="N151" s="32">
        <v>0</v>
      </c>
      <c r="O151" s="32">
        <v>0</v>
      </c>
      <c r="P151" s="47"/>
      <c r="Q151" s="49"/>
      <c r="R151" s="49"/>
      <c r="S151" s="49"/>
      <c r="T151" s="49"/>
      <c r="U151" s="49"/>
      <c r="V151" s="49"/>
      <c r="W151" s="49"/>
      <c r="X151" s="49"/>
      <c r="Y151" s="49"/>
      <c r="Z151" s="49"/>
      <c r="AA151" s="49"/>
    </row>
    <row r="152" spans="1:27" ht="15" customHeight="1">
      <c r="A152" s="64"/>
      <c r="B152" s="65"/>
      <c r="C152" s="21"/>
      <c r="D152" s="48"/>
      <c r="E152" s="35" t="s">
        <v>186</v>
      </c>
      <c r="F152" s="32">
        <f t="shared" si="94"/>
        <v>0</v>
      </c>
      <c r="G152" s="32">
        <f t="shared" si="94"/>
        <v>0</v>
      </c>
      <c r="H152" s="32">
        <v>0</v>
      </c>
      <c r="I152" s="32">
        <v>0</v>
      </c>
      <c r="J152" s="32">
        <v>0</v>
      </c>
      <c r="K152" s="32">
        <v>0</v>
      </c>
      <c r="L152" s="32">
        <v>0</v>
      </c>
      <c r="M152" s="32">
        <v>0</v>
      </c>
      <c r="N152" s="32">
        <v>0</v>
      </c>
      <c r="O152" s="32">
        <v>0</v>
      </c>
      <c r="P152" s="47"/>
      <c r="Q152" s="49"/>
      <c r="R152" s="49"/>
      <c r="S152" s="49"/>
      <c r="T152" s="49"/>
      <c r="U152" s="49"/>
      <c r="V152" s="49"/>
      <c r="W152" s="49"/>
      <c r="X152" s="49"/>
      <c r="Y152" s="49"/>
      <c r="Z152" s="49"/>
      <c r="AA152" s="49"/>
    </row>
    <row r="153" spans="1:27" ht="15" customHeight="1">
      <c r="A153" s="64"/>
      <c r="B153" s="65"/>
      <c r="C153" s="30"/>
      <c r="D153" s="48"/>
      <c r="E153" s="35" t="s">
        <v>187</v>
      </c>
      <c r="F153" s="32">
        <f t="shared" si="94"/>
        <v>0</v>
      </c>
      <c r="G153" s="32">
        <f t="shared" si="94"/>
        <v>0</v>
      </c>
      <c r="H153" s="32">
        <v>0</v>
      </c>
      <c r="I153" s="32">
        <v>0</v>
      </c>
      <c r="J153" s="32">
        <v>0</v>
      </c>
      <c r="K153" s="32">
        <v>0</v>
      </c>
      <c r="L153" s="32">
        <v>0</v>
      </c>
      <c r="M153" s="32">
        <v>0</v>
      </c>
      <c r="N153" s="32">
        <v>0</v>
      </c>
      <c r="O153" s="32">
        <v>0</v>
      </c>
      <c r="P153" s="47"/>
      <c r="Q153" s="49"/>
      <c r="R153" s="49"/>
      <c r="S153" s="49"/>
      <c r="T153" s="49"/>
      <c r="U153" s="49"/>
      <c r="V153" s="49"/>
      <c r="W153" s="49"/>
      <c r="X153" s="49"/>
      <c r="Y153" s="49"/>
      <c r="Z153" s="49"/>
      <c r="AA153" s="49"/>
    </row>
    <row r="154" spans="1:27" ht="25.5" customHeight="1">
      <c r="A154" s="64" t="s">
        <v>50</v>
      </c>
      <c r="B154" s="65" t="s">
        <v>198</v>
      </c>
      <c r="C154" s="46">
        <v>508</v>
      </c>
      <c r="D154" s="48" t="s">
        <v>137</v>
      </c>
      <c r="E154" s="35" t="s">
        <v>24</v>
      </c>
      <c r="F154" s="32">
        <f>H154+J154+L154</f>
        <v>7267150.8200000003</v>
      </c>
      <c r="G154" s="32">
        <f>I154+K154+M154</f>
        <v>7267150.8200000003</v>
      </c>
      <c r="H154" s="32">
        <f t="shared" ref="H154:M154" si="95">H155+H156+H157+H158</f>
        <v>7260950.8200000003</v>
      </c>
      <c r="I154" s="32">
        <f t="shared" si="95"/>
        <v>7260950.8200000003</v>
      </c>
      <c r="J154" s="32">
        <f t="shared" si="95"/>
        <v>0</v>
      </c>
      <c r="K154" s="32">
        <f t="shared" si="95"/>
        <v>0</v>
      </c>
      <c r="L154" s="32">
        <f t="shared" si="95"/>
        <v>6200</v>
      </c>
      <c r="M154" s="32">
        <f t="shared" si="95"/>
        <v>6200</v>
      </c>
      <c r="N154" s="32">
        <f t="shared" ref="N154:O154" si="96">N155+N156+N157+N158</f>
        <v>5000</v>
      </c>
      <c r="O154" s="32">
        <f t="shared" si="96"/>
        <v>5000</v>
      </c>
      <c r="P154" s="63" t="s">
        <v>199</v>
      </c>
      <c r="Q154" s="49" t="s">
        <v>121</v>
      </c>
      <c r="R154" s="49" t="s">
        <v>25</v>
      </c>
      <c r="S154" s="49" t="s">
        <v>25</v>
      </c>
      <c r="T154" s="49" t="s">
        <v>25</v>
      </c>
      <c r="U154" s="49" t="s">
        <v>25</v>
      </c>
      <c r="V154" s="49" t="s">
        <v>25</v>
      </c>
      <c r="W154" s="49" t="s">
        <v>25</v>
      </c>
      <c r="X154" s="49">
        <v>100</v>
      </c>
      <c r="Y154" s="49">
        <v>100</v>
      </c>
      <c r="Z154" s="49">
        <v>100</v>
      </c>
      <c r="AA154" s="49">
        <v>100</v>
      </c>
    </row>
    <row r="155" spans="1:27" ht="15" customHeight="1">
      <c r="A155" s="64"/>
      <c r="B155" s="65"/>
      <c r="C155" s="46"/>
      <c r="D155" s="48"/>
      <c r="E155" s="35" t="s">
        <v>89</v>
      </c>
      <c r="F155" s="32">
        <f>H155+J155+L155</f>
        <v>6200</v>
      </c>
      <c r="G155" s="32">
        <f>I155+K155+M155</f>
        <v>6200</v>
      </c>
      <c r="H155" s="32">
        <v>0</v>
      </c>
      <c r="I155" s="32">
        <v>0</v>
      </c>
      <c r="J155" s="32">
        <v>0</v>
      </c>
      <c r="K155" s="32">
        <v>0</v>
      </c>
      <c r="L155" s="32">
        <v>6200</v>
      </c>
      <c r="M155" s="32">
        <v>6200</v>
      </c>
      <c r="N155" s="32">
        <v>5000</v>
      </c>
      <c r="O155" s="32">
        <v>5000</v>
      </c>
      <c r="P155" s="63"/>
      <c r="Q155" s="49"/>
      <c r="R155" s="49"/>
      <c r="S155" s="49"/>
      <c r="T155" s="49"/>
      <c r="U155" s="49"/>
      <c r="V155" s="49"/>
      <c r="W155" s="49"/>
      <c r="X155" s="49"/>
      <c r="Y155" s="49"/>
      <c r="Z155" s="49"/>
      <c r="AA155" s="49"/>
    </row>
    <row r="156" spans="1:27" ht="74.25" customHeight="1">
      <c r="A156" s="64"/>
      <c r="B156" s="65"/>
      <c r="C156" s="46"/>
      <c r="D156" s="48"/>
      <c r="E156" s="35" t="s">
        <v>90</v>
      </c>
      <c r="F156" s="32">
        <f>H156+J156</f>
        <v>0</v>
      </c>
      <c r="G156" s="32">
        <f>I156+K156</f>
        <v>0</v>
      </c>
      <c r="H156" s="32">
        <v>0</v>
      </c>
      <c r="I156" s="32">
        <v>0</v>
      </c>
      <c r="J156" s="32">
        <v>0</v>
      </c>
      <c r="K156" s="32">
        <v>0</v>
      </c>
      <c r="L156" s="32">
        <v>0</v>
      </c>
      <c r="M156" s="32">
        <v>0</v>
      </c>
      <c r="N156" s="32">
        <v>0</v>
      </c>
      <c r="O156" s="32">
        <v>0</v>
      </c>
      <c r="P156" s="63"/>
      <c r="Q156" s="49"/>
      <c r="R156" s="49"/>
      <c r="S156" s="49"/>
      <c r="T156" s="49"/>
      <c r="U156" s="49"/>
      <c r="V156" s="49"/>
      <c r="W156" s="49"/>
      <c r="X156" s="49"/>
      <c r="Y156" s="49"/>
      <c r="Z156" s="49"/>
      <c r="AA156" s="49"/>
    </row>
    <row r="157" spans="1:27" ht="25.5">
      <c r="A157" s="64" t="s">
        <v>52</v>
      </c>
      <c r="B157" s="65" t="s">
        <v>200</v>
      </c>
      <c r="C157" s="46">
        <v>508</v>
      </c>
      <c r="D157" s="48" t="s">
        <v>138</v>
      </c>
      <c r="E157" s="35" t="s">
        <v>24</v>
      </c>
      <c r="F157" s="32">
        <f>H157+J157+L157</f>
        <v>3630475.41</v>
      </c>
      <c r="G157" s="32">
        <f>I157+K157+M157</f>
        <v>3630475.41</v>
      </c>
      <c r="H157" s="32">
        <f>H158+H159+H160+H161</f>
        <v>3630475.41</v>
      </c>
      <c r="I157" s="32">
        <f>I158+I159+I160+I161</f>
        <v>3630475.41</v>
      </c>
      <c r="J157" s="32">
        <f>J158+J159+J160+J161</f>
        <v>0</v>
      </c>
      <c r="K157" s="32">
        <f>K158+K159+K160+K161</f>
        <v>0</v>
      </c>
      <c r="L157" s="32">
        <v>0</v>
      </c>
      <c r="M157" s="32">
        <v>0</v>
      </c>
      <c r="N157" s="32">
        <v>0</v>
      </c>
      <c r="O157" s="32">
        <v>0</v>
      </c>
      <c r="P157" s="47" t="s">
        <v>49</v>
      </c>
      <c r="Q157" s="49" t="s">
        <v>121</v>
      </c>
      <c r="R157" s="49">
        <f>T157</f>
        <v>100</v>
      </c>
      <c r="S157" s="49">
        <f>U157</f>
        <v>100</v>
      </c>
      <c r="T157" s="49">
        <v>100</v>
      </c>
      <c r="U157" s="49">
        <v>100</v>
      </c>
      <c r="V157" s="49">
        <v>100</v>
      </c>
      <c r="W157" s="49">
        <v>100</v>
      </c>
      <c r="X157" s="49">
        <v>100</v>
      </c>
      <c r="Y157" s="49">
        <v>100</v>
      </c>
      <c r="Z157" s="49">
        <v>100</v>
      </c>
      <c r="AA157" s="49">
        <v>100</v>
      </c>
    </row>
    <row r="158" spans="1:27" ht="15" customHeight="1">
      <c r="A158" s="64"/>
      <c r="B158" s="65"/>
      <c r="C158" s="46"/>
      <c r="D158" s="48"/>
      <c r="E158" s="35" t="s">
        <v>89</v>
      </c>
      <c r="F158" s="32">
        <f>H158+J158+L158</f>
        <v>3630475.41</v>
      </c>
      <c r="G158" s="32">
        <f>I158+K158+M158</f>
        <v>3630475.41</v>
      </c>
      <c r="H158" s="32">
        <v>3630475.41</v>
      </c>
      <c r="I158" s="32">
        <v>3630475.41</v>
      </c>
      <c r="J158" s="32">
        <v>0</v>
      </c>
      <c r="K158" s="32">
        <v>0</v>
      </c>
      <c r="L158" s="32">
        <v>0</v>
      </c>
      <c r="M158" s="32">
        <v>0</v>
      </c>
      <c r="N158" s="32">
        <v>0</v>
      </c>
      <c r="O158" s="32">
        <v>0</v>
      </c>
      <c r="P158" s="47"/>
      <c r="Q158" s="49"/>
      <c r="R158" s="49"/>
      <c r="S158" s="49"/>
      <c r="T158" s="49"/>
      <c r="U158" s="49"/>
      <c r="V158" s="49"/>
      <c r="W158" s="49"/>
      <c r="X158" s="49"/>
      <c r="Y158" s="49"/>
      <c r="Z158" s="49"/>
      <c r="AA158" s="49"/>
    </row>
    <row r="159" spans="1:27" ht="15" customHeight="1">
      <c r="A159" s="64"/>
      <c r="B159" s="65"/>
      <c r="C159" s="46"/>
      <c r="D159" s="48"/>
      <c r="E159" s="35" t="s">
        <v>90</v>
      </c>
      <c r="F159" s="32">
        <f>H159+J159+L159</f>
        <v>0</v>
      </c>
      <c r="G159" s="32">
        <f t="shared" ref="F159:G161" si="97">I159+K159</f>
        <v>0</v>
      </c>
      <c r="H159" s="32">
        <v>0</v>
      </c>
      <c r="I159" s="32">
        <v>0</v>
      </c>
      <c r="J159" s="32">
        <v>0</v>
      </c>
      <c r="K159" s="32">
        <v>0</v>
      </c>
      <c r="L159" s="32">
        <v>0</v>
      </c>
      <c r="M159" s="32">
        <v>0</v>
      </c>
      <c r="N159" s="32">
        <v>0</v>
      </c>
      <c r="O159" s="32">
        <v>0</v>
      </c>
      <c r="P159" s="47"/>
      <c r="Q159" s="49"/>
      <c r="R159" s="49"/>
      <c r="S159" s="49"/>
      <c r="T159" s="49"/>
      <c r="U159" s="49"/>
      <c r="V159" s="49"/>
      <c r="W159" s="49"/>
      <c r="X159" s="49"/>
      <c r="Y159" s="49"/>
      <c r="Z159" s="49"/>
      <c r="AA159" s="49"/>
    </row>
    <row r="160" spans="1:27" ht="15" customHeight="1">
      <c r="A160" s="64"/>
      <c r="B160" s="65"/>
      <c r="C160" s="46"/>
      <c r="D160" s="48"/>
      <c r="E160" s="35" t="s">
        <v>186</v>
      </c>
      <c r="F160" s="32">
        <f t="shared" si="97"/>
        <v>0</v>
      </c>
      <c r="G160" s="32">
        <f t="shared" si="97"/>
        <v>0</v>
      </c>
      <c r="H160" s="32">
        <v>0</v>
      </c>
      <c r="I160" s="32">
        <v>0</v>
      </c>
      <c r="J160" s="32">
        <v>0</v>
      </c>
      <c r="K160" s="32">
        <v>0</v>
      </c>
      <c r="L160" s="32">
        <v>0</v>
      </c>
      <c r="M160" s="32">
        <v>0</v>
      </c>
      <c r="N160" s="32">
        <v>0</v>
      </c>
      <c r="O160" s="32">
        <v>0</v>
      </c>
      <c r="P160" s="47"/>
      <c r="Q160" s="49"/>
      <c r="R160" s="49"/>
      <c r="S160" s="49"/>
      <c r="T160" s="49"/>
      <c r="U160" s="49"/>
      <c r="V160" s="49"/>
      <c r="W160" s="49"/>
      <c r="X160" s="49"/>
      <c r="Y160" s="49"/>
      <c r="Z160" s="49"/>
      <c r="AA160" s="49"/>
    </row>
    <row r="161" spans="1:27" ht="15" customHeight="1">
      <c r="A161" s="64"/>
      <c r="B161" s="65"/>
      <c r="C161" s="46"/>
      <c r="D161" s="48"/>
      <c r="E161" s="35" t="s">
        <v>187</v>
      </c>
      <c r="F161" s="32">
        <f t="shared" si="97"/>
        <v>0</v>
      </c>
      <c r="G161" s="32">
        <f t="shared" si="97"/>
        <v>0</v>
      </c>
      <c r="H161" s="32">
        <v>0</v>
      </c>
      <c r="I161" s="32">
        <v>0</v>
      </c>
      <c r="J161" s="32">
        <v>0</v>
      </c>
      <c r="K161" s="32">
        <v>0</v>
      </c>
      <c r="L161" s="32">
        <v>0</v>
      </c>
      <c r="M161" s="32">
        <v>0</v>
      </c>
      <c r="N161" s="32">
        <v>0</v>
      </c>
      <c r="O161" s="32">
        <v>0</v>
      </c>
      <c r="P161" s="47"/>
      <c r="Q161" s="49"/>
      <c r="R161" s="49"/>
      <c r="S161" s="49"/>
      <c r="T161" s="49"/>
      <c r="U161" s="49"/>
      <c r="V161" s="49"/>
      <c r="W161" s="49"/>
      <c r="X161" s="49"/>
      <c r="Y161" s="49"/>
      <c r="Z161" s="49"/>
      <c r="AA161" s="49"/>
    </row>
    <row r="162" spans="1:27" s="22" customFormat="1" ht="25.5" customHeight="1">
      <c r="A162" s="59" t="s">
        <v>181</v>
      </c>
      <c r="B162" s="59"/>
      <c r="C162" s="62">
        <v>508</v>
      </c>
      <c r="D162" s="48" t="s">
        <v>183</v>
      </c>
      <c r="E162" s="34" t="s">
        <v>24</v>
      </c>
      <c r="F162" s="31">
        <f>F163+F164</f>
        <v>18517908.060000002</v>
      </c>
      <c r="G162" s="31">
        <f>G163+G164</f>
        <v>12729329.100000001</v>
      </c>
      <c r="H162" s="31">
        <f>H114</f>
        <v>7504415.9000000004</v>
      </c>
      <c r="I162" s="31">
        <f>H162</f>
        <v>7504415.9000000004</v>
      </c>
      <c r="J162" s="31">
        <f>J114</f>
        <v>4785854.47</v>
      </c>
      <c r="K162" s="31">
        <f>J162</f>
        <v>4785854.47</v>
      </c>
      <c r="L162" s="31">
        <f>L163+L164</f>
        <v>6233837.6900000004</v>
      </c>
      <c r="M162" s="31">
        <f>M163+M164</f>
        <v>6233837.6900000004</v>
      </c>
      <c r="N162" s="31">
        <f>N163+N164</f>
        <v>7869563.7300000004</v>
      </c>
      <c r="O162" s="31">
        <f>O163+O164</f>
        <v>7869563.7300000004</v>
      </c>
      <c r="P162" s="50" t="s">
        <v>108</v>
      </c>
      <c r="Q162" s="50" t="s">
        <v>108</v>
      </c>
      <c r="R162" s="50" t="s">
        <v>108</v>
      </c>
      <c r="S162" s="50" t="s">
        <v>108</v>
      </c>
      <c r="T162" s="50" t="s">
        <v>108</v>
      </c>
      <c r="U162" s="50" t="s">
        <v>108</v>
      </c>
      <c r="V162" s="50" t="s">
        <v>108</v>
      </c>
      <c r="W162" s="50" t="s">
        <v>108</v>
      </c>
      <c r="X162" s="50" t="s">
        <v>108</v>
      </c>
      <c r="Y162" s="50" t="s">
        <v>108</v>
      </c>
      <c r="Z162" s="50" t="s">
        <v>108</v>
      </c>
      <c r="AA162" s="50" t="s">
        <v>108</v>
      </c>
    </row>
    <row r="163" spans="1:27" s="22" customFormat="1" ht="15" customHeight="1">
      <c r="A163" s="59"/>
      <c r="B163" s="59"/>
      <c r="C163" s="62"/>
      <c r="D163" s="48"/>
      <c r="E163" s="34" t="s">
        <v>89</v>
      </c>
      <c r="F163" s="31">
        <f t="shared" ref="F163:K163" si="98">F120</f>
        <v>18517908.060000002</v>
      </c>
      <c r="G163" s="31">
        <f t="shared" si="98"/>
        <v>12729329.100000001</v>
      </c>
      <c r="H163" s="31">
        <f t="shared" si="98"/>
        <v>7504415.9000000004</v>
      </c>
      <c r="I163" s="31">
        <f t="shared" si="98"/>
        <v>7504415.9000000004</v>
      </c>
      <c r="J163" s="31">
        <f t="shared" si="98"/>
        <v>4785854.47</v>
      </c>
      <c r="K163" s="31">
        <f t="shared" si="98"/>
        <v>4785854.47</v>
      </c>
      <c r="L163" s="31">
        <f t="shared" ref="L163:O164" si="99">L120</f>
        <v>6233837.6900000004</v>
      </c>
      <c r="M163" s="31">
        <f t="shared" si="99"/>
        <v>6233837.6900000004</v>
      </c>
      <c r="N163" s="31">
        <f t="shared" si="99"/>
        <v>7869563.7300000004</v>
      </c>
      <c r="O163" s="31">
        <f t="shared" si="99"/>
        <v>7869563.7300000004</v>
      </c>
      <c r="P163" s="50"/>
      <c r="Q163" s="50"/>
      <c r="R163" s="50"/>
      <c r="S163" s="50"/>
      <c r="T163" s="50"/>
      <c r="U163" s="50"/>
      <c r="V163" s="50"/>
      <c r="W163" s="50"/>
      <c r="X163" s="50"/>
      <c r="Y163" s="50"/>
      <c r="Z163" s="50"/>
      <c r="AA163" s="50"/>
    </row>
    <row r="164" spans="1:27" s="22" customFormat="1" ht="15" customHeight="1">
      <c r="A164" s="59"/>
      <c r="B164" s="59"/>
      <c r="C164" s="62"/>
      <c r="D164" s="48"/>
      <c r="E164" s="34" t="s">
        <v>90</v>
      </c>
      <c r="F164" s="31">
        <f t="shared" ref="F164:K164" si="100">F121</f>
        <v>0</v>
      </c>
      <c r="G164" s="31">
        <f t="shared" si="100"/>
        <v>0</v>
      </c>
      <c r="H164" s="31">
        <f t="shared" si="100"/>
        <v>0</v>
      </c>
      <c r="I164" s="31">
        <f t="shared" si="100"/>
        <v>0</v>
      </c>
      <c r="J164" s="31">
        <f t="shared" si="100"/>
        <v>0</v>
      </c>
      <c r="K164" s="31">
        <f t="shared" si="100"/>
        <v>0</v>
      </c>
      <c r="L164" s="31">
        <f t="shared" si="99"/>
        <v>0</v>
      </c>
      <c r="M164" s="31">
        <f t="shared" si="99"/>
        <v>0</v>
      </c>
      <c r="N164" s="31">
        <f t="shared" si="99"/>
        <v>0</v>
      </c>
      <c r="O164" s="31">
        <f t="shared" si="99"/>
        <v>0</v>
      </c>
      <c r="P164" s="50"/>
      <c r="Q164" s="50"/>
      <c r="R164" s="50"/>
      <c r="S164" s="50"/>
      <c r="T164" s="50"/>
      <c r="U164" s="50"/>
      <c r="V164" s="50"/>
      <c r="W164" s="50"/>
      <c r="X164" s="50"/>
      <c r="Y164" s="50"/>
      <c r="Z164" s="50"/>
      <c r="AA164" s="50"/>
    </row>
    <row r="165" spans="1:27" s="22" customFormat="1" ht="15" customHeight="1">
      <c r="A165" s="59"/>
      <c r="B165" s="59"/>
      <c r="C165" s="62"/>
      <c r="D165" s="48"/>
      <c r="E165" s="34" t="s">
        <v>186</v>
      </c>
      <c r="F165" s="31">
        <f>H165+J165</f>
        <v>0</v>
      </c>
      <c r="G165" s="31">
        <f>I165+K165</f>
        <v>0</v>
      </c>
      <c r="H165" s="31">
        <v>0</v>
      </c>
      <c r="I165" s="31">
        <v>0</v>
      </c>
      <c r="J165" s="31">
        <v>0</v>
      </c>
      <c r="K165" s="31">
        <v>0</v>
      </c>
      <c r="L165" s="31">
        <v>0</v>
      </c>
      <c r="M165" s="31">
        <v>0</v>
      </c>
      <c r="N165" s="31">
        <v>0</v>
      </c>
      <c r="O165" s="31">
        <v>0</v>
      </c>
      <c r="P165" s="50"/>
      <c r="Q165" s="50"/>
      <c r="R165" s="50"/>
      <c r="S165" s="50"/>
      <c r="T165" s="50"/>
      <c r="U165" s="50"/>
      <c r="V165" s="50"/>
      <c r="W165" s="50"/>
      <c r="X165" s="50"/>
      <c r="Y165" s="50"/>
      <c r="Z165" s="50"/>
      <c r="AA165" s="50"/>
    </row>
    <row r="166" spans="1:27" s="22" customFormat="1" ht="15" customHeight="1">
      <c r="A166" s="59"/>
      <c r="B166" s="59"/>
      <c r="C166" s="62"/>
      <c r="D166" s="48"/>
      <c r="E166" s="34" t="s">
        <v>187</v>
      </c>
      <c r="F166" s="31">
        <f>H166+J166</f>
        <v>0</v>
      </c>
      <c r="G166" s="31">
        <f>I166+K166</f>
        <v>0</v>
      </c>
      <c r="H166" s="31">
        <v>0</v>
      </c>
      <c r="I166" s="31">
        <v>0</v>
      </c>
      <c r="J166" s="31">
        <v>0</v>
      </c>
      <c r="K166" s="31">
        <v>0</v>
      </c>
      <c r="L166" s="31">
        <v>0</v>
      </c>
      <c r="M166" s="31">
        <v>0</v>
      </c>
      <c r="N166" s="31">
        <v>0</v>
      </c>
      <c r="O166" s="31">
        <v>0</v>
      </c>
      <c r="P166" s="50"/>
      <c r="Q166" s="50"/>
      <c r="R166" s="50"/>
      <c r="S166" s="50"/>
      <c r="T166" s="50"/>
      <c r="U166" s="50"/>
      <c r="V166" s="50"/>
      <c r="W166" s="50"/>
      <c r="X166" s="50"/>
      <c r="Y166" s="50"/>
      <c r="Z166" s="50"/>
      <c r="AA166" s="50"/>
    </row>
    <row r="167" spans="1:27" ht="15.75" customHeight="1">
      <c r="A167" s="56" t="s">
        <v>139</v>
      </c>
      <c r="B167" s="56"/>
      <c r="C167" s="56"/>
      <c r="D167" s="56"/>
      <c r="E167" s="56"/>
      <c r="F167" s="56"/>
      <c r="G167" s="56"/>
      <c r="H167" s="56"/>
      <c r="I167" s="56"/>
      <c r="J167" s="56"/>
      <c r="K167" s="56"/>
      <c r="L167" s="56"/>
      <c r="M167" s="56"/>
      <c r="N167" s="56"/>
      <c r="O167" s="56"/>
      <c r="P167" s="56"/>
      <c r="Q167" s="56"/>
      <c r="R167" s="56"/>
      <c r="S167" s="56"/>
      <c r="T167" s="56"/>
      <c r="U167" s="56"/>
      <c r="V167" s="56"/>
      <c r="W167" s="56"/>
      <c r="X167" s="56"/>
      <c r="Y167" s="56"/>
      <c r="Z167" s="40"/>
      <c r="AA167" s="40"/>
    </row>
    <row r="168" spans="1:27" ht="15.75" customHeight="1">
      <c r="A168" s="46" t="s">
        <v>140</v>
      </c>
      <c r="B168" s="46"/>
      <c r="C168" s="46"/>
      <c r="D168" s="46"/>
      <c r="E168" s="46"/>
      <c r="F168" s="46"/>
      <c r="G168" s="46"/>
      <c r="H168" s="46"/>
      <c r="I168" s="46"/>
      <c r="J168" s="46"/>
      <c r="K168" s="46"/>
      <c r="L168" s="46"/>
      <c r="M168" s="46"/>
      <c r="N168" s="46"/>
      <c r="O168" s="46"/>
      <c r="P168" s="46"/>
      <c r="Q168" s="46"/>
      <c r="R168" s="46"/>
      <c r="S168" s="46"/>
      <c r="T168" s="46"/>
      <c r="U168" s="46"/>
      <c r="V168" s="46"/>
      <c r="W168" s="46"/>
      <c r="X168" s="46"/>
      <c r="Y168" s="46"/>
      <c r="Z168" s="46"/>
      <c r="AA168" s="46"/>
    </row>
    <row r="169" spans="1:27" ht="25.5">
      <c r="A169" s="44">
        <v>1</v>
      </c>
      <c r="B169" s="61" t="s">
        <v>141</v>
      </c>
      <c r="C169" s="61"/>
      <c r="D169" s="61"/>
      <c r="E169" s="37" t="s">
        <v>24</v>
      </c>
      <c r="F169" s="24">
        <f t="shared" ref="F169:K173" si="101">F174</f>
        <v>325633.16000000003</v>
      </c>
      <c r="G169" s="24">
        <f t="shared" si="101"/>
        <v>325633.16000000003</v>
      </c>
      <c r="H169" s="24">
        <f t="shared" ref="H169:M169" si="102">SUM(H170:H173)</f>
        <v>478695.67000000004</v>
      </c>
      <c r="I169" s="24">
        <f t="shared" si="102"/>
        <v>478695.67000000004</v>
      </c>
      <c r="J169" s="24">
        <f t="shared" si="102"/>
        <v>648400</v>
      </c>
      <c r="K169" s="24">
        <f t="shared" si="102"/>
        <v>648400</v>
      </c>
      <c r="L169" s="24">
        <f t="shared" si="102"/>
        <v>453874.5</v>
      </c>
      <c r="M169" s="24">
        <f t="shared" si="102"/>
        <v>453065.55999999994</v>
      </c>
      <c r="N169" s="24">
        <f t="shared" ref="N169:O169" si="103">SUM(N170:N173)</f>
        <v>0</v>
      </c>
      <c r="O169" s="24">
        <f t="shared" si="103"/>
        <v>0</v>
      </c>
      <c r="P169" s="51" t="s">
        <v>108</v>
      </c>
      <c r="Q169" s="51" t="s">
        <v>108</v>
      </c>
      <c r="R169" s="51" t="s">
        <v>108</v>
      </c>
      <c r="S169" s="51" t="s">
        <v>108</v>
      </c>
      <c r="T169" s="51" t="s">
        <v>108</v>
      </c>
      <c r="U169" s="51" t="s">
        <v>108</v>
      </c>
      <c r="V169" s="51" t="s">
        <v>108</v>
      </c>
      <c r="W169" s="51" t="s">
        <v>108</v>
      </c>
      <c r="X169" s="51" t="s">
        <v>108</v>
      </c>
      <c r="Y169" s="51" t="s">
        <v>108</v>
      </c>
      <c r="Z169" s="51" t="s">
        <v>108</v>
      </c>
      <c r="AA169" s="51" t="s">
        <v>108</v>
      </c>
    </row>
    <row r="170" spans="1:27">
      <c r="A170" s="44"/>
      <c r="B170" s="61"/>
      <c r="C170" s="61"/>
      <c r="D170" s="61"/>
      <c r="E170" s="35" t="s">
        <v>89</v>
      </c>
      <c r="F170" s="24">
        <f t="shared" si="101"/>
        <v>150000</v>
      </c>
      <c r="G170" s="24">
        <f t="shared" si="101"/>
        <v>150000</v>
      </c>
      <c r="H170" s="24">
        <f t="shared" ref="H170:K171" si="104">H175+H185</f>
        <v>303062.51</v>
      </c>
      <c r="I170" s="24">
        <f t="shared" si="104"/>
        <v>303062.51</v>
      </c>
      <c r="J170" s="24">
        <f t="shared" si="104"/>
        <v>150000</v>
      </c>
      <c r="K170" s="24">
        <f t="shared" si="104"/>
        <v>150000</v>
      </c>
      <c r="L170" s="24">
        <f t="shared" ref="L170:O171" si="105">L175+L185</f>
        <v>314157.66000000003</v>
      </c>
      <c r="M170" s="24">
        <f t="shared" si="105"/>
        <v>313348.71999999997</v>
      </c>
      <c r="N170" s="24">
        <f t="shared" si="105"/>
        <v>0</v>
      </c>
      <c r="O170" s="24">
        <f t="shared" si="105"/>
        <v>0</v>
      </c>
      <c r="P170" s="51"/>
      <c r="Q170" s="51"/>
      <c r="R170" s="51"/>
      <c r="S170" s="51"/>
      <c r="T170" s="51"/>
      <c r="U170" s="51"/>
      <c r="V170" s="51"/>
      <c r="W170" s="51"/>
      <c r="X170" s="51"/>
      <c r="Y170" s="51"/>
      <c r="Z170" s="51"/>
      <c r="AA170" s="51"/>
    </row>
    <row r="171" spans="1:27">
      <c r="A171" s="44"/>
      <c r="B171" s="61"/>
      <c r="C171" s="61"/>
      <c r="D171" s="61"/>
      <c r="E171" s="35" t="s">
        <v>90</v>
      </c>
      <c r="F171" s="24">
        <f t="shared" si="101"/>
        <v>175633.16</v>
      </c>
      <c r="G171" s="24">
        <f t="shared" si="101"/>
        <v>175633.16</v>
      </c>
      <c r="H171" s="24">
        <f t="shared" si="104"/>
        <v>175633.16</v>
      </c>
      <c r="I171" s="24">
        <f t="shared" si="104"/>
        <v>175633.16</v>
      </c>
      <c r="J171" s="24">
        <f t="shared" si="104"/>
        <v>498400</v>
      </c>
      <c r="K171" s="24">
        <f t="shared" si="104"/>
        <v>498400</v>
      </c>
      <c r="L171" s="24">
        <f t="shared" si="105"/>
        <v>139716.84</v>
      </c>
      <c r="M171" s="24">
        <f t="shared" si="105"/>
        <v>139716.84</v>
      </c>
      <c r="N171" s="24">
        <f t="shared" si="105"/>
        <v>0</v>
      </c>
      <c r="O171" s="24">
        <f t="shared" si="105"/>
        <v>0</v>
      </c>
      <c r="P171" s="51"/>
      <c r="Q171" s="51"/>
      <c r="R171" s="51"/>
      <c r="S171" s="51"/>
      <c r="T171" s="51"/>
      <c r="U171" s="51"/>
      <c r="V171" s="51"/>
      <c r="W171" s="51"/>
      <c r="X171" s="51"/>
      <c r="Y171" s="51"/>
      <c r="Z171" s="51"/>
      <c r="AA171" s="51"/>
    </row>
    <row r="172" spans="1:27">
      <c r="A172" s="44"/>
      <c r="B172" s="61"/>
      <c r="C172" s="61"/>
      <c r="D172" s="61"/>
      <c r="E172" s="35" t="s">
        <v>186</v>
      </c>
      <c r="F172" s="24">
        <f t="shared" si="101"/>
        <v>0</v>
      </c>
      <c r="G172" s="24">
        <f t="shared" si="101"/>
        <v>0</v>
      </c>
      <c r="H172" s="24">
        <f t="shared" si="101"/>
        <v>0</v>
      </c>
      <c r="I172" s="24">
        <f t="shared" si="101"/>
        <v>0</v>
      </c>
      <c r="J172" s="24">
        <f t="shared" si="101"/>
        <v>0</v>
      </c>
      <c r="K172" s="24">
        <f t="shared" si="101"/>
        <v>0</v>
      </c>
      <c r="L172" s="24">
        <f t="shared" ref="L172:O173" si="106">L177</f>
        <v>0</v>
      </c>
      <c r="M172" s="24">
        <f t="shared" si="106"/>
        <v>0</v>
      </c>
      <c r="N172" s="24">
        <f t="shared" si="106"/>
        <v>0</v>
      </c>
      <c r="O172" s="24">
        <f t="shared" si="106"/>
        <v>0</v>
      </c>
      <c r="P172" s="51"/>
      <c r="Q172" s="51"/>
      <c r="R172" s="51"/>
      <c r="S172" s="51"/>
      <c r="T172" s="51"/>
      <c r="U172" s="51"/>
      <c r="V172" s="51"/>
      <c r="W172" s="51"/>
      <c r="X172" s="51"/>
      <c r="Y172" s="51"/>
      <c r="Z172" s="51"/>
      <c r="AA172" s="51"/>
    </row>
    <row r="173" spans="1:27">
      <c r="A173" s="44"/>
      <c r="B173" s="61"/>
      <c r="C173" s="61"/>
      <c r="D173" s="61"/>
      <c r="E173" s="35" t="s">
        <v>187</v>
      </c>
      <c r="F173" s="24">
        <f t="shared" si="101"/>
        <v>0</v>
      </c>
      <c r="G173" s="24">
        <f t="shared" si="101"/>
        <v>0</v>
      </c>
      <c r="H173" s="24">
        <f t="shared" si="101"/>
        <v>0</v>
      </c>
      <c r="I173" s="24">
        <f t="shared" si="101"/>
        <v>0</v>
      </c>
      <c r="J173" s="24">
        <f t="shared" si="101"/>
        <v>0</v>
      </c>
      <c r="K173" s="24">
        <f t="shared" si="101"/>
        <v>0</v>
      </c>
      <c r="L173" s="24">
        <f t="shared" si="106"/>
        <v>0</v>
      </c>
      <c r="M173" s="24">
        <f t="shared" si="106"/>
        <v>0</v>
      </c>
      <c r="N173" s="24">
        <f t="shared" si="106"/>
        <v>0</v>
      </c>
      <c r="O173" s="24">
        <f t="shared" si="106"/>
        <v>0</v>
      </c>
      <c r="P173" s="51"/>
      <c r="Q173" s="51"/>
      <c r="R173" s="51"/>
      <c r="S173" s="51"/>
      <c r="T173" s="51"/>
      <c r="U173" s="51"/>
      <c r="V173" s="51"/>
      <c r="W173" s="51"/>
      <c r="X173" s="51"/>
      <c r="Y173" s="51"/>
      <c r="Z173" s="51"/>
      <c r="AA173" s="51"/>
    </row>
    <row r="174" spans="1:27" ht="25.5">
      <c r="A174" s="53" t="s">
        <v>28</v>
      </c>
      <c r="B174" s="60" t="s">
        <v>142</v>
      </c>
      <c r="C174" s="44" t="s">
        <v>108</v>
      </c>
      <c r="D174" s="48" t="s">
        <v>143</v>
      </c>
      <c r="E174" s="35" t="s">
        <v>24</v>
      </c>
      <c r="F174" s="24">
        <f t="shared" ref="F174:K174" si="107">F175+F176+F177+F178</f>
        <v>325633.16000000003</v>
      </c>
      <c r="G174" s="24">
        <f t="shared" si="107"/>
        <v>325633.16000000003</v>
      </c>
      <c r="H174" s="24">
        <f t="shared" si="107"/>
        <v>325633.16000000003</v>
      </c>
      <c r="I174" s="24">
        <f t="shared" si="107"/>
        <v>325633.16000000003</v>
      </c>
      <c r="J174" s="24">
        <f t="shared" si="107"/>
        <v>0</v>
      </c>
      <c r="K174" s="24">
        <f t="shared" si="107"/>
        <v>0</v>
      </c>
      <c r="L174" s="24">
        <f>L175+L176+L177+L178</f>
        <v>339716.83999999997</v>
      </c>
      <c r="M174" s="24">
        <f>M175+M176+M177+M178</f>
        <v>339716.83999999997</v>
      </c>
      <c r="N174" s="24">
        <f>N175+N176+N177+N178</f>
        <v>0</v>
      </c>
      <c r="O174" s="24">
        <f>O175+O176+O177+O178</f>
        <v>0</v>
      </c>
      <c r="P174" s="44" t="s">
        <v>108</v>
      </c>
      <c r="Q174" s="51" t="s">
        <v>108</v>
      </c>
      <c r="R174" s="51" t="s">
        <v>108</v>
      </c>
      <c r="S174" s="51" t="s">
        <v>108</v>
      </c>
      <c r="T174" s="51" t="s">
        <v>108</v>
      </c>
      <c r="U174" s="51" t="s">
        <v>108</v>
      </c>
      <c r="V174" s="51" t="s">
        <v>108</v>
      </c>
      <c r="W174" s="51" t="s">
        <v>108</v>
      </c>
      <c r="X174" s="51" t="s">
        <v>108</v>
      </c>
      <c r="Y174" s="51" t="s">
        <v>108</v>
      </c>
      <c r="Z174" s="51" t="s">
        <v>108</v>
      </c>
      <c r="AA174" s="51" t="s">
        <v>108</v>
      </c>
    </row>
    <row r="175" spans="1:27">
      <c r="A175" s="53"/>
      <c r="B175" s="60"/>
      <c r="C175" s="44"/>
      <c r="D175" s="48"/>
      <c r="E175" s="35" t="s">
        <v>89</v>
      </c>
      <c r="F175" s="24">
        <f t="shared" ref="F175:K178" si="108">F180</f>
        <v>150000</v>
      </c>
      <c r="G175" s="24">
        <f t="shared" si="108"/>
        <v>150000</v>
      </c>
      <c r="H175" s="24">
        <f t="shared" si="108"/>
        <v>150000</v>
      </c>
      <c r="I175" s="24">
        <f t="shared" si="108"/>
        <v>150000</v>
      </c>
      <c r="J175" s="24">
        <f t="shared" si="108"/>
        <v>0</v>
      </c>
      <c r="K175" s="24">
        <f t="shared" si="108"/>
        <v>0</v>
      </c>
      <c r="L175" s="24">
        <f t="shared" ref="L175:M178" si="109">L180</f>
        <v>200000</v>
      </c>
      <c r="M175" s="24">
        <f t="shared" si="109"/>
        <v>200000</v>
      </c>
      <c r="N175" s="24">
        <f t="shared" ref="N175:O175" si="110">N180</f>
        <v>0</v>
      </c>
      <c r="O175" s="24">
        <f t="shared" si="110"/>
        <v>0</v>
      </c>
      <c r="P175" s="44"/>
      <c r="Q175" s="51"/>
      <c r="R175" s="51"/>
      <c r="S175" s="51"/>
      <c r="T175" s="51"/>
      <c r="U175" s="51"/>
      <c r="V175" s="51"/>
      <c r="W175" s="51"/>
      <c r="X175" s="51"/>
      <c r="Y175" s="51"/>
      <c r="Z175" s="51"/>
      <c r="AA175" s="51"/>
    </row>
    <row r="176" spans="1:27">
      <c r="A176" s="53"/>
      <c r="B176" s="60"/>
      <c r="C176" s="44"/>
      <c r="D176" s="48"/>
      <c r="E176" s="35" t="s">
        <v>90</v>
      </c>
      <c r="F176" s="24">
        <f t="shared" si="108"/>
        <v>175633.16</v>
      </c>
      <c r="G176" s="24">
        <f t="shared" si="108"/>
        <v>175633.16</v>
      </c>
      <c r="H176" s="24">
        <f t="shared" si="108"/>
        <v>175633.16</v>
      </c>
      <c r="I176" s="24">
        <f t="shared" si="108"/>
        <v>175633.16</v>
      </c>
      <c r="J176" s="24">
        <f t="shared" si="108"/>
        <v>0</v>
      </c>
      <c r="K176" s="24">
        <f t="shared" si="108"/>
        <v>0</v>
      </c>
      <c r="L176" s="24">
        <f t="shared" si="109"/>
        <v>139716.84</v>
      </c>
      <c r="M176" s="24">
        <f t="shared" si="109"/>
        <v>139716.84</v>
      </c>
      <c r="N176" s="24">
        <f t="shared" ref="N176:O176" si="111">N181</f>
        <v>0</v>
      </c>
      <c r="O176" s="24">
        <f t="shared" si="111"/>
        <v>0</v>
      </c>
      <c r="P176" s="44"/>
      <c r="Q176" s="51"/>
      <c r="R176" s="51"/>
      <c r="S176" s="51"/>
      <c r="T176" s="51"/>
      <c r="U176" s="51"/>
      <c r="V176" s="51"/>
      <c r="W176" s="51"/>
      <c r="X176" s="51"/>
      <c r="Y176" s="51"/>
      <c r="Z176" s="51"/>
      <c r="AA176" s="51"/>
    </row>
    <row r="177" spans="1:27">
      <c r="A177" s="53"/>
      <c r="B177" s="60"/>
      <c r="C177" s="44"/>
      <c r="D177" s="48"/>
      <c r="E177" s="35" t="s">
        <v>186</v>
      </c>
      <c r="F177" s="24">
        <f t="shared" si="108"/>
        <v>0</v>
      </c>
      <c r="G177" s="24">
        <f t="shared" si="108"/>
        <v>0</v>
      </c>
      <c r="H177" s="24">
        <f t="shared" si="108"/>
        <v>0</v>
      </c>
      <c r="I177" s="24">
        <f t="shared" si="108"/>
        <v>0</v>
      </c>
      <c r="J177" s="24">
        <f t="shared" si="108"/>
        <v>0</v>
      </c>
      <c r="K177" s="24">
        <f t="shared" si="108"/>
        <v>0</v>
      </c>
      <c r="L177" s="24">
        <f t="shared" si="109"/>
        <v>0</v>
      </c>
      <c r="M177" s="24">
        <f t="shared" si="109"/>
        <v>0</v>
      </c>
      <c r="N177" s="24">
        <f t="shared" ref="N177:O177" si="112">N182</f>
        <v>0</v>
      </c>
      <c r="O177" s="24">
        <f t="shared" si="112"/>
        <v>0</v>
      </c>
      <c r="P177" s="44"/>
      <c r="Q177" s="51"/>
      <c r="R177" s="51"/>
      <c r="S177" s="51"/>
      <c r="T177" s="51"/>
      <c r="U177" s="51"/>
      <c r="V177" s="51"/>
      <c r="W177" s="51"/>
      <c r="X177" s="51"/>
      <c r="Y177" s="51"/>
      <c r="Z177" s="51"/>
      <c r="AA177" s="51"/>
    </row>
    <row r="178" spans="1:27">
      <c r="A178" s="53"/>
      <c r="B178" s="60"/>
      <c r="C178" s="44"/>
      <c r="D178" s="48"/>
      <c r="E178" s="35" t="s">
        <v>187</v>
      </c>
      <c r="F178" s="24">
        <f t="shared" si="108"/>
        <v>0</v>
      </c>
      <c r="G178" s="24">
        <f t="shared" si="108"/>
        <v>0</v>
      </c>
      <c r="H178" s="24">
        <f t="shared" si="108"/>
        <v>0</v>
      </c>
      <c r="I178" s="24">
        <f t="shared" si="108"/>
        <v>0</v>
      </c>
      <c r="J178" s="24">
        <f t="shared" si="108"/>
        <v>0</v>
      </c>
      <c r="K178" s="24">
        <f t="shared" si="108"/>
        <v>0</v>
      </c>
      <c r="L178" s="24">
        <f t="shared" si="109"/>
        <v>0</v>
      </c>
      <c r="M178" s="24">
        <f t="shared" si="109"/>
        <v>0</v>
      </c>
      <c r="N178" s="24">
        <f t="shared" ref="N178:O178" si="113">N183</f>
        <v>0</v>
      </c>
      <c r="O178" s="24">
        <f t="shared" si="113"/>
        <v>0</v>
      </c>
      <c r="P178" s="44"/>
      <c r="Q178" s="51"/>
      <c r="R178" s="51"/>
      <c r="S178" s="51"/>
      <c r="T178" s="51"/>
      <c r="U178" s="51"/>
      <c r="V178" s="51"/>
      <c r="W178" s="51"/>
      <c r="X178" s="51"/>
      <c r="Y178" s="51"/>
      <c r="Z178" s="51"/>
      <c r="AA178" s="51"/>
    </row>
    <row r="179" spans="1:27" ht="25.5">
      <c r="A179" s="53" t="s">
        <v>32</v>
      </c>
      <c r="B179" s="54" t="s">
        <v>144</v>
      </c>
      <c r="C179" s="51">
        <v>502</v>
      </c>
      <c r="D179" s="42"/>
      <c r="E179" s="35" t="s">
        <v>24</v>
      </c>
      <c r="F179" s="24">
        <f t="shared" ref="F179:K179" si="114">F180+F181+F182+F183</f>
        <v>325633.16000000003</v>
      </c>
      <c r="G179" s="24">
        <f t="shared" si="114"/>
        <v>325633.16000000003</v>
      </c>
      <c r="H179" s="24">
        <f t="shared" si="114"/>
        <v>325633.16000000003</v>
      </c>
      <c r="I179" s="24">
        <f t="shared" si="114"/>
        <v>325633.16000000003</v>
      </c>
      <c r="J179" s="24">
        <f t="shared" si="114"/>
        <v>0</v>
      </c>
      <c r="K179" s="24">
        <f t="shared" si="114"/>
        <v>0</v>
      </c>
      <c r="L179" s="24">
        <f>L180+L181+L182+L183</f>
        <v>339716.83999999997</v>
      </c>
      <c r="M179" s="24">
        <f>M180+M181+M182+M183</f>
        <v>339716.83999999997</v>
      </c>
      <c r="N179" s="24">
        <f>N180+N181+N182+N183</f>
        <v>0</v>
      </c>
      <c r="O179" s="24">
        <f>O180+O181+O182+O183</f>
        <v>0</v>
      </c>
      <c r="P179" s="44" t="s">
        <v>145</v>
      </c>
      <c r="Q179" s="44" t="s">
        <v>35</v>
      </c>
      <c r="R179" s="44">
        <f>T179</f>
        <v>2</v>
      </c>
      <c r="S179" s="44">
        <f>U179</f>
        <v>2</v>
      </c>
      <c r="T179" s="44">
        <v>2</v>
      </c>
      <c r="U179" s="44">
        <v>2</v>
      </c>
      <c r="V179" s="44" t="s">
        <v>25</v>
      </c>
      <c r="W179" s="44" t="s">
        <v>25</v>
      </c>
      <c r="X179" s="44">
        <v>2</v>
      </c>
      <c r="Y179" s="44">
        <v>42</v>
      </c>
      <c r="Z179" s="44">
        <v>2</v>
      </c>
      <c r="AA179" s="44">
        <v>45</v>
      </c>
    </row>
    <row r="180" spans="1:27">
      <c r="A180" s="53"/>
      <c r="B180" s="54"/>
      <c r="C180" s="51"/>
      <c r="D180" s="42" t="s">
        <v>146</v>
      </c>
      <c r="E180" s="35" t="s">
        <v>89</v>
      </c>
      <c r="F180" s="24">
        <f>H180+J180</f>
        <v>150000</v>
      </c>
      <c r="G180" s="24">
        <f>I180</f>
        <v>150000</v>
      </c>
      <c r="H180" s="23">
        <v>150000</v>
      </c>
      <c r="I180" s="23">
        <v>150000</v>
      </c>
      <c r="J180" s="23">
        <v>0</v>
      </c>
      <c r="K180" s="23">
        <v>0</v>
      </c>
      <c r="L180" s="23">
        <v>200000</v>
      </c>
      <c r="M180" s="23">
        <v>200000</v>
      </c>
      <c r="N180" s="23"/>
      <c r="O180" s="23"/>
      <c r="P180" s="44"/>
      <c r="Q180" s="44"/>
      <c r="R180" s="44"/>
      <c r="S180" s="44"/>
      <c r="T180" s="44"/>
      <c r="U180" s="44"/>
      <c r="V180" s="44"/>
      <c r="W180" s="44"/>
      <c r="X180" s="44"/>
      <c r="Y180" s="44"/>
      <c r="Z180" s="44"/>
      <c r="AA180" s="44"/>
    </row>
    <row r="181" spans="1:27">
      <c r="A181" s="53"/>
      <c r="B181" s="54"/>
      <c r="C181" s="51"/>
      <c r="D181" s="42" t="s">
        <v>147</v>
      </c>
      <c r="E181" s="35" t="s">
        <v>90</v>
      </c>
      <c r="F181" s="24">
        <f>H181+J181</f>
        <v>175633.16</v>
      </c>
      <c r="G181" s="24">
        <f>I181</f>
        <v>175633.16</v>
      </c>
      <c r="H181" s="23">
        <v>175633.16</v>
      </c>
      <c r="I181" s="23">
        <v>175633.16</v>
      </c>
      <c r="J181" s="23">
        <v>0</v>
      </c>
      <c r="K181" s="23">
        <v>0</v>
      </c>
      <c r="L181" s="23">
        <v>139716.84</v>
      </c>
      <c r="M181" s="23">
        <v>139716.84</v>
      </c>
      <c r="N181" s="23"/>
      <c r="O181" s="23"/>
      <c r="P181" s="44"/>
      <c r="Q181" s="44"/>
      <c r="R181" s="44"/>
      <c r="S181" s="44"/>
      <c r="T181" s="44"/>
      <c r="U181" s="44"/>
      <c r="V181" s="44"/>
      <c r="W181" s="44"/>
      <c r="X181" s="44"/>
      <c r="Y181" s="44"/>
      <c r="Z181" s="44"/>
      <c r="AA181" s="44"/>
    </row>
    <row r="182" spans="1:27">
      <c r="A182" s="53"/>
      <c r="B182" s="54"/>
      <c r="C182" s="51"/>
      <c r="D182" s="42"/>
      <c r="E182" s="35" t="s">
        <v>186</v>
      </c>
      <c r="F182" s="24">
        <f>H182+J182</f>
        <v>0</v>
      </c>
      <c r="G182" s="24">
        <f>I182</f>
        <v>0</v>
      </c>
      <c r="H182" s="24">
        <v>0</v>
      </c>
      <c r="I182" s="24">
        <v>0</v>
      </c>
      <c r="J182" s="24">
        <v>0</v>
      </c>
      <c r="K182" s="24">
        <v>0</v>
      </c>
      <c r="L182" s="24">
        <v>0</v>
      </c>
      <c r="M182" s="24">
        <v>0</v>
      </c>
      <c r="N182" s="24">
        <v>0</v>
      </c>
      <c r="O182" s="24">
        <v>0</v>
      </c>
      <c r="P182" s="44"/>
      <c r="Q182" s="44"/>
      <c r="R182" s="44"/>
      <c r="S182" s="44"/>
      <c r="T182" s="44"/>
      <c r="U182" s="44"/>
      <c r="V182" s="44"/>
      <c r="W182" s="44"/>
      <c r="X182" s="44"/>
      <c r="Y182" s="44"/>
      <c r="Z182" s="44"/>
      <c r="AA182" s="44"/>
    </row>
    <row r="183" spans="1:27" ht="50.25" customHeight="1">
      <c r="A183" s="53"/>
      <c r="B183" s="54"/>
      <c r="C183" s="51"/>
      <c r="D183" s="42"/>
      <c r="E183" s="35" t="s">
        <v>187</v>
      </c>
      <c r="F183" s="24">
        <f>H183+J183</f>
        <v>0</v>
      </c>
      <c r="G183" s="24">
        <f>I183</f>
        <v>0</v>
      </c>
      <c r="H183" s="24">
        <v>0</v>
      </c>
      <c r="I183" s="24">
        <v>0</v>
      </c>
      <c r="J183" s="24">
        <v>0</v>
      </c>
      <c r="K183" s="24">
        <v>0</v>
      </c>
      <c r="L183" s="24">
        <v>0</v>
      </c>
      <c r="M183" s="24">
        <v>0</v>
      </c>
      <c r="N183" s="24">
        <v>0</v>
      </c>
      <c r="O183" s="24">
        <v>0</v>
      </c>
      <c r="P183" s="44"/>
      <c r="Q183" s="44"/>
      <c r="R183" s="44"/>
      <c r="S183" s="44"/>
      <c r="T183" s="44"/>
      <c r="U183" s="44"/>
      <c r="V183" s="44"/>
      <c r="W183" s="44"/>
      <c r="X183" s="44"/>
      <c r="Y183" s="44"/>
      <c r="Z183" s="44"/>
      <c r="AA183" s="44"/>
    </row>
    <row r="184" spans="1:27" ht="25.5">
      <c r="A184" s="53" t="s">
        <v>57</v>
      </c>
      <c r="B184" s="60" t="s">
        <v>148</v>
      </c>
      <c r="C184" s="44" t="s">
        <v>108</v>
      </c>
      <c r="D184" s="48" t="s">
        <v>149</v>
      </c>
      <c r="E184" s="35" t="s">
        <v>24</v>
      </c>
      <c r="F184" s="24">
        <f t="shared" ref="F184:K184" si="115">F185+F186+F187+F188</f>
        <v>801462.51</v>
      </c>
      <c r="G184" s="24">
        <f t="shared" si="115"/>
        <v>153062.51</v>
      </c>
      <c r="H184" s="24">
        <f t="shared" si="115"/>
        <v>153062.51</v>
      </c>
      <c r="I184" s="24">
        <f t="shared" si="115"/>
        <v>153062.51</v>
      </c>
      <c r="J184" s="24">
        <f t="shared" si="115"/>
        <v>648400</v>
      </c>
      <c r="K184" s="24">
        <f t="shared" si="115"/>
        <v>648400</v>
      </c>
      <c r="L184" s="24">
        <f>L185+L186+L187+L188</f>
        <v>114157.66</v>
      </c>
      <c r="M184" s="24">
        <f>M185+M186+M187+M188</f>
        <v>113348.72</v>
      </c>
      <c r="N184" s="24">
        <f>N185+N186+N187+N188</f>
        <v>0</v>
      </c>
      <c r="O184" s="24">
        <f>O185+O186+O187+O188</f>
        <v>0</v>
      </c>
      <c r="P184" s="44" t="s">
        <v>108</v>
      </c>
      <c r="Q184" s="44" t="s">
        <v>108</v>
      </c>
      <c r="R184" s="44" t="s">
        <v>108</v>
      </c>
      <c r="S184" s="44" t="s">
        <v>108</v>
      </c>
      <c r="T184" s="44" t="s">
        <v>108</v>
      </c>
      <c r="U184" s="44" t="s">
        <v>108</v>
      </c>
      <c r="V184" s="44" t="s">
        <v>108</v>
      </c>
      <c r="W184" s="44" t="s">
        <v>108</v>
      </c>
      <c r="X184" s="44" t="s">
        <v>108</v>
      </c>
      <c r="Y184" s="44" t="s">
        <v>108</v>
      </c>
      <c r="Z184" s="44" t="s">
        <v>108</v>
      </c>
      <c r="AA184" s="44" t="s">
        <v>108</v>
      </c>
    </row>
    <row r="185" spans="1:27">
      <c r="A185" s="53"/>
      <c r="B185" s="60"/>
      <c r="C185" s="44"/>
      <c r="D185" s="48"/>
      <c r="E185" s="35" t="s">
        <v>89</v>
      </c>
      <c r="F185" s="24">
        <f>F190+F195</f>
        <v>303062.51</v>
      </c>
      <c r="G185" s="24">
        <f>G190+G195</f>
        <v>153062.51</v>
      </c>
      <c r="H185" s="24">
        <f t="shared" ref="H185:I188" si="116">H190</f>
        <v>153062.51</v>
      </c>
      <c r="I185" s="24">
        <f t="shared" si="116"/>
        <v>153062.51</v>
      </c>
      <c r="J185" s="24">
        <f>J190+J195</f>
        <v>150000</v>
      </c>
      <c r="K185" s="24">
        <f>K190+K195</f>
        <v>150000</v>
      </c>
      <c r="L185" s="24">
        <f>L190+L195</f>
        <v>114157.66</v>
      </c>
      <c r="M185" s="24">
        <f>M190+M195</f>
        <v>113348.72</v>
      </c>
      <c r="N185" s="24"/>
      <c r="O185" s="24"/>
      <c r="P185" s="44"/>
      <c r="Q185" s="44"/>
      <c r="R185" s="44"/>
      <c r="S185" s="44"/>
      <c r="T185" s="44"/>
      <c r="U185" s="44"/>
      <c r="V185" s="44"/>
      <c r="W185" s="44"/>
      <c r="X185" s="44"/>
      <c r="Y185" s="44"/>
      <c r="Z185" s="44"/>
      <c r="AA185" s="44"/>
    </row>
    <row r="186" spans="1:27">
      <c r="A186" s="53"/>
      <c r="B186" s="60"/>
      <c r="C186" s="44"/>
      <c r="D186" s="48"/>
      <c r="E186" s="35" t="s">
        <v>90</v>
      </c>
      <c r="F186" s="24">
        <f t="shared" ref="F186:G188" si="117">F191+F196</f>
        <v>498400</v>
      </c>
      <c r="G186" s="24">
        <f t="shared" si="117"/>
        <v>0</v>
      </c>
      <c r="H186" s="24">
        <f t="shared" si="116"/>
        <v>0</v>
      </c>
      <c r="I186" s="24">
        <f t="shared" si="116"/>
        <v>0</v>
      </c>
      <c r="J186" s="24">
        <f t="shared" ref="J186:K188" si="118">J191+J196</f>
        <v>498400</v>
      </c>
      <c r="K186" s="24">
        <f t="shared" si="118"/>
        <v>498400</v>
      </c>
      <c r="L186" s="24">
        <f t="shared" ref="L186:M188" si="119">L191+L196</f>
        <v>0</v>
      </c>
      <c r="M186" s="24">
        <f t="shared" si="119"/>
        <v>0</v>
      </c>
      <c r="N186" s="24">
        <f t="shared" ref="N186:O186" si="120">N191+N196</f>
        <v>0</v>
      </c>
      <c r="O186" s="24">
        <f t="shared" si="120"/>
        <v>0</v>
      </c>
      <c r="P186" s="44"/>
      <c r="Q186" s="44"/>
      <c r="R186" s="44"/>
      <c r="S186" s="44"/>
      <c r="T186" s="44"/>
      <c r="U186" s="44"/>
      <c r="V186" s="44"/>
      <c r="W186" s="44"/>
      <c r="X186" s="44"/>
      <c r="Y186" s="44"/>
      <c r="Z186" s="44"/>
      <c r="AA186" s="44"/>
    </row>
    <row r="187" spans="1:27">
      <c r="A187" s="53"/>
      <c r="B187" s="60"/>
      <c r="C187" s="44"/>
      <c r="D187" s="48"/>
      <c r="E187" s="35" t="s">
        <v>186</v>
      </c>
      <c r="F187" s="24">
        <f t="shared" si="117"/>
        <v>0</v>
      </c>
      <c r="G187" s="24">
        <f t="shared" si="117"/>
        <v>0</v>
      </c>
      <c r="H187" s="24">
        <f t="shared" si="116"/>
        <v>0</v>
      </c>
      <c r="I187" s="24">
        <f t="shared" si="116"/>
        <v>0</v>
      </c>
      <c r="J187" s="24">
        <f t="shared" si="118"/>
        <v>0</v>
      </c>
      <c r="K187" s="24">
        <f t="shared" si="118"/>
        <v>0</v>
      </c>
      <c r="L187" s="24">
        <f t="shared" si="119"/>
        <v>0</v>
      </c>
      <c r="M187" s="24">
        <f t="shared" si="119"/>
        <v>0</v>
      </c>
      <c r="N187" s="24">
        <f t="shared" ref="N187:O187" si="121">N192+N197</f>
        <v>0</v>
      </c>
      <c r="O187" s="24">
        <f t="shared" si="121"/>
        <v>0</v>
      </c>
      <c r="P187" s="44"/>
      <c r="Q187" s="44"/>
      <c r="R187" s="44"/>
      <c r="S187" s="44"/>
      <c r="T187" s="44"/>
      <c r="U187" s="44"/>
      <c r="V187" s="44"/>
      <c r="W187" s="44"/>
      <c r="X187" s="44"/>
      <c r="Y187" s="44"/>
      <c r="Z187" s="44"/>
      <c r="AA187" s="44"/>
    </row>
    <row r="188" spans="1:27">
      <c r="A188" s="53"/>
      <c r="B188" s="60"/>
      <c r="C188" s="44"/>
      <c r="D188" s="48"/>
      <c r="E188" s="35" t="s">
        <v>187</v>
      </c>
      <c r="F188" s="24">
        <f t="shared" si="117"/>
        <v>0</v>
      </c>
      <c r="G188" s="24">
        <f t="shared" si="117"/>
        <v>0</v>
      </c>
      <c r="H188" s="24">
        <f t="shared" si="116"/>
        <v>0</v>
      </c>
      <c r="I188" s="24">
        <f t="shared" si="116"/>
        <v>0</v>
      </c>
      <c r="J188" s="24">
        <f t="shared" si="118"/>
        <v>0</v>
      </c>
      <c r="K188" s="24">
        <f t="shared" si="118"/>
        <v>0</v>
      </c>
      <c r="L188" s="24">
        <f t="shared" si="119"/>
        <v>0</v>
      </c>
      <c r="M188" s="24">
        <f t="shared" si="119"/>
        <v>0</v>
      </c>
      <c r="N188" s="24">
        <f t="shared" ref="N188:O188" si="122">N193+N198</f>
        <v>0</v>
      </c>
      <c r="O188" s="24">
        <f t="shared" si="122"/>
        <v>0</v>
      </c>
      <c r="P188" s="44"/>
      <c r="Q188" s="44"/>
      <c r="R188" s="44"/>
      <c r="S188" s="44"/>
      <c r="T188" s="44"/>
      <c r="U188" s="44"/>
      <c r="V188" s="44"/>
      <c r="W188" s="44"/>
      <c r="X188" s="44"/>
      <c r="Y188" s="44"/>
      <c r="Z188" s="44"/>
      <c r="AA188" s="44"/>
    </row>
    <row r="189" spans="1:27" ht="25.5">
      <c r="A189" s="53" t="s">
        <v>59</v>
      </c>
      <c r="B189" s="54" t="s">
        <v>150</v>
      </c>
      <c r="C189" s="51">
        <v>504</v>
      </c>
      <c r="D189" s="48" t="s">
        <v>151</v>
      </c>
      <c r="E189" s="35" t="s">
        <v>24</v>
      </c>
      <c r="F189" s="24">
        <f t="shared" ref="F189:K189" si="123">F190+F191+F192+F193</f>
        <v>303062.51</v>
      </c>
      <c r="G189" s="24">
        <f t="shared" si="123"/>
        <v>153062.51</v>
      </c>
      <c r="H189" s="24">
        <f t="shared" si="123"/>
        <v>153062.51</v>
      </c>
      <c r="I189" s="24">
        <f t="shared" si="123"/>
        <v>153062.51</v>
      </c>
      <c r="J189" s="24">
        <f t="shared" si="123"/>
        <v>150000</v>
      </c>
      <c r="K189" s="24">
        <f t="shared" si="123"/>
        <v>150000</v>
      </c>
      <c r="L189" s="24">
        <f>L190+L191+L192+L193</f>
        <v>114157.66</v>
      </c>
      <c r="M189" s="24">
        <f>M190+M191+M192+M193</f>
        <v>113348.72</v>
      </c>
      <c r="N189" s="24">
        <f>N190+N191+N192+N193</f>
        <v>0</v>
      </c>
      <c r="O189" s="24">
        <f>O190+O191+O192+O193</f>
        <v>0</v>
      </c>
      <c r="P189" s="54" t="s">
        <v>49</v>
      </c>
      <c r="Q189" s="44" t="s">
        <v>35</v>
      </c>
      <c r="R189" s="44">
        <f>T189</f>
        <v>100</v>
      </c>
      <c r="S189" s="44">
        <f>U189</f>
        <v>100</v>
      </c>
      <c r="T189" s="44">
        <v>100</v>
      </c>
      <c r="U189" s="44">
        <v>100</v>
      </c>
      <c r="V189" s="44">
        <v>100</v>
      </c>
      <c r="W189" s="44">
        <v>100</v>
      </c>
      <c r="X189" s="44">
        <v>100</v>
      </c>
      <c r="Y189" s="44">
        <v>100</v>
      </c>
      <c r="Z189" s="44">
        <v>100</v>
      </c>
      <c r="AA189" s="44">
        <v>100</v>
      </c>
    </row>
    <row r="190" spans="1:27">
      <c r="A190" s="53"/>
      <c r="B190" s="54"/>
      <c r="C190" s="51"/>
      <c r="D190" s="48"/>
      <c r="E190" s="35" t="s">
        <v>89</v>
      </c>
      <c r="F190" s="24">
        <f>H190+J190</f>
        <v>303062.51</v>
      </c>
      <c r="G190" s="24">
        <f>I190</f>
        <v>153062.51</v>
      </c>
      <c r="H190" s="24">
        <v>153062.51</v>
      </c>
      <c r="I190" s="24">
        <v>153062.51</v>
      </c>
      <c r="J190" s="24">
        <v>150000</v>
      </c>
      <c r="K190" s="24">
        <v>150000</v>
      </c>
      <c r="L190" s="24">
        <v>114157.66</v>
      </c>
      <c r="M190" s="24">
        <v>113348.72</v>
      </c>
      <c r="N190" s="24"/>
      <c r="O190" s="24"/>
      <c r="P190" s="54"/>
      <c r="Q190" s="44"/>
      <c r="R190" s="44"/>
      <c r="S190" s="44"/>
      <c r="T190" s="44"/>
      <c r="U190" s="44"/>
      <c r="V190" s="44"/>
      <c r="W190" s="44"/>
      <c r="X190" s="44"/>
      <c r="Y190" s="44"/>
      <c r="Z190" s="44"/>
      <c r="AA190" s="44"/>
    </row>
    <row r="191" spans="1:27">
      <c r="A191" s="53"/>
      <c r="B191" s="54"/>
      <c r="C191" s="51"/>
      <c r="D191" s="48"/>
      <c r="E191" s="35" t="s">
        <v>90</v>
      </c>
      <c r="F191" s="24">
        <f>H191+J191</f>
        <v>0</v>
      </c>
      <c r="G191" s="24">
        <f>I191</f>
        <v>0</v>
      </c>
      <c r="H191" s="24">
        <v>0</v>
      </c>
      <c r="I191" s="24">
        <v>0</v>
      </c>
      <c r="J191" s="24">
        <v>0</v>
      </c>
      <c r="K191" s="24">
        <v>0</v>
      </c>
      <c r="L191" s="24">
        <v>0</v>
      </c>
      <c r="M191" s="24">
        <v>0</v>
      </c>
      <c r="N191" s="24">
        <v>0</v>
      </c>
      <c r="O191" s="24">
        <v>0</v>
      </c>
      <c r="P191" s="54"/>
      <c r="Q191" s="44"/>
      <c r="R191" s="44"/>
      <c r="S191" s="44"/>
      <c r="T191" s="44"/>
      <c r="U191" s="44"/>
      <c r="V191" s="44"/>
      <c r="W191" s="44"/>
      <c r="X191" s="44"/>
      <c r="Y191" s="44"/>
      <c r="Z191" s="44"/>
      <c r="AA191" s="44"/>
    </row>
    <row r="192" spans="1:27">
      <c r="A192" s="53"/>
      <c r="B192" s="54"/>
      <c r="C192" s="51"/>
      <c r="D192" s="48"/>
      <c r="E192" s="35" t="s">
        <v>186</v>
      </c>
      <c r="F192" s="24">
        <f>H192+J192</f>
        <v>0</v>
      </c>
      <c r="G192" s="24">
        <f>I192</f>
        <v>0</v>
      </c>
      <c r="H192" s="24">
        <v>0</v>
      </c>
      <c r="I192" s="24">
        <v>0</v>
      </c>
      <c r="J192" s="24">
        <v>0</v>
      </c>
      <c r="K192" s="24">
        <v>0</v>
      </c>
      <c r="L192" s="24">
        <v>0</v>
      </c>
      <c r="M192" s="24">
        <v>0</v>
      </c>
      <c r="N192" s="24">
        <v>0</v>
      </c>
      <c r="O192" s="24">
        <v>0</v>
      </c>
      <c r="P192" s="54"/>
      <c r="Q192" s="44"/>
      <c r="R192" s="44"/>
      <c r="S192" s="44"/>
      <c r="T192" s="44"/>
      <c r="U192" s="44"/>
      <c r="V192" s="44"/>
      <c r="W192" s="44"/>
      <c r="X192" s="44"/>
      <c r="Y192" s="44"/>
      <c r="Z192" s="44"/>
      <c r="AA192" s="44"/>
    </row>
    <row r="193" spans="1:27">
      <c r="A193" s="53"/>
      <c r="B193" s="54"/>
      <c r="C193" s="51"/>
      <c r="D193" s="48"/>
      <c r="E193" s="35" t="s">
        <v>187</v>
      </c>
      <c r="F193" s="24">
        <f>H193+J193</f>
        <v>0</v>
      </c>
      <c r="G193" s="24">
        <f>I193</f>
        <v>0</v>
      </c>
      <c r="H193" s="24">
        <v>0</v>
      </c>
      <c r="I193" s="24">
        <v>0</v>
      </c>
      <c r="J193" s="24">
        <v>0</v>
      </c>
      <c r="K193" s="24">
        <v>0</v>
      </c>
      <c r="L193" s="24">
        <v>0</v>
      </c>
      <c r="M193" s="24">
        <v>0</v>
      </c>
      <c r="N193" s="24">
        <v>0</v>
      </c>
      <c r="O193" s="24">
        <v>0</v>
      </c>
      <c r="P193" s="54"/>
      <c r="Q193" s="44"/>
      <c r="R193" s="44"/>
      <c r="S193" s="44"/>
      <c r="T193" s="44"/>
      <c r="U193" s="44"/>
      <c r="V193" s="44"/>
      <c r="W193" s="44"/>
      <c r="X193" s="44"/>
      <c r="Y193" s="44"/>
      <c r="Z193" s="44"/>
      <c r="AA193" s="44"/>
    </row>
    <row r="194" spans="1:27" ht="25.5">
      <c r="A194" s="53" t="s">
        <v>59</v>
      </c>
      <c r="B194" s="54" t="s">
        <v>152</v>
      </c>
      <c r="C194" s="51">
        <v>504</v>
      </c>
      <c r="D194" s="48" t="s">
        <v>151</v>
      </c>
      <c r="E194" s="35" t="s">
        <v>24</v>
      </c>
      <c r="F194" s="24">
        <f t="shared" ref="F194:K194" si="124">F195+F196+F197+F198</f>
        <v>498400</v>
      </c>
      <c r="G194" s="24">
        <f t="shared" si="124"/>
        <v>0</v>
      </c>
      <c r="H194" s="24">
        <f t="shared" si="124"/>
        <v>0</v>
      </c>
      <c r="I194" s="24">
        <f t="shared" si="124"/>
        <v>0</v>
      </c>
      <c r="J194" s="24">
        <f t="shared" si="124"/>
        <v>498400</v>
      </c>
      <c r="K194" s="24">
        <f t="shared" si="124"/>
        <v>498400</v>
      </c>
      <c r="L194" s="24">
        <f>L195+L196+L197+L198</f>
        <v>0</v>
      </c>
      <c r="M194" s="24">
        <f>M195+M196+M197+M198</f>
        <v>0</v>
      </c>
      <c r="N194" s="24">
        <f>N195+N196+N197+N198</f>
        <v>0</v>
      </c>
      <c r="O194" s="24">
        <f>O195+O196+O197+O198</f>
        <v>0</v>
      </c>
      <c r="P194" s="54" t="s">
        <v>49</v>
      </c>
      <c r="Q194" s="44" t="s">
        <v>35</v>
      </c>
      <c r="R194" s="44">
        <f>T194</f>
        <v>100</v>
      </c>
      <c r="S194" s="44">
        <f>U194</f>
        <v>100</v>
      </c>
      <c r="T194" s="44">
        <v>100</v>
      </c>
      <c r="U194" s="44">
        <v>100</v>
      </c>
      <c r="V194" s="44">
        <v>100</v>
      </c>
      <c r="W194" s="44">
        <v>100</v>
      </c>
      <c r="X194" s="44" t="s">
        <v>25</v>
      </c>
      <c r="Y194" s="44" t="s">
        <v>25</v>
      </c>
      <c r="Z194" s="44" t="s">
        <v>25</v>
      </c>
      <c r="AA194" s="44" t="s">
        <v>25</v>
      </c>
    </row>
    <row r="195" spans="1:27">
      <c r="A195" s="53"/>
      <c r="B195" s="54"/>
      <c r="C195" s="51"/>
      <c r="D195" s="48"/>
      <c r="E195" s="35" t="s">
        <v>89</v>
      </c>
      <c r="F195" s="24">
        <f>H195+J195</f>
        <v>0</v>
      </c>
      <c r="G195" s="24">
        <f>I195</f>
        <v>0</v>
      </c>
      <c r="H195" s="24">
        <v>0</v>
      </c>
      <c r="I195" s="24">
        <v>0</v>
      </c>
      <c r="J195" s="24">
        <v>0</v>
      </c>
      <c r="K195" s="24">
        <v>0</v>
      </c>
      <c r="L195" s="24">
        <v>0</v>
      </c>
      <c r="M195" s="24">
        <v>0</v>
      </c>
      <c r="N195" s="24">
        <v>0</v>
      </c>
      <c r="O195" s="24">
        <v>0</v>
      </c>
      <c r="P195" s="54"/>
      <c r="Q195" s="44"/>
      <c r="R195" s="44"/>
      <c r="S195" s="44"/>
      <c r="T195" s="44"/>
      <c r="U195" s="44"/>
      <c r="V195" s="44"/>
      <c r="W195" s="44"/>
      <c r="X195" s="44"/>
      <c r="Y195" s="44"/>
      <c r="Z195" s="44"/>
      <c r="AA195" s="44"/>
    </row>
    <row r="196" spans="1:27" ht="61.5" customHeight="1">
      <c r="A196" s="53"/>
      <c r="B196" s="54"/>
      <c r="C196" s="51"/>
      <c r="D196" s="48"/>
      <c r="E196" s="35" t="s">
        <v>90</v>
      </c>
      <c r="F196" s="24">
        <f>H196+J196</f>
        <v>498400</v>
      </c>
      <c r="G196" s="24">
        <f>I196</f>
        <v>0</v>
      </c>
      <c r="H196" s="24">
        <v>0</v>
      </c>
      <c r="I196" s="24">
        <v>0</v>
      </c>
      <c r="J196" s="23">
        <v>498400</v>
      </c>
      <c r="K196" s="23">
        <v>498400</v>
      </c>
      <c r="L196" s="23">
        <v>0</v>
      </c>
      <c r="M196" s="23">
        <v>0</v>
      </c>
      <c r="N196" s="23">
        <v>0</v>
      </c>
      <c r="O196" s="23">
        <v>0</v>
      </c>
      <c r="P196" s="54"/>
      <c r="Q196" s="44"/>
      <c r="R196" s="44"/>
      <c r="S196" s="44"/>
      <c r="T196" s="44"/>
      <c r="U196" s="44"/>
      <c r="V196" s="44"/>
      <c r="W196" s="44"/>
      <c r="X196" s="44"/>
      <c r="Y196" s="44"/>
      <c r="Z196" s="44"/>
      <c r="AA196" s="44"/>
    </row>
    <row r="197" spans="1:27">
      <c r="A197" s="53"/>
      <c r="B197" s="54"/>
      <c r="C197" s="51"/>
      <c r="D197" s="48"/>
      <c r="E197" s="35" t="s">
        <v>186</v>
      </c>
      <c r="F197" s="24">
        <f>H197+J197</f>
        <v>0</v>
      </c>
      <c r="G197" s="24">
        <f>I197</f>
        <v>0</v>
      </c>
      <c r="H197" s="24">
        <v>0</v>
      </c>
      <c r="I197" s="24">
        <v>0</v>
      </c>
      <c r="J197" s="24">
        <v>0</v>
      </c>
      <c r="K197" s="24">
        <v>0</v>
      </c>
      <c r="L197" s="24">
        <v>0</v>
      </c>
      <c r="M197" s="24">
        <v>0</v>
      </c>
      <c r="N197" s="24">
        <v>0</v>
      </c>
      <c r="O197" s="24">
        <v>0</v>
      </c>
      <c r="P197" s="54"/>
      <c r="Q197" s="44"/>
      <c r="R197" s="44"/>
      <c r="S197" s="44"/>
      <c r="T197" s="44"/>
      <c r="U197" s="44"/>
      <c r="V197" s="44"/>
      <c r="W197" s="44"/>
      <c r="X197" s="44"/>
      <c r="Y197" s="44"/>
      <c r="Z197" s="44"/>
      <c r="AA197" s="44"/>
    </row>
    <row r="198" spans="1:27" ht="32.25" customHeight="1">
      <c r="A198" s="53"/>
      <c r="B198" s="54"/>
      <c r="C198" s="51"/>
      <c r="D198" s="48"/>
      <c r="E198" s="35" t="s">
        <v>187</v>
      </c>
      <c r="F198" s="24">
        <f>H198+J198</f>
        <v>0</v>
      </c>
      <c r="G198" s="24">
        <f>I198</f>
        <v>0</v>
      </c>
      <c r="H198" s="24">
        <v>0</v>
      </c>
      <c r="I198" s="24">
        <v>0</v>
      </c>
      <c r="J198" s="24">
        <v>0</v>
      </c>
      <c r="K198" s="24">
        <v>0</v>
      </c>
      <c r="L198" s="24">
        <v>0</v>
      </c>
      <c r="M198" s="24">
        <v>0</v>
      </c>
      <c r="N198" s="24">
        <v>0</v>
      </c>
      <c r="O198" s="24">
        <v>0</v>
      </c>
      <c r="P198" s="54"/>
      <c r="Q198" s="44"/>
      <c r="R198" s="44"/>
      <c r="S198" s="44"/>
      <c r="T198" s="44"/>
      <c r="U198" s="44"/>
      <c r="V198" s="44"/>
      <c r="W198" s="44"/>
      <c r="X198" s="44"/>
      <c r="Y198" s="44"/>
      <c r="Z198" s="44"/>
      <c r="AA198" s="44"/>
    </row>
    <row r="199" spans="1:27" ht="25.5">
      <c r="A199" s="57">
        <v>2</v>
      </c>
      <c r="B199" s="61" t="s">
        <v>153</v>
      </c>
      <c r="C199" s="61"/>
      <c r="D199" s="61"/>
      <c r="E199" s="35" t="s">
        <v>24</v>
      </c>
      <c r="F199" s="24">
        <f t="shared" ref="F199:K199" si="125">F200+F201+F202+F203</f>
        <v>1660560.9500000002</v>
      </c>
      <c r="G199" s="24">
        <f t="shared" si="125"/>
        <v>1658360.9500000002</v>
      </c>
      <c r="H199" s="24">
        <f t="shared" si="125"/>
        <v>1660560.9500000002</v>
      </c>
      <c r="I199" s="24">
        <f t="shared" si="125"/>
        <v>1658360.9500000002</v>
      </c>
      <c r="J199" s="24">
        <f t="shared" si="125"/>
        <v>716385.78</v>
      </c>
      <c r="K199" s="24">
        <f t="shared" si="125"/>
        <v>716385.78</v>
      </c>
      <c r="L199" s="24">
        <f>L200+L201+L202+L203</f>
        <v>2433126.6100000003</v>
      </c>
      <c r="M199" s="24">
        <f>M200+M201+M202+M203</f>
        <v>2433126.6100000003</v>
      </c>
      <c r="N199" s="24">
        <f>N200+N201+N202+N203</f>
        <v>0</v>
      </c>
      <c r="O199" s="24">
        <f>O200+O201+O202+O203</f>
        <v>0</v>
      </c>
      <c r="P199" s="44" t="s">
        <v>108</v>
      </c>
      <c r="Q199" s="44" t="s">
        <v>108</v>
      </c>
      <c r="R199" s="44" t="s">
        <v>108</v>
      </c>
      <c r="S199" s="44" t="s">
        <v>108</v>
      </c>
      <c r="T199" s="44" t="s">
        <v>108</v>
      </c>
      <c r="U199" s="44" t="s">
        <v>108</v>
      </c>
      <c r="V199" s="44" t="s">
        <v>108</v>
      </c>
      <c r="W199" s="44" t="s">
        <v>108</v>
      </c>
      <c r="X199" s="44" t="s">
        <v>108</v>
      </c>
      <c r="Y199" s="44" t="s">
        <v>108</v>
      </c>
      <c r="Z199" s="44" t="s">
        <v>108</v>
      </c>
      <c r="AA199" s="44" t="s">
        <v>108</v>
      </c>
    </row>
    <row r="200" spans="1:27">
      <c r="A200" s="57"/>
      <c r="B200" s="61"/>
      <c r="C200" s="61"/>
      <c r="D200" s="61"/>
      <c r="E200" s="35" t="s">
        <v>89</v>
      </c>
      <c r="F200" s="24">
        <f t="shared" ref="F200:K203" si="126">F205</f>
        <v>248638.81</v>
      </c>
      <c r="G200" s="24">
        <f t="shared" si="126"/>
        <v>248638.81</v>
      </c>
      <c r="H200" s="24">
        <f t="shared" si="126"/>
        <v>248638.81</v>
      </c>
      <c r="I200" s="24">
        <f t="shared" si="126"/>
        <v>248638.81</v>
      </c>
      <c r="J200" s="24">
        <f t="shared" si="126"/>
        <v>206087.67999999999</v>
      </c>
      <c r="K200" s="24">
        <f t="shared" si="126"/>
        <v>206087.67999999999</v>
      </c>
      <c r="L200" s="24">
        <f t="shared" ref="L200:M203" si="127">L205</f>
        <v>309760.45999999996</v>
      </c>
      <c r="M200" s="24">
        <f t="shared" si="127"/>
        <v>309760.45999999996</v>
      </c>
      <c r="N200" s="24"/>
      <c r="O200" s="24"/>
      <c r="P200" s="44"/>
      <c r="Q200" s="44"/>
      <c r="R200" s="44"/>
      <c r="S200" s="44"/>
      <c r="T200" s="44"/>
      <c r="U200" s="44"/>
      <c r="V200" s="44"/>
      <c r="W200" s="44"/>
      <c r="X200" s="44"/>
      <c r="Y200" s="44"/>
      <c r="Z200" s="44"/>
      <c r="AA200" s="44"/>
    </row>
    <row r="201" spans="1:27">
      <c r="A201" s="57"/>
      <c r="B201" s="61"/>
      <c r="C201" s="61"/>
      <c r="D201" s="61"/>
      <c r="E201" s="35" t="s">
        <v>90</v>
      </c>
      <c r="F201" s="24">
        <f t="shared" si="126"/>
        <v>1411922.1400000001</v>
      </c>
      <c r="G201" s="24">
        <f t="shared" si="126"/>
        <v>1409722.1400000001</v>
      </c>
      <c r="H201" s="24">
        <f t="shared" si="126"/>
        <v>1411922.1400000001</v>
      </c>
      <c r="I201" s="24">
        <f t="shared" si="126"/>
        <v>1409722.1400000001</v>
      </c>
      <c r="J201" s="24">
        <f t="shared" si="126"/>
        <v>510298.10000000003</v>
      </c>
      <c r="K201" s="24">
        <f t="shared" si="126"/>
        <v>510298.10000000003</v>
      </c>
      <c r="L201" s="24">
        <f t="shared" si="127"/>
        <v>2123366.1500000004</v>
      </c>
      <c r="M201" s="24">
        <f t="shared" si="127"/>
        <v>2123366.1500000004</v>
      </c>
      <c r="N201" s="24"/>
      <c r="O201" s="24"/>
      <c r="P201" s="44"/>
      <c r="Q201" s="44"/>
      <c r="R201" s="44"/>
      <c r="S201" s="44"/>
      <c r="T201" s="44"/>
      <c r="U201" s="44"/>
      <c r="V201" s="44"/>
      <c r="W201" s="44"/>
      <c r="X201" s="44"/>
      <c r="Y201" s="44"/>
      <c r="Z201" s="44"/>
      <c r="AA201" s="44"/>
    </row>
    <row r="202" spans="1:27">
      <c r="A202" s="57"/>
      <c r="B202" s="61"/>
      <c r="C202" s="61"/>
      <c r="D202" s="61"/>
      <c r="E202" s="35" t="s">
        <v>186</v>
      </c>
      <c r="F202" s="24">
        <f t="shared" si="126"/>
        <v>0</v>
      </c>
      <c r="G202" s="24">
        <f t="shared" si="126"/>
        <v>0</v>
      </c>
      <c r="H202" s="24">
        <f t="shared" si="126"/>
        <v>0</v>
      </c>
      <c r="I202" s="24">
        <f t="shared" si="126"/>
        <v>0</v>
      </c>
      <c r="J202" s="24">
        <f t="shared" si="126"/>
        <v>0</v>
      </c>
      <c r="K202" s="24">
        <f t="shared" si="126"/>
        <v>0</v>
      </c>
      <c r="L202" s="24">
        <f t="shared" si="127"/>
        <v>0</v>
      </c>
      <c r="M202" s="24">
        <f t="shared" si="127"/>
        <v>0</v>
      </c>
      <c r="N202" s="24">
        <f t="shared" ref="N202:O202" si="128">N207</f>
        <v>0</v>
      </c>
      <c r="O202" s="24">
        <f t="shared" si="128"/>
        <v>0</v>
      </c>
      <c r="P202" s="44"/>
      <c r="Q202" s="44"/>
      <c r="R202" s="44"/>
      <c r="S202" s="44"/>
      <c r="T202" s="44"/>
      <c r="U202" s="44"/>
      <c r="V202" s="44"/>
      <c r="W202" s="44"/>
      <c r="X202" s="44"/>
      <c r="Y202" s="44"/>
      <c r="Z202" s="44"/>
      <c r="AA202" s="44"/>
    </row>
    <row r="203" spans="1:27">
      <c r="A203" s="57"/>
      <c r="B203" s="61"/>
      <c r="C203" s="61"/>
      <c r="D203" s="61"/>
      <c r="E203" s="35" t="s">
        <v>187</v>
      </c>
      <c r="F203" s="24">
        <f t="shared" si="126"/>
        <v>0</v>
      </c>
      <c r="G203" s="24">
        <f t="shared" si="126"/>
        <v>0</v>
      </c>
      <c r="H203" s="24">
        <f t="shared" si="126"/>
        <v>0</v>
      </c>
      <c r="I203" s="24">
        <f t="shared" si="126"/>
        <v>0</v>
      </c>
      <c r="J203" s="24">
        <f t="shared" si="126"/>
        <v>0</v>
      </c>
      <c r="K203" s="24">
        <f t="shared" si="126"/>
        <v>0</v>
      </c>
      <c r="L203" s="24">
        <f t="shared" si="127"/>
        <v>0</v>
      </c>
      <c r="M203" s="24">
        <f t="shared" si="127"/>
        <v>0</v>
      </c>
      <c r="N203" s="24">
        <f t="shared" ref="N203:O203" si="129">N208</f>
        <v>0</v>
      </c>
      <c r="O203" s="24">
        <f t="shared" si="129"/>
        <v>0</v>
      </c>
      <c r="P203" s="44"/>
      <c r="Q203" s="44"/>
      <c r="R203" s="44"/>
      <c r="S203" s="44"/>
      <c r="T203" s="44"/>
      <c r="U203" s="44"/>
      <c r="V203" s="44"/>
      <c r="W203" s="44"/>
      <c r="X203" s="44"/>
      <c r="Y203" s="44"/>
      <c r="Z203" s="44"/>
      <c r="AA203" s="44"/>
    </row>
    <row r="204" spans="1:27" ht="25.5">
      <c r="A204" s="53" t="s">
        <v>57</v>
      </c>
      <c r="B204" s="60" t="s">
        <v>154</v>
      </c>
      <c r="C204" s="44" t="s">
        <v>108</v>
      </c>
      <c r="D204" s="48" t="s">
        <v>155</v>
      </c>
      <c r="E204" s="35" t="s">
        <v>24</v>
      </c>
      <c r="F204" s="24">
        <f t="shared" ref="F204:G208" si="130">H204</f>
        <v>1660560.9500000002</v>
      </c>
      <c r="G204" s="24">
        <f t="shared" si="130"/>
        <v>1658360.9500000002</v>
      </c>
      <c r="H204" s="24">
        <f t="shared" ref="H204:M204" si="131">H205+H206+H207+H208</f>
        <v>1660560.9500000002</v>
      </c>
      <c r="I204" s="24">
        <f t="shared" si="131"/>
        <v>1658360.9500000002</v>
      </c>
      <c r="J204" s="24">
        <f>J205+J206+J207+J208</f>
        <v>716385.78</v>
      </c>
      <c r="K204" s="24">
        <f t="shared" si="131"/>
        <v>716385.78</v>
      </c>
      <c r="L204" s="24">
        <f>L205+L206+L207+L208</f>
        <v>2433126.6100000003</v>
      </c>
      <c r="M204" s="24">
        <f t="shared" si="131"/>
        <v>2433126.6100000003</v>
      </c>
      <c r="N204" s="24">
        <f>N205+N206+N207+N208</f>
        <v>0</v>
      </c>
      <c r="O204" s="24">
        <f t="shared" ref="O204" si="132">O205+O206+O207+O208</f>
        <v>0</v>
      </c>
      <c r="P204" s="44" t="s">
        <v>108</v>
      </c>
      <c r="Q204" s="44" t="s">
        <v>108</v>
      </c>
      <c r="R204" s="44" t="s">
        <v>108</v>
      </c>
      <c r="S204" s="44" t="s">
        <v>108</v>
      </c>
      <c r="T204" s="44" t="s">
        <v>108</v>
      </c>
      <c r="U204" s="44" t="s">
        <v>108</v>
      </c>
      <c r="V204" s="44" t="s">
        <v>108</v>
      </c>
      <c r="W204" s="44" t="s">
        <v>108</v>
      </c>
      <c r="X204" s="44" t="s">
        <v>108</v>
      </c>
      <c r="Y204" s="44" t="s">
        <v>108</v>
      </c>
      <c r="Z204" s="44" t="s">
        <v>108</v>
      </c>
      <c r="AA204" s="44" t="s">
        <v>108</v>
      </c>
    </row>
    <row r="205" spans="1:27">
      <c r="A205" s="53"/>
      <c r="B205" s="60"/>
      <c r="C205" s="44"/>
      <c r="D205" s="48"/>
      <c r="E205" s="35" t="s">
        <v>89</v>
      </c>
      <c r="F205" s="24">
        <f t="shared" si="130"/>
        <v>248638.81</v>
      </c>
      <c r="G205" s="24">
        <f t="shared" si="130"/>
        <v>248638.81</v>
      </c>
      <c r="H205" s="24">
        <f t="shared" ref="H205:K208" si="133">H210+H215+H221</f>
        <v>248638.81</v>
      </c>
      <c r="I205" s="24">
        <f t="shared" si="133"/>
        <v>248638.81</v>
      </c>
      <c r="J205" s="24">
        <f t="shared" si="133"/>
        <v>206087.67999999999</v>
      </c>
      <c r="K205" s="24">
        <f t="shared" si="133"/>
        <v>206087.67999999999</v>
      </c>
      <c r="L205" s="24">
        <f t="shared" ref="L205:M208" si="134">L210+L215+L221+L226</f>
        <v>309760.45999999996</v>
      </c>
      <c r="M205" s="24">
        <f t="shared" si="134"/>
        <v>309760.45999999996</v>
      </c>
      <c r="N205" s="24">
        <f t="shared" ref="N205:O205" si="135">N210+N215+N221+N226</f>
        <v>0</v>
      </c>
      <c r="O205" s="24">
        <f t="shared" si="135"/>
        <v>0</v>
      </c>
      <c r="P205" s="44"/>
      <c r="Q205" s="44"/>
      <c r="R205" s="44"/>
      <c r="S205" s="44"/>
      <c r="T205" s="44"/>
      <c r="U205" s="44"/>
      <c r="V205" s="44"/>
      <c r="W205" s="44"/>
      <c r="X205" s="44"/>
      <c r="Y205" s="44"/>
      <c r="Z205" s="44"/>
      <c r="AA205" s="44"/>
    </row>
    <row r="206" spans="1:27">
      <c r="A206" s="53"/>
      <c r="B206" s="60"/>
      <c r="C206" s="44"/>
      <c r="D206" s="48"/>
      <c r="E206" s="35" t="s">
        <v>90</v>
      </c>
      <c r="F206" s="24">
        <f t="shared" si="130"/>
        <v>1411922.1400000001</v>
      </c>
      <c r="G206" s="24">
        <f t="shared" si="130"/>
        <v>1409722.1400000001</v>
      </c>
      <c r="H206" s="24">
        <f t="shared" si="133"/>
        <v>1411922.1400000001</v>
      </c>
      <c r="I206" s="24">
        <f t="shared" si="133"/>
        <v>1409722.1400000001</v>
      </c>
      <c r="J206" s="24">
        <f t="shared" si="133"/>
        <v>510298.10000000003</v>
      </c>
      <c r="K206" s="24">
        <f t="shared" si="133"/>
        <v>510298.10000000003</v>
      </c>
      <c r="L206" s="24">
        <f t="shared" si="134"/>
        <v>2123366.1500000004</v>
      </c>
      <c r="M206" s="24">
        <f t="shared" si="134"/>
        <v>2123366.1500000004</v>
      </c>
      <c r="N206" s="24">
        <f t="shared" ref="N206:O206" si="136">N211+N216+N222+N227</f>
        <v>0</v>
      </c>
      <c r="O206" s="24">
        <f t="shared" si="136"/>
        <v>0</v>
      </c>
      <c r="P206" s="44"/>
      <c r="Q206" s="44"/>
      <c r="R206" s="44"/>
      <c r="S206" s="44"/>
      <c r="T206" s="44"/>
      <c r="U206" s="44"/>
      <c r="V206" s="44"/>
      <c r="W206" s="44"/>
      <c r="X206" s="44"/>
      <c r="Y206" s="44"/>
      <c r="Z206" s="44"/>
      <c r="AA206" s="44"/>
    </row>
    <row r="207" spans="1:27">
      <c r="A207" s="53"/>
      <c r="B207" s="60"/>
      <c r="C207" s="44"/>
      <c r="D207" s="48"/>
      <c r="E207" s="35" t="s">
        <v>186</v>
      </c>
      <c r="F207" s="24">
        <f t="shared" si="130"/>
        <v>0</v>
      </c>
      <c r="G207" s="24">
        <f t="shared" si="130"/>
        <v>0</v>
      </c>
      <c r="H207" s="24">
        <f t="shared" si="133"/>
        <v>0</v>
      </c>
      <c r="I207" s="24">
        <f t="shared" si="133"/>
        <v>0</v>
      </c>
      <c r="J207" s="24">
        <f t="shared" si="133"/>
        <v>0</v>
      </c>
      <c r="K207" s="24">
        <f t="shared" si="133"/>
        <v>0</v>
      </c>
      <c r="L207" s="24">
        <f t="shared" si="134"/>
        <v>0</v>
      </c>
      <c r="M207" s="24">
        <f t="shared" si="134"/>
        <v>0</v>
      </c>
      <c r="N207" s="24">
        <f t="shared" ref="N207:O207" si="137">N212+N217+N223+N228</f>
        <v>0</v>
      </c>
      <c r="O207" s="24">
        <f t="shared" si="137"/>
        <v>0</v>
      </c>
      <c r="P207" s="44"/>
      <c r="Q207" s="44"/>
      <c r="R207" s="44"/>
      <c r="S207" s="44"/>
      <c r="T207" s="44"/>
      <c r="U207" s="44"/>
      <c r="V207" s="44"/>
      <c r="W207" s="44"/>
      <c r="X207" s="44"/>
      <c r="Y207" s="44"/>
      <c r="Z207" s="44"/>
      <c r="AA207" s="44"/>
    </row>
    <row r="208" spans="1:27">
      <c r="A208" s="53"/>
      <c r="B208" s="60"/>
      <c r="C208" s="44"/>
      <c r="D208" s="48"/>
      <c r="E208" s="35" t="s">
        <v>187</v>
      </c>
      <c r="F208" s="24">
        <f t="shared" si="130"/>
        <v>0</v>
      </c>
      <c r="G208" s="24">
        <f t="shared" si="130"/>
        <v>0</v>
      </c>
      <c r="H208" s="24">
        <f t="shared" si="133"/>
        <v>0</v>
      </c>
      <c r="I208" s="24">
        <f t="shared" si="133"/>
        <v>0</v>
      </c>
      <c r="J208" s="24">
        <f t="shared" si="133"/>
        <v>0</v>
      </c>
      <c r="K208" s="24">
        <f t="shared" si="133"/>
        <v>0</v>
      </c>
      <c r="L208" s="24">
        <f t="shared" si="134"/>
        <v>0</v>
      </c>
      <c r="M208" s="24">
        <f t="shared" si="134"/>
        <v>0</v>
      </c>
      <c r="N208" s="24">
        <f t="shared" ref="N208:O208" si="138">N213+N218+N224+N229</f>
        <v>0</v>
      </c>
      <c r="O208" s="24">
        <f t="shared" si="138"/>
        <v>0</v>
      </c>
      <c r="P208" s="44"/>
      <c r="Q208" s="44"/>
      <c r="R208" s="44"/>
      <c r="S208" s="44"/>
      <c r="T208" s="44"/>
      <c r="U208" s="44"/>
      <c r="V208" s="44"/>
      <c r="W208" s="44"/>
      <c r="X208" s="44"/>
      <c r="Y208" s="44"/>
      <c r="Z208" s="44"/>
      <c r="AA208" s="44"/>
    </row>
    <row r="209" spans="1:27" ht="25.5">
      <c r="A209" s="53" t="s">
        <v>85</v>
      </c>
      <c r="B209" s="54" t="s">
        <v>156</v>
      </c>
      <c r="C209" s="51" t="s">
        <v>157</v>
      </c>
      <c r="D209" s="42"/>
      <c r="E209" s="35" t="s">
        <v>24</v>
      </c>
      <c r="F209" s="24">
        <f t="shared" ref="F209:K209" si="139">F210+F211+F212+F213</f>
        <v>1647411.18</v>
      </c>
      <c r="G209" s="24">
        <f t="shared" si="139"/>
        <v>1647411.18</v>
      </c>
      <c r="H209" s="24">
        <f t="shared" si="139"/>
        <v>931025.4</v>
      </c>
      <c r="I209" s="24">
        <f t="shared" si="139"/>
        <v>931025.4</v>
      </c>
      <c r="J209" s="24">
        <f t="shared" si="139"/>
        <v>716385.78</v>
      </c>
      <c r="K209" s="24">
        <f t="shared" si="139"/>
        <v>716385.78</v>
      </c>
      <c r="L209" s="24">
        <f>L210+L211+L212+L213</f>
        <v>1061847.3800000001</v>
      </c>
      <c r="M209" s="24">
        <f>M210+M211+M212+M213</f>
        <v>1061847.3800000001</v>
      </c>
      <c r="N209" s="24">
        <f>N210+N211+N212+N213</f>
        <v>0</v>
      </c>
      <c r="O209" s="24">
        <f>O210+O211+O212+O213</f>
        <v>0</v>
      </c>
      <c r="P209" s="54" t="s">
        <v>158</v>
      </c>
      <c r="Q209" s="44" t="s">
        <v>35</v>
      </c>
      <c r="R209" s="44">
        <f>T209</f>
        <v>100</v>
      </c>
      <c r="S209" s="44">
        <f>U209</f>
        <v>59</v>
      </c>
      <c r="T209" s="44">
        <v>100</v>
      </c>
      <c r="U209" s="44">
        <v>59</v>
      </c>
      <c r="V209" s="44">
        <v>100</v>
      </c>
      <c r="W209" s="44">
        <v>49</v>
      </c>
      <c r="X209" s="44">
        <v>65</v>
      </c>
      <c r="Y209" s="44">
        <v>65</v>
      </c>
      <c r="Z209" s="44" t="s">
        <v>25</v>
      </c>
      <c r="AA209" s="44" t="s">
        <v>25</v>
      </c>
    </row>
    <row r="210" spans="1:27">
      <c r="A210" s="53"/>
      <c r="B210" s="54"/>
      <c r="C210" s="51"/>
      <c r="D210" s="42" t="s">
        <v>159</v>
      </c>
      <c r="E210" s="35" t="s">
        <v>89</v>
      </c>
      <c r="F210" s="24">
        <f>H210+J210</f>
        <v>402038.45999999996</v>
      </c>
      <c r="G210" s="24">
        <f>I210+K210</f>
        <v>402038.45999999996</v>
      </c>
      <c r="H210" s="23">
        <v>195950.78</v>
      </c>
      <c r="I210" s="23">
        <v>195950.78</v>
      </c>
      <c r="J210" s="23">
        <v>206087.67999999999</v>
      </c>
      <c r="K210" s="23">
        <v>206087.67999999999</v>
      </c>
      <c r="L210" s="23">
        <v>203887.34</v>
      </c>
      <c r="M210" s="23">
        <v>203887.34</v>
      </c>
      <c r="N210" s="23"/>
      <c r="O210" s="23"/>
      <c r="P210" s="54"/>
      <c r="Q210" s="44"/>
      <c r="R210" s="44"/>
      <c r="S210" s="44"/>
      <c r="T210" s="44"/>
      <c r="U210" s="44"/>
      <c r="V210" s="44"/>
      <c r="W210" s="44"/>
      <c r="X210" s="44"/>
      <c r="Y210" s="44"/>
      <c r="Z210" s="44"/>
      <c r="AA210" s="44"/>
    </row>
    <row r="211" spans="1:27" ht="21" customHeight="1">
      <c r="A211" s="53"/>
      <c r="B211" s="54"/>
      <c r="C211" s="51"/>
      <c r="D211" s="42" t="s">
        <v>160</v>
      </c>
      <c r="E211" s="35" t="s">
        <v>90</v>
      </c>
      <c r="F211" s="24">
        <f t="shared" ref="F211:G213" si="140">H211+J211</f>
        <v>1245372.72</v>
      </c>
      <c r="G211" s="24">
        <f t="shared" si="140"/>
        <v>1245372.72</v>
      </c>
      <c r="H211" s="23">
        <v>735074.62</v>
      </c>
      <c r="I211" s="23">
        <v>735074.62</v>
      </c>
      <c r="J211" s="23">
        <f>256463.48+102304.3+151530.32</f>
        <v>510298.10000000003</v>
      </c>
      <c r="K211" s="23">
        <f>256463.48+102304.3+151530.32</f>
        <v>510298.10000000003</v>
      </c>
      <c r="L211" s="23">
        <v>857960.04</v>
      </c>
      <c r="M211" s="23">
        <v>857960.04</v>
      </c>
      <c r="N211" s="23"/>
      <c r="O211" s="23"/>
      <c r="P211" s="54"/>
      <c r="Q211" s="44"/>
      <c r="R211" s="44"/>
      <c r="S211" s="44"/>
      <c r="T211" s="44"/>
      <c r="U211" s="44"/>
      <c r="V211" s="44"/>
      <c r="W211" s="44"/>
      <c r="X211" s="44"/>
      <c r="Y211" s="44"/>
      <c r="Z211" s="44"/>
      <c r="AA211" s="44"/>
    </row>
    <row r="212" spans="1:27">
      <c r="A212" s="53"/>
      <c r="B212" s="54"/>
      <c r="C212" s="51"/>
      <c r="D212" s="42"/>
      <c r="E212" s="35" t="s">
        <v>186</v>
      </c>
      <c r="F212" s="24">
        <f t="shared" si="140"/>
        <v>0</v>
      </c>
      <c r="G212" s="24">
        <f t="shared" si="140"/>
        <v>0</v>
      </c>
      <c r="H212" s="24">
        <v>0</v>
      </c>
      <c r="I212" s="24">
        <v>0</v>
      </c>
      <c r="J212" s="24">
        <v>0</v>
      </c>
      <c r="K212" s="24">
        <v>0</v>
      </c>
      <c r="L212" s="24">
        <v>0</v>
      </c>
      <c r="M212" s="24">
        <v>0</v>
      </c>
      <c r="N212" s="24">
        <v>0</v>
      </c>
      <c r="O212" s="24">
        <v>0</v>
      </c>
      <c r="P212" s="54"/>
      <c r="Q212" s="44"/>
      <c r="R212" s="44"/>
      <c r="S212" s="44"/>
      <c r="T212" s="44"/>
      <c r="U212" s="44"/>
      <c r="V212" s="44"/>
      <c r="W212" s="44"/>
      <c r="X212" s="44"/>
      <c r="Y212" s="44"/>
      <c r="Z212" s="44"/>
      <c r="AA212" s="44"/>
    </row>
    <row r="213" spans="1:27">
      <c r="A213" s="53"/>
      <c r="B213" s="54"/>
      <c r="C213" s="51"/>
      <c r="D213" s="42"/>
      <c r="E213" s="35" t="s">
        <v>187</v>
      </c>
      <c r="F213" s="24">
        <f t="shared" si="140"/>
        <v>0</v>
      </c>
      <c r="G213" s="24">
        <f t="shared" si="140"/>
        <v>0</v>
      </c>
      <c r="H213" s="24">
        <v>0</v>
      </c>
      <c r="I213" s="24">
        <v>0</v>
      </c>
      <c r="J213" s="24">
        <v>0</v>
      </c>
      <c r="K213" s="24">
        <v>0</v>
      </c>
      <c r="L213" s="24">
        <v>0</v>
      </c>
      <c r="M213" s="24">
        <v>0</v>
      </c>
      <c r="N213" s="24">
        <v>0</v>
      </c>
      <c r="O213" s="24">
        <v>0</v>
      </c>
      <c r="P213" s="54"/>
      <c r="Q213" s="44"/>
      <c r="R213" s="44"/>
      <c r="S213" s="44"/>
      <c r="T213" s="44"/>
      <c r="U213" s="44"/>
      <c r="V213" s="44"/>
      <c r="W213" s="44"/>
      <c r="X213" s="44"/>
      <c r="Y213" s="44"/>
      <c r="Z213" s="44"/>
      <c r="AA213" s="44"/>
    </row>
    <row r="214" spans="1:27" ht="25.5">
      <c r="A214" s="53" t="s">
        <v>161</v>
      </c>
      <c r="B214" s="54" t="s">
        <v>162</v>
      </c>
      <c r="C214" s="51">
        <v>504</v>
      </c>
      <c r="D214" s="48" t="s">
        <v>163</v>
      </c>
      <c r="E214" s="35" t="s">
        <v>24</v>
      </c>
      <c r="F214" s="24">
        <f t="shared" ref="F214:K214" si="141">F215+F216+F217+F218</f>
        <v>53000</v>
      </c>
      <c r="G214" s="24">
        <f t="shared" si="141"/>
        <v>50800</v>
      </c>
      <c r="H214" s="24">
        <f t="shared" si="141"/>
        <v>53000</v>
      </c>
      <c r="I214" s="24">
        <f t="shared" si="141"/>
        <v>50800</v>
      </c>
      <c r="J214" s="24">
        <f t="shared" si="141"/>
        <v>0</v>
      </c>
      <c r="K214" s="24">
        <f t="shared" si="141"/>
        <v>0</v>
      </c>
      <c r="L214" s="24">
        <f>L215+L216+L217+L218</f>
        <v>0</v>
      </c>
      <c r="M214" s="24">
        <f>M215+M216+M217+M218</f>
        <v>0</v>
      </c>
      <c r="N214" s="24">
        <f>N215+N216+N217+N218</f>
        <v>0</v>
      </c>
      <c r="O214" s="24">
        <f>O215+O216+O217+O218</f>
        <v>0</v>
      </c>
      <c r="P214" s="54" t="s">
        <v>164</v>
      </c>
      <c r="Q214" s="44" t="s">
        <v>165</v>
      </c>
      <c r="R214" s="44">
        <f>T214</f>
        <v>1</v>
      </c>
      <c r="S214" s="44">
        <f>U214</f>
        <v>1</v>
      </c>
      <c r="T214" s="44">
        <v>1</v>
      </c>
      <c r="U214" s="44">
        <v>1</v>
      </c>
      <c r="V214" s="44" t="s">
        <v>25</v>
      </c>
      <c r="W214" s="44" t="s">
        <v>25</v>
      </c>
      <c r="X214" s="44" t="s">
        <v>25</v>
      </c>
      <c r="Y214" s="44" t="s">
        <v>25</v>
      </c>
      <c r="Z214" s="44" t="s">
        <v>25</v>
      </c>
      <c r="AA214" s="44" t="s">
        <v>25</v>
      </c>
    </row>
    <row r="215" spans="1:27">
      <c r="A215" s="53"/>
      <c r="B215" s="54"/>
      <c r="C215" s="51"/>
      <c r="D215" s="48"/>
      <c r="E215" s="35" t="s">
        <v>89</v>
      </c>
      <c r="F215" s="24">
        <f t="shared" ref="F215:G218" si="142">H215+J215</f>
        <v>0</v>
      </c>
      <c r="G215" s="24">
        <f t="shared" si="142"/>
        <v>0</v>
      </c>
      <c r="H215" s="24">
        <v>0</v>
      </c>
      <c r="I215" s="24">
        <v>0</v>
      </c>
      <c r="J215" s="24">
        <v>0</v>
      </c>
      <c r="K215" s="24">
        <v>0</v>
      </c>
      <c r="L215" s="24">
        <v>0</v>
      </c>
      <c r="M215" s="24">
        <v>0</v>
      </c>
      <c r="N215" s="24">
        <v>0</v>
      </c>
      <c r="O215" s="24">
        <v>0</v>
      </c>
      <c r="P215" s="54"/>
      <c r="Q215" s="44"/>
      <c r="R215" s="44"/>
      <c r="S215" s="44"/>
      <c r="T215" s="44"/>
      <c r="U215" s="44"/>
      <c r="V215" s="44"/>
      <c r="W215" s="44"/>
      <c r="X215" s="44"/>
      <c r="Y215" s="44"/>
      <c r="Z215" s="44"/>
      <c r="AA215" s="44"/>
    </row>
    <row r="216" spans="1:27" ht="43.5" customHeight="1">
      <c r="A216" s="53"/>
      <c r="B216" s="54"/>
      <c r="C216" s="51"/>
      <c r="D216" s="48"/>
      <c r="E216" s="35" t="s">
        <v>90</v>
      </c>
      <c r="F216" s="24">
        <f t="shared" si="142"/>
        <v>53000</v>
      </c>
      <c r="G216" s="24">
        <f t="shared" si="142"/>
        <v>50800</v>
      </c>
      <c r="H216" s="24">
        <v>53000</v>
      </c>
      <c r="I216" s="24">
        <v>50800</v>
      </c>
      <c r="J216" s="24">
        <v>0</v>
      </c>
      <c r="K216" s="24">
        <v>0</v>
      </c>
      <c r="L216" s="24">
        <v>0</v>
      </c>
      <c r="M216" s="24">
        <v>0</v>
      </c>
      <c r="N216" s="24">
        <v>0</v>
      </c>
      <c r="O216" s="24">
        <v>0</v>
      </c>
      <c r="P216" s="54"/>
      <c r="Q216" s="44"/>
      <c r="R216" s="44"/>
      <c r="S216" s="44"/>
      <c r="T216" s="44"/>
      <c r="U216" s="44"/>
      <c r="V216" s="44"/>
      <c r="W216" s="44"/>
      <c r="X216" s="44"/>
      <c r="Y216" s="44"/>
      <c r="Z216" s="44"/>
      <c r="AA216" s="44"/>
    </row>
    <row r="217" spans="1:27">
      <c r="A217" s="53"/>
      <c r="B217" s="54"/>
      <c r="C217" s="51"/>
      <c r="D217" s="48"/>
      <c r="E217" s="35" t="s">
        <v>186</v>
      </c>
      <c r="F217" s="24">
        <f t="shared" si="142"/>
        <v>0</v>
      </c>
      <c r="G217" s="24">
        <f t="shared" si="142"/>
        <v>0</v>
      </c>
      <c r="H217" s="24">
        <v>0</v>
      </c>
      <c r="I217" s="24">
        <v>0</v>
      </c>
      <c r="J217" s="24">
        <v>0</v>
      </c>
      <c r="K217" s="24">
        <v>0</v>
      </c>
      <c r="L217" s="24">
        <v>0</v>
      </c>
      <c r="M217" s="24">
        <v>0</v>
      </c>
      <c r="N217" s="24">
        <v>0</v>
      </c>
      <c r="O217" s="24">
        <v>0</v>
      </c>
      <c r="P217" s="54"/>
      <c r="Q217" s="44"/>
      <c r="R217" s="44"/>
      <c r="S217" s="44"/>
      <c r="T217" s="44"/>
      <c r="U217" s="44"/>
      <c r="V217" s="44"/>
      <c r="W217" s="44"/>
      <c r="X217" s="44"/>
      <c r="Y217" s="44"/>
      <c r="Z217" s="44"/>
      <c r="AA217" s="44"/>
    </row>
    <row r="218" spans="1:27">
      <c r="A218" s="53"/>
      <c r="B218" s="54"/>
      <c r="C218" s="51"/>
      <c r="D218" s="48"/>
      <c r="E218" s="35" t="s">
        <v>187</v>
      </c>
      <c r="F218" s="24">
        <f t="shared" si="142"/>
        <v>0</v>
      </c>
      <c r="G218" s="24">
        <f t="shared" si="142"/>
        <v>0</v>
      </c>
      <c r="H218" s="24">
        <v>0</v>
      </c>
      <c r="I218" s="24">
        <v>0</v>
      </c>
      <c r="J218" s="24">
        <v>0</v>
      </c>
      <c r="K218" s="24">
        <v>0</v>
      </c>
      <c r="L218" s="24">
        <v>0</v>
      </c>
      <c r="M218" s="24">
        <v>0</v>
      </c>
      <c r="N218" s="24">
        <v>0</v>
      </c>
      <c r="O218" s="24">
        <v>0</v>
      </c>
      <c r="P218" s="54"/>
      <c r="Q218" s="44"/>
      <c r="R218" s="44"/>
      <c r="S218" s="44"/>
      <c r="T218" s="44"/>
      <c r="U218" s="44"/>
      <c r="V218" s="44"/>
      <c r="W218" s="44"/>
      <c r="X218" s="44"/>
      <c r="Y218" s="44"/>
      <c r="Z218" s="44"/>
      <c r="AA218" s="44"/>
    </row>
    <row r="219" spans="1:27" ht="69.75" customHeight="1">
      <c r="A219" s="53"/>
      <c r="B219" s="54"/>
      <c r="C219" s="51"/>
      <c r="D219" s="42"/>
      <c r="E219" s="35"/>
      <c r="F219" s="24"/>
      <c r="G219" s="24"/>
      <c r="H219" s="24"/>
      <c r="I219" s="24"/>
      <c r="J219" s="24"/>
      <c r="K219" s="24"/>
      <c r="L219" s="24"/>
      <c r="M219" s="24"/>
      <c r="N219" s="24"/>
      <c r="O219" s="24"/>
      <c r="P219" s="19" t="s">
        <v>166</v>
      </c>
      <c r="Q219" s="36" t="s">
        <v>165</v>
      </c>
      <c r="R219" s="36">
        <f>S219</f>
        <v>1</v>
      </c>
      <c r="S219" s="36">
        <v>1</v>
      </c>
      <c r="T219" s="36">
        <f>U219</f>
        <v>1</v>
      </c>
      <c r="U219" s="36">
        <v>1</v>
      </c>
      <c r="V219" s="36" t="s">
        <v>25</v>
      </c>
      <c r="W219" s="36" t="s">
        <v>25</v>
      </c>
      <c r="X219" s="36" t="s">
        <v>25</v>
      </c>
      <c r="Y219" s="36" t="s">
        <v>25</v>
      </c>
      <c r="Z219" s="36" t="s">
        <v>25</v>
      </c>
      <c r="AA219" s="36" t="s">
        <v>25</v>
      </c>
    </row>
    <row r="220" spans="1:27" ht="25.5">
      <c r="A220" s="53" t="s">
        <v>167</v>
      </c>
      <c r="B220" s="54" t="s">
        <v>168</v>
      </c>
      <c r="C220" s="51" t="s">
        <v>169</v>
      </c>
      <c r="D220" s="42"/>
      <c r="E220" s="35" t="s">
        <v>24</v>
      </c>
      <c r="F220" s="24">
        <f t="shared" ref="F220:K220" si="143">F221+F222+F223+F224</f>
        <v>676535.55</v>
      </c>
      <c r="G220" s="24">
        <f t="shared" si="143"/>
        <v>676535.55</v>
      </c>
      <c r="H220" s="24">
        <f t="shared" si="143"/>
        <v>676535.55</v>
      </c>
      <c r="I220" s="24">
        <f t="shared" si="143"/>
        <v>676535.55</v>
      </c>
      <c r="J220" s="24">
        <f t="shared" si="143"/>
        <v>0</v>
      </c>
      <c r="K220" s="24">
        <f t="shared" si="143"/>
        <v>0</v>
      </c>
      <c r="L220" s="24">
        <f>L221+L222+L223+L224</f>
        <v>0</v>
      </c>
      <c r="M220" s="24">
        <f>M221+M222+M223+M224</f>
        <v>0</v>
      </c>
      <c r="N220" s="24">
        <f>N221+N222+N223+N224</f>
        <v>0</v>
      </c>
      <c r="O220" s="24">
        <f>O221+O222+O223+O224</f>
        <v>0</v>
      </c>
      <c r="P220" s="54" t="s">
        <v>170</v>
      </c>
      <c r="Q220" s="44" t="s">
        <v>171</v>
      </c>
      <c r="R220" s="44">
        <f>T220</f>
        <v>1</v>
      </c>
      <c r="S220" s="44">
        <f>U220</f>
        <v>1</v>
      </c>
      <c r="T220" s="44">
        <v>1</v>
      </c>
      <c r="U220" s="44">
        <v>1</v>
      </c>
      <c r="V220" s="44" t="s">
        <v>25</v>
      </c>
      <c r="W220" s="44" t="s">
        <v>25</v>
      </c>
      <c r="X220" s="44" t="s">
        <v>25</v>
      </c>
      <c r="Y220" s="44" t="s">
        <v>25</v>
      </c>
      <c r="Z220" s="44" t="s">
        <v>25</v>
      </c>
      <c r="AA220" s="44" t="s">
        <v>25</v>
      </c>
    </row>
    <row r="221" spans="1:27">
      <c r="A221" s="53"/>
      <c r="B221" s="54"/>
      <c r="C221" s="51"/>
      <c r="D221" s="42" t="s">
        <v>172</v>
      </c>
      <c r="E221" s="35" t="s">
        <v>89</v>
      </c>
      <c r="F221" s="24">
        <f t="shared" ref="F221:G224" si="144">H221+J221</f>
        <v>52688.03</v>
      </c>
      <c r="G221" s="24">
        <f t="shared" si="144"/>
        <v>52688.03</v>
      </c>
      <c r="H221" s="23">
        <v>52688.03</v>
      </c>
      <c r="I221" s="23">
        <v>52688.03</v>
      </c>
      <c r="J221" s="23">
        <v>0</v>
      </c>
      <c r="K221" s="23">
        <v>0</v>
      </c>
      <c r="L221" s="23">
        <v>0</v>
      </c>
      <c r="M221" s="23">
        <v>0</v>
      </c>
      <c r="N221" s="23">
        <v>0</v>
      </c>
      <c r="O221" s="23">
        <v>0</v>
      </c>
      <c r="P221" s="54"/>
      <c r="Q221" s="44"/>
      <c r="R221" s="44"/>
      <c r="S221" s="44"/>
      <c r="T221" s="44"/>
      <c r="U221" s="44"/>
      <c r="V221" s="44"/>
      <c r="W221" s="44"/>
      <c r="X221" s="44"/>
      <c r="Y221" s="44"/>
      <c r="Z221" s="44"/>
      <c r="AA221" s="44"/>
    </row>
    <row r="222" spans="1:27" ht="94.5" customHeight="1">
      <c r="A222" s="53"/>
      <c r="B222" s="54"/>
      <c r="C222" s="51"/>
      <c r="D222" s="42" t="s">
        <v>173</v>
      </c>
      <c r="E222" s="35" t="s">
        <v>90</v>
      </c>
      <c r="F222" s="24">
        <f t="shared" si="144"/>
        <v>623847.52</v>
      </c>
      <c r="G222" s="24">
        <f t="shared" si="144"/>
        <v>623847.52</v>
      </c>
      <c r="H222" s="23">
        <v>623847.52</v>
      </c>
      <c r="I222" s="23">
        <v>623847.52</v>
      </c>
      <c r="J222" s="23">
        <v>0</v>
      </c>
      <c r="K222" s="23">
        <v>0</v>
      </c>
      <c r="L222" s="23">
        <v>0</v>
      </c>
      <c r="M222" s="23">
        <v>0</v>
      </c>
      <c r="N222" s="23">
        <v>0</v>
      </c>
      <c r="O222" s="23">
        <v>0</v>
      </c>
      <c r="P222" s="54"/>
      <c r="Q222" s="44"/>
      <c r="R222" s="44"/>
      <c r="S222" s="44"/>
      <c r="T222" s="44"/>
      <c r="U222" s="44"/>
      <c r="V222" s="44"/>
      <c r="W222" s="44"/>
      <c r="X222" s="44"/>
      <c r="Y222" s="44"/>
      <c r="Z222" s="44"/>
      <c r="AA222" s="44"/>
    </row>
    <row r="223" spans="1:27">
      <c r="A223" s="53"/>
      <c r="B223" s="54"/>
      <c r="C223" s="51"/>
      <c r="D223" s="42"/>
      <c r="E223" s="35" t="s">
        <v>186</v>
      </c>
      <c r="F223" s="24">
        <f t="shared" si="144"/>
        <v>0</v>
      </c>
      <c r="G223" s="24">
        <f t="shared" si="144"/>
        <v>0</v>
      </c>
      <c r="H223" s="24">
        <v>0</v>
      </c>
      <c r="I223" s="24">
        <v>0</v>
      </c>
      <c r="J223" s="24">
        <v>0</v>
      </c>
      <c r="K223" s="24">
        <v>0</v>
      </c>
      <c r="L223" s="24">
        <v>0</v>
      </c>
      <c r="M223" s="24">
        <v>0</v>
      </c>
      <c r="N223" s="24">
        <v>0</v>
      </c>
      <c r="O223" s="24">
        <v>0</v>
      </c>
      <c r="P223" s="54"/>
      <c r="Q223" s="44"/>
      <c r="R223" s="44"/>
      <c r="S223" s="44"/>
      <c r="T223" s="44"/>
      <c r="U223" s="44"/>
      <c r="V223" s="44"/>
      <c r="W223" s="44"/>
      <c r="X223" s="44"/>
      <c r="Y223" s="44"/>
      <c r="Z223" s="44"/>
      <c r="AA223" s="44"/>
    </row>
    <row r="224" spans="1:27">
      <c r="A224" s="53"/>
      <c r="B224" s="54"/>
      <c r="C224" s="51"/>
      <c r="D224" s="42"/>
      <c r="E224" s="35" t="s">
        <v>187</v>
      </c>
      <c r="F224" s="24">
        <f t="shared" si="144"/>
        <v>0</v>
      </c>
      <c r="G224" s="24">
        <f>I224+K224</f>
        <v>0</v>
      </c>
      <c r="H224" s="24">
        <v>0</v>
      </c>
      <c r="I224" s="24">
        <v>0</v>
      </c>
      <c r="J224" s="24">
        <v>0</v>
      </c>
      <c r="K224" s="24">
        <v>0</v>
      </c>
      <c r="L224" s="24">
        <v>0</v>
      </c>
      <c r="M224" s="24">
        <v>0</v>
      </c>
      <c r="N224" s="24">
        <v>0</v>
      </c>
      <c r="O224" s="24">
        <v>0</v>
      </c>
      <c r="P224" s="54"/>
      <c r="Q224" s="44"/>
      <c r="R224" s="44"/>
      <c r="S224" s="44"/>
      <c r="T224" s="44"/>
      <c r="U224" s="44"/>
      <c r="V224" s="44"/>
      <c r="W224" s="44"/>
      <c r="X224" s="44"/>
      <c r="Y224" s="44"/>
      <c r="Z224" s="44"/>
      <c r="AA224" s="44"/>
    </row>
    <row r="225" spans="1:27" ht="25.5">
      <c r="A225" s="53" t="s">
        <v>202</v>
      </c>
      <c r="B225" s="54" t="s">
        <v>203</v>
      </c>
      <c r="C225" s="51" t="s">
        <v>169</v>
      </c>
      <c r="D225" s="42"/>
      <c r="E225" s="35" t="s">
        <v>24</v>
      </c>
      <c r="F225" s="24">
        <f t="shared" ref="F225:K225" si="145">F226+F227+F228+F229</f>
        <v>676535.55</v>
      </c>
      <c r="G225" s="24">
        <f t="shared" si="145"/>
        <v>676535.55</v>
      </c>
      <c r="H225" s="24">
        <f t="shared" si="145"/>
        <v>676535.55</v>
      </c>
      <c r="I225" s="24">
        <f t="shared" si="145"/>
        <v>676535.55</v>
      </c>
      <c r="J225" s="24">
        <f t="shared" si="145"/>
        <v>0</v>
      </c>
      <c r="K225" s="24">
        <f t="shared" si="145"/>
        <v>0</v>
      </c>
      <c r="L225" s="24">
        <f>L226+L227+L228+L229</f>
        <v>1371279.23</v>
      </c>
      <c r="M225" s="24">
        <f>M226+M227+M228+M229</f>
        <v>1371279.23</v>
      </c>
      <c r="N225" s="24">
        <f>N226+N227+N228+N229</f>
        <v>0</v>
      </c>
      <c r="O225" s="24">
        <f>O226+O227+O228+O229</f>
        <v>0</v>
      </c>
      <c r="P225" s="54" t="s">
        <v>170</v>
      </c>
      <c r="Q225" s="44" t="s">
        <v>171</v>
      </c>
      <c r="R225" s="44">
        <f>T225</f>
        <v>1</v>
      </c>
      <c r="S225" s="44">
        <f>U225</f>
        <v>1</v>
      </c>
      <c r="T225" s="44">
        <v>1</v>
      </c>
      <c r="U225" s="44">
        <v>1</v>
      </c>
      <c r="V225" s="44" t="s">
        <v>25</v>
      </c>
      <c r="W225" s="44" t="s">
        <v>25</v>
      </c>
      <c r="X225" s="44">
        <v>22</v>
      </c>
      <c r="Y225" s="44">
        <v>22</v>
      </c>
      <c r="Z225" s="44" t="s">
        <v>25</v>
      </c>
      <c r="AA225" s="44" t="s">
        <v>25</v>
      </c>
    </row>
    <row r="226" spans="1:27">
      <c r="A226" s="53"/>
      <c r="B226" s="54"/>
      <c r="C226" s="51"/>
      <c r="D226" s="42" t="s">
        <v>172</v>
      </c>
      <c r="E226" s="35" t="s">
        <v>89</v>
      </c>
      <c r="F226" s="24">
        <f t="shared" ref="F226:G229" si="146">H226+J226</f>
        <v>52688.03</v>
      </c>
      <c r="G226" s="24">
        <f t="shared" si="146"/>
        <v>52688.03</v>
      </c>
      <c r="H226" s="23">
        <v>52688.03</v>
      </c>
      <c r="I226" s="23">
        <v>52688.03</v>
      </c>
      <c r="J226" s="23">
        <v>0</v>
      </c>
      <c r="K226" s="23">
        <v>0</v>
      </c>
      <c r="L226" s="43">
        <v>105873.12</v>
      </c>
      <c r="M226" s="43">
        <v>105873.12</v>
      </c>
      <c r="N226" s="43"/>
      <c r="O226" s="43"/>
      <c r="P226" s="54"/>
      <c r="Q226" s="44"/>
      <c r="R226" s="44"/>
      <c r="S226" s="44"/>
      <c r="T226" s="44"/>
      <c r="U226" s="44"/>
      <c r="V226" s="44"/>
      <c r="W226" s="44"/>
      <c r="X226" s="44"/>
      <c r="Y226" s="44"/>
      <c r="Z226" s="44"/>
      <c r="AA226" s="44"/>
    </row>
    <row r="227" spans="1:27">
      <c r="A227" s="53"/>
      <c r="B227" s="54"/>
      <c r="C227" s="51"/>
      <c r="D227" s="42" t="s">
        <v>173</v>
      </c>
      <c r="E227" s="35" t="s">
        <v>90</v>
      </c>
      <c r="F227" s="24">
        <f t="shared" si="146"/>
        <v>623847.52</v>
      </c>
      <c r="G227" s="24">
        <f t="shared" si="146"/>
        <v>623847.52</v>
      </c>
      <c r="H227" s="23">
        <v>623847.52</v>
      </c>
      <c r="I227" s="23">
        <v>623847.52</v>
      </c>
      <c r="J227" s="23">
        <v>0</v>
      </c>
      <c r="K227" s="23">
        <v>0</v>
      </c>
      <c r="L227" s="23">
        <v>1265406.1100000001</v>
      </c>
      <c r="M227" s="23">
        <v>1265406.1100000001</v>
      </c>
      <c r="N227" s="23"/>
      <c r="O227" s="23"/>
      <c r="P227" s="54"/>
      <c r="Q227" s="44"/>
      <c r="R227" s="44"/>
      <c r="S227" s="44"/>
      <c r="T227" s="44"/>
      <c r="U227" s="44"/>
      <c r="V227" s="44"/>
      <c r="W227" s="44"/>
      <c r="X227" s="44"/>
      <c r="Y227" s="44"/>
      <c r="Z227" s="44"/>
      <c r="AA227" s="44"/>
    </row>
    <row r="228" spans="1:27">
      <c r="A228" s="53"/>
      <c r="B228" s="54"/>
      <c r="C228" s="51"/>
      <c r="D228" s="42"/>
      <c r="E228" s="35" t="s">
        <v>186</v>
      </c>
      <c r="F228" s="24">
        <f t="shared" si="146"/>
        <v>0</v>
      </c>
      <c r="G228" s="24">
        <f t="shared" si="146"/>
        <v>0</v>
      </c>
      <c r="H228" s="24">
        <v>0</v>
      </c>
      <c r="I228" s="24">
        <v>0</v>
      </c>
      <c r="J228" s="24">
        <v>0</v>
      </c>
      <c r="K228" s="24">
        <v>0</v>
      </c>
      <c r="L228" s="24">
        <v>0</v>
      </c>
      <c r="M228" s="24">
        <v>0</v>
      </c>
      <c r="N228" s="24">
        <v>0</v>
      </c>
      <c r="O228" s="24">
        <v>0</v>
      </c>
      <c r="P228" s="54"/>
      <c r="Q228" s="44"/>
      <c r="R228" s="44"/>
      <c r="S228" s="44"/>
      <c r="T228" s="44"/>
      <c r="U228" s="44"/>
      <c r="V228" s="44"/>
      <c r="W228" s="44"/>
      <c r="X228" s="44"/>
      <c r="Y228" s="44"/>
      <c r="Z228" s="44"/>
      <c r="AA228" s="44"/>
    </row>
    <row r="229" spans="1:27">
      <c r="A229" s="53"/>
      <c r="B229" s="54"/>
      <c r="C229" s="51"/>
      <c r="D229" s="42"/>
      <c r="E229" s="35" t="s">
        <v>187</v>
      </c>
      <c r="F229" s="24">
        <f t="shared" si="146"/>
        <v>0</v>
      </c>
      <c r="G229" s="24">
        <f t="shared" si="146"/>
        <v>0</v>
      </c>
      <c r="H229" s="24">
        <v>0</v>
      </c>
      <c r="I229" s="24">
        <v>0</v>
      </c>
      <c r="J229" s="24">
        <v>0</v>
      </c>
      <c r="K229" s="24">
        <v>0</v>
      </c>
      <c r="L229" s="24">
        <v>0</v>
      </c>
      <c r="M229" s="24">
        <v>0</v>
      </c>
      <c r="N229" s="24">
        <v>0</v>
      </c>
      <c r="O229" s="24">
        <v>0</v>
      </c>
      <c r="P229" s="54"/>
      <c r="Q229" s="44"/>
      <c r="R229" s="44"/>
      <c r="S229" s="44"/>
      <c r="T229" s="44"/>
      <c r="U229" s="44"/>
      <c r="V229" s="44"/>
      <c r="W229" s="44"/>
      <c r="X229" s="44"/>
      <c r="Y229" s="44"/>
      <c r="Z229" s="44"/>
      <c r="AA229" s="44"/>
    </row>
    <row r="230" spans="1:27" ht="25.5">
      <c r="A230" s="57">
        <v>2</v>
      </c>
      <c r="B230" s="61" t="s">
        <v>174</v>
      </c>
      <c r="C230" s="61"/>
      <c r="D230" s="61"/>
      <c r="E230" s="35" t="s">
        <v>24</v>
      </c>
      <c r="F230" s="24">
        <f t="shared" ref="F230:K230" si="147">F231+F232+F233+F234</f>
        <v>117300</v>
      </c>
      <c r="G230" s="24">
        <f t="shared" si="147"/>
        <v>117300</v>
      </c>
      <c r="H230" s="24">
        <f t="shared" si="147"/>
        <v>117300</v>
      </c>
      <c r="I230" s="24">
        <f t="shared" si="147"/>
        <v>117300</v>
      </c>
      <c r="J230" s="24">
        <f t="shared" si="147"/>
        <v>50000</v>
      </c>
      <c r="K230" s="24">
        <f t="shared" si="147"/>
        <v>50000</v>
      </c>
      <c r="L230" s="24">
        <f>L231+L232+L233+L234</f>
        <v>221714.32</v>
      </c>
      <c r="M230" s="24">
        <f>M231+M232+M233+M234</f>
        <v>221714.32</v>
      </c>
      <c r="N230" s="24">
        <f>N231+N232+N233+N234</f>
        <v>391824.85</v>
      </c>
      <c r="O230" s="24">
        <f>O231+O232+O233+O234</f>
        <v>391824.85</v>
      </c>
      <c r="P230" s="44" t="s">
        <v>108</v>
      </c>
      <c r="Q230" s="44" t="s">
        <v>108</v>
      </c>
      <c r="R230" s="44" t="s">
        <v>108</v>
      </c>
      <c r="S230" s="44" t="s">
        <v>108</v>
      </c>
      <c r="T230" s="44" t="s">
        <v>108</v>
      </c>
      <c r="U230" s="44" t="s">
        <v>108</v>
      </c>
      <c r="V230" s="44" t="s">
        <v>108</v>
      </c>
      <c r="W230" s="44" t="s">
        <v>108</v>
      </c>
      <c r="X230" s="44" t="s">
        <v>108</v>
      </c>
      <c r="Y230" s="44" t="s">
        <v>108</v>
      </c>
      <c r="Z230" s="44" t="s">
        <v>108</v>
      </c>
      <c r="AA230" s="44" t="s">
        <v>108</v>
      </c>
    </row>
    <row r="231" spans="1:27">
      <c r="A231" s="57"/>
      <c r="B231" s="61"/>
      <c r="C231" s="61"/>
      <c r="D231" s="61"/>
      <c r="E231" s="35" t="s">
        <v>89</v>
      </c>
      <c r="F231" s="24">
        <f t="shared" ref="F231:K232" si="148">F236</f>
        <v>117300</v>
      </c>
      <c r="G231" s="24">
        <f t="shared" si="148"/>
        <v>117300</v>
      </c>
      <c r="H231" s="24">
        <f t="shared" si="148"/>
        <v>117300</v>
      </c>
      <c r="I231" s="24">
        <f t="shared" si="148"/>
        <v>117300</v>
      </c>
      <c r="J231" s="24">
        <f t="shared" si="148"/>
        <v>50000</v>
      </c>
      <c r="K231" s="24">
        <f t="shared" si="148"/>
        <v>50000</v>
      </c>
      <c r="L231" s="24">
        <f t="shared" ref="L231:M234" si="149">L236</f>
        <v>100000</v>
      </c>
      <c r="M231" s="24">
        <f t="shared" si="149"/>
        <v>100000</v>
      </c>
      <c r="N231" s="24">
        <f t="shared" ref="N231:O231" si="150">N236</f>
        <v>229280.89</v>
      </c>
      <c r="O231" s="24">
        <f t="shared" si="150"/>
        <v>229280.89</v>
      </c>
      <c r="P231" s="44"/>
      <c r="Q231" s="44"/>
      <c r="R231" s="44"/>
      <c r="S231" s="44"/>
      <c r="T231" s="44"/>
      <c r="U231" s="44"/>
      <c r="V231" s="44"/>
      <c r="W231" s="44"/>
      <c r="X231" s="44"/>
      <c r="Y231" s="44"/>
      <c r="Z231" s="44"/>
      <c r="AA231" s="44"/>
    </row>
    <row r="232" spans="1:27" ht="36.75" customHeight="1">
      <c r="A232" s="57"/>
      <c r="B232" s="61"/>
      <c r="C232" s="61"/>
      <c r="D232" s="61"/>
      <c r="E232" s="35" t="s">
        <v>90</v>
      </c>
      <c r="F232" s="24">
        <f t="shared" si="148"/>
        <v>0</v>
      </c>
      <c r="G232" s="24">
        <f t="shared" si="148"/>
        <v>0</v>
      </c>
      <c r="H232" s="24">
        <f t="shared" si="148"/>
        <v>0</v>
      </c>
      <c r="I232" s="24">
        <f t="shared" si="148"/>
        <v>0</v>
      </c>
      <c r="J232" s="24">
        <f t="shared" si="148"/>
        <v>0</v>
      </c>
      <c r="K232" s="24">
        <f t="shared" si="148"/>
        <v>0</v>
      </c>
      <c r="L232" s="24">
        <f t="shared" si="149"/>
        <v>121714.32</v>
      </c>
      <c r="M232" s="24">
        <f t="shared" si="149"/>
        <v>121714.32</v>
      </c>
      <c r="N232" s="24">
        <f t="shared" ref="N232:O232" si="151">N237</f>
        <v>162543.96</v>
      </c>
      <c r="O232" s="24">
        <f t="shared" si="151"/>
        <v>162543.96</v>
      </c>
      <c r="P232" s="44"/>
      <c r="Q232" s="44"/>
      <c r="R232" s="44"/>
      <c r="S232" s="44"/>
      <c r="T232" s="44"/>
      <c r="U232" s="44"/>
      <c r="V232" s="44"/>
      <c r="W232" s="44"/>
      <c r="X232" s="44"/>
      <c r="Y232" s="44"/>
      <c r="Z232" s="44"/>
      <c r="AA232" s="44"/>
    </row>
    <row r="233" spans="1:27">
      <c r="A233" s="57"/>
      <c r="B233" s="61"/>
      <c r="C233" s="61"/>
      <c r="D233" s="61"/>
      <c r="E233" s="35" t="s">
        <v>186</v>
      </c>
      <c r="F233" s="24">
        <f t="shared" ref="F233:K234" si="152">F238</f>
        <v>0</v>
      </c>
      <c r="G233" s="24">
        <f t="shared" si="152"/>
        <v>0</v>
      </c>
      <c r="H233" s="24">
        <f t="shared" si="152"/>
        <v>0</v>
      </c>
      <c r="I233" s="24">
        <f t="shared" si="152"/>
        <v>0</v>
      </c>
      <c r="J233" s="24">
        <f t="shared" si="152"/>
        <v>0</v>
      </c>
      <c r="K233" s="24">
        <f t="shared" si="152"/>
        <v>0</v>
      </c>
      <c r="L233" s="24">
        <f t="shared" si="149"/>
        <v>0</v>
      </c>
      <c r="M233" s="24">
        <f t="shared" si="149"/>
        <v>0</v>
      </c>
      <c r="N233" s="24">
        <f t="shared" ref="N233:O233" si="153">N238</f>
        <v>0</v>
      </c>
      <c r="O233" s="24">
        <f t="shared" si="153"/>
        <v>0</v>
      </c>
      <c r="P233" s="44"/>
      <c r="Q233" s="44"/>
      <c r="R233" s="44"/>
      <c r="S233" s="44"/>
      <c r="T233" s="44"/>
      <c r="U233" s="44"/>
      <c r="V233" s="44"/>
      <c r="W233" s="44"/>
      <c r="X233" s="44"/>
      <c r="Y233" s="44"/>
      <c r="Z233" s="44"/>
      <c r="AA233" s="44"/>
    </row>
    <row r="234" spans="1:27">
      <c r="A234" s="57"/>
      <c r="B234" s="61"/>
      <c r="C234" s="61"/>
      <c r="D234" s="61"/>
      <c r="E234" s="35" t="s">
        <v>187</v>
      </c>
      <c r="F234" s="24">
        <f t="shared" si="152"/>
        <v>0</v>
      </c>
      <c r="G234" s="24">
        <f t="shared" si="152"/>
        <v>0</v>
      </c>
      <c r="H234" s="24">
        <f t="shared" si="152"/>
        <v>0</v>
      </c>
      <c r="I234" s="24">
        <f t="shared" si="152"/>
        <v>0</v>
      </c>
      <c r="J234" s="24">
        <f t="shared" si="152"/>
        <v>0</v>
      </c>
      <c r="K234" s="24">
        <f t="shared" si="152"/>
        <v>0</v>
      </c>
      <c r="L234" s="24">
        <f t="shared" si="149"/>
        <v>0</v>
      </c>
      <c r="M234" s="24">
        <f t="shared" si="149"/>
        <v>0</v>
      </c>
      <c r="N234" s="24">
        <f t="shared" ref="N234:O234" si="154">N239</f>
        <v>0</v>
      </c>
      <c r="O234" s="24">
        <f t="shared" si="154"/>
        <v>0</v>
      </c>
      <c r="P234" s="44"/>
      <c r="Q234" s="44"/>
      <c r="R234" s="44"/>
      <c r="S234" s="44"/>
      <c r="T234" s="44"/>
      <c r="U234" s="44"/>
      <c r="V234" s="44"/>
      <c r="W234" s="44"/>
      <c r="X234" s="44"/>
      <c r="Y234" s="44"/>
      <c r="Z234" s="44"/>
      <c r="AA234" s="44"/>
    </row>
    <row r="235" spans="1:27" ht="25.5">
      <c r="A235" s="53" t="s">
        <v>57</v>
      </c>
      <c r="B235" s="60" t="s">
        <v>175</v>
      </c>
      <c r="C235" s="44" t="s">
        <v>108</v>
      </c>
      <c r="D235" s="48" t="s">
        <v>176</v>
      </c>
      <c r="E235" s="35" t="s">
        <v>24</v>
      </c>
      <c r="F235" s="24">
        <f t="shared" ref="F235:G239" si="155">H235</f>
        <v>117300</v>
      </c>
      <c r="G235" s="24">
        <f t="shared" si="155"/>
        <v>117300</v>
      </c>
      <c r="H235" s="24">
        <f t="shared" ref="H235:M235" si="156">H236+H237+H238+H239</f>
        <v>117300</v>
      </c>
      <c r="I235" s="24">
        <f t="shared" si="156"/>
        <v>117300</v>
      </c>
      <c r="J235" s="24">
        <f t="shared" si="156"/>
        <v>50000</v>
      </c>
      <c r="K235" s="24">
        <f t="shared" si="156"/>
        <v>50000</v>
      </c>
      <c r="L235" s="24">
        <f t="shared" si="156"/>
        <v>221714.32</v>
      </c>
      <c r="M235" s="24">
        <f t="shared" si="156"/>
        <v>221714.32</v>
      </c>
      <c r="N235" s="24">
        <f t="shared" ref="N235:O235" si="157">N236+N237+N238+N239</f>
        <v>391824.85</v>
      </c>
      <c r="O235" s="24">
        <f t="shared" si="157"/>
        <v>391824.85</v>
      </c>
      <c r="P235" s="44" t="s">
        <v>108</v>
      </c>
      <c r="Q235" s="44" t="s">
        <v>108</v>
      </c>
      <c r="R235" s="44" t="s">
        <v>108</v>
      </c>
      <c r="S235" s="44" t="s">
        <v>108</v>
      </c>
      <c r="T235" s="44" t="s">
        <v>108</v>
      </c>
      <c r="U235" s="44" t="s">
        <v>108</v>
      </c>
      <c r="V235" s="44" t="s">
        <v>108</v>
      </c>
      <c r="W235" s="44" t="s">
        <v>108</v>
      </c>
      <c r="X235" s="44" t="s">
        <v>108</v>
      </c>
      <c r="Y235" s="44" t="s">
        <v>108</v>
      </c>
      <c r="Z235" s="44" t="s">
        <v>108</v>
      </c>
      <c r="AA235" s="44" t="s">
        <v>108</v>
      </c>
    </row>
    <row r="236" spans="1:27">
      <c r="A236" s="53"/>
      <c r="B236" s="60"/>
      <c r="C236" s="44"/>
      <c r="D236" s="48"/>
      <c r="E236" s="35" t="s">
        <v>89</v>
      </c>
      <c r="F236" s="24">
        <f t="shared" si="155"/>
        <v>117300</v>
      </c>
      <c r="G236" s="24">
        <f t="shared" si="155"/>
        <v>117300</v>
      </c>
      <c r="H236" s="24">
        <f t="shared" ref="H236:M237" si="158">H241</f>
        <v>117300</v>
      </c>
      <c r="I236" s="24">
        <f t="shared" si="158"/>
        <v>117300</v>
      </c>
      <c r="J236" s="24">
        <f t="shared" si="158"/>
        <v>50000</v>
      </c>
      <c r="K236" s="24">
        <f t="shared" si="158"/>
        <v>50000</v>
      </c>
      <c r="L236" s="24">
        <f t="shared" si="158"/>
        <v>100000</v>
      </c>
      <c r="M236" s="24">
        <f t="shared" si="158"/>
        <v>100000</v>
      </c>
      <c r="N236" s="24">
        <f t="shared" ref="N236:O236" si="159">N241</f>
        <v>229280.89</v>
      </c>
      <c r="O236" s="24">
        <f t="shared" si="159"/>
        <v>229280.89</v>
      </c>
      <c r="P236" s="44"/>
      <c r="Q236" s="44"/>
      <c r="R236" s="44"/>
      <c r="S236" s="44"/>
      <c r="T236" s="44"/>
      <c r="U236" s="44"/>
      <c r="V236" s="44"/>
      <c r="W236" s="44"/>
      <c r="X236" s="44"/>
      <c r="Y236" s="44"/>
      <c r="Z236" s="44"/>
      <c r="AA236" s="44"/>
    </row>
    <row r="237" spans="1:27">
      <c r="A237" s="53"/>
      <c r="B237" s="60"/>
      <c r="C237" s="44"/>
      <c r="D237" s="48"/>
      <c r="E237" s="35" t="s">
        <v>90</v>
      </c>
      <c r="F237" s="24">
        <f t="shared" si="155"/>
        <v>0</v>
      </c>
      <c r="G237" s="24">
        <f t="shared" si="155"/>
        <v>0</v>
      </c>
      <c r="H237" s="24">
        <f t="shared" si="158"/>
        <v>0</v>
      </c>
      <c r="I237" s="24">
        <f t="shared" si="158"/>
        <v>0</v>
      </c>
      <c r="J237" s="24">
        <f t="shared" si="158"/>
        <v>0</v>
      </c>
      <c r="K237" s="24">
        <f t="shared" si="158"/>
        <v>0</v>
      </c>
      <c r="L237" s="24">
        <f t="shared" si="158"/>
        <v>121714.32</v>
      </c>
      <c r="M237" s="24">
        <f t="shared" si="158"/>
        <v>121714.32</v>
      </c>
      <c r="N237" s="24">
        <f t="shared" ref="N237:O237" si="160">N242</f>
        <v>162543.96</v>
      </c>
      <c r="O237" s="24">
        <f t="shared" si="160"/>
        <v>162543.96</v>
      </c>
      <c r="P237" s="44"/>
      <c r="Q237" s="44"/>
      <c r="R237" s="44"/>
      <c r="S237" s="44"/>
      <c r="T237" s="44"/>
      <c r="U237" s="44"/>
      <c r="V237" s="44"/>
      <c r="W237" s="44"/>
      <c r="X237" s="44"/>
      <c r="Y237" s="44"/>
      <c r="Z237" s="44"/>
      <c r="AA237" s="44"/>
    </row>
    <row r="238" spans="1:27">
      <c r="A238" s="53"/>
      <c r="B238" s="60"/>
      <c r="C238" s="44"/>
      <c r="D238" s="48"/>
      <c r="E238" s="35" t="s">
        <v>186</v>
      </c>
      <c r="F238" s="24">
        <f t="shared" si="155"/>
        <v>0</v>
      </c>
      <c r="G238" s="24">
        <f t="shared" si="155"/>
        <v>0</v>
      </c>
      <c r="H238" s="24">
        <f t="shared" ref="H238:K239" si="161">H243</f>
        <v>0</v>
      </c>
      <c r="I238" s="24">
        <f t="shared" si="161"/>
        <v>0</v>
      </c>
      <c r="J238" s="24">
        <f t="shared" si="161"/>
        <v>0</v>
      </c>
      <c r="K238" s="24">
        <f t="shared" si="161"/>
        <v>0</v>
      </c>
      <c r="L238" s="24">
        <f t="shared" ref="L238:O239" si="162">L243</f>
        <v>0</v>
      </c>
      <c r="M238" s="24">
        <f t="shared" si="162"/>
        <v>0</v>
      </c>
      <c r="N238" s="24">
        <f t="shared" si="162"/>
        <v>0</v>
      </c>
      <c r="O238" s="24">
        <f t="shared" si="162"/>
        <v>0</v>
      </c>
      <c r="P238" s="44"/>
      <c r="Q238" s="44"/>
      <c r="R238" s="44"/>
      <c r="S238" s="44"/>
      <c r="T238" s="44"/>
      <c r="U238" s="44"/>
      <c r="V238" s="44"/>
      <c r="W238" s="44"/>
      <c r="X238" s="44"/>
      <c r="Y238" s="44"/>
      <c r="Z238" s="44"/>
      <c r="AA238" s="44"/>
    </row>
    <row r="239" spans="1:27">
      <c r="A239" s="53"/>
      <c r="B239" s="60"/>
      <c r="C239" s="44"/>
      <c r="D239" s="48"/>
      <c r="E239" s="35" t="s">
        <v>187</v>
      </c>
      <c r="F239" s="24">
        <f t="shared" si="155"/>
        <v>0</v>
      </c>
      <c r="G239" s="24">
        <f t="shared" si="155"/>
        <v>0</v>
      </c>
      <c r="H239" s="24">
        <f t="shared" si="161"/>
        <v>0</v>
      </c>
      <c r="I239" s="24">
        <f t="shared" si="161"/>
        <v>0</v>
      </c>
      <c r="J239" s="24">
        <f t="shared" si="161"/>
        <v>0</v>
      </c>
      <c r="K239" s="24">
        <f t="shared" si="161"/>
        <v>0</v>
      </c>
      <c r="L239" s="24">
        <f t="shared" si="162"/>
        <v>0</v>
      </c>
      <c r="M239" s="24">
        <f t="shared" si="162"/>
        <v>0</v>
      </c>
      <c r="N239" s="24">
        <f t="shared" si="162"/>
        <v>0</v>
      </c>
      <c r="O239" s="24">
        <f t="shared" si="162"/>
        <v>0</v>
      </c>
      <c r="P239" s="44"/>
      <c r="Q239" s="44"/>
      <c r="R239" s="44"/>
      <c r="S239" s="44"/>
      <c r="T239" s="44"/>
      <c r="U239" s="44"/>
      <c r="V239" s="44"/>
      <c r="W239" s="44"/>
      <c r="X239" s="44"/>
      <c r="Y239" s="44"/>
      <c r="Z239" s="44"/>
      <c r="AA239" s="44"/>
    </row>
    <row r="240" spans="1:27" ht="25.5">
      <c r="A240" s="53" t="s">
        <v>85</v>
      </c>
      <c r="B240" s="54" t="s">
        <v>177</v>
      </c>
      <c r="C240" s="51">
        <v>502</v>
      </c>
      <c r="D240" s="48" t="s">
        <v>178</v>
      </c>
      <c r="E240" s="35" t="s">
        <v>24</v>
      </c>
      <c r="F240" s="24">
        <f t="shared" ref="F240:K240" si="163">F241+F242+F243+F244</f>
        <v>167300</v>
      </c>
      <c r="G240" s="24">
        <f t="shared" si="163"/>
        <v>167300</v>
      </c>
      <c r="H240" s="24">
        <f t="shared" si="163"/>
        <v>117300</v>
      </c>
      <c r="I240" s="24">
        <f t="shared" si="163"/>
        <v>117300</v>
      </c>
      <c r="J240" s="24">
        <f t="shared" si="163"/>
        <v>50000</v>
      </c>
      <c r="K240" s="24">
        <f t="shared" si="163"/>
        <v>50000</v>
      </c>
      <c r="L240" s="24">
        <f>L241+L242+L243+L244</f>
        <v>221714.32</v>
      </c>
      <c r="M240" s="24">
        <f>M241+M242+M243+M244</f>
        <v>221714.32</v>
      </c>
      <c r="N240" s="24">
        <f>N241+N242+N243+N244</f>
        <v>391824.85</v>
      </c>
      <c r="O240" s="24">
        <f>O241+O242+O243+O244</f>
        <v>391824.85</v>
      </c>
      <c r="P240" s="54" t="s">
        <v>179</v>
      </c>
      <c r="Q240" s="44" t="s">
        <v>35</v>
      </c>
      <c r="R240" s="44">
        <f>T240</f>
        <v>2</v>
      </c>
      <c r="S240" s="44">
        <f>U240</f>
        <v>1</v>
      </c>
      <c r="T240" s="44">
        <v>2</v>
      </c>
      <c r="U240" s="44">
        <v>1</v>
      </c>
      <c r="V240" s="44">
        <v>1</v>
      </c>
      <c r="W240" s="44">
        <v>1</v>
      </c>
      <c r="X240" s="44">
        <v>2</v>
      </c>
      <c r="Y240" s="44">
        <v>2</v>
      </c>
      <c r="Z240" s="44">
        <v>2</v>
      </c>
      <c r="AA240" s="44">
        <v>2</v>
      </c>
    </row>
    <row r="241" spans="1:27">
      <c r="A241" s="53"/>
      <c r="B241" s="54"/>
      <c r="C241" s="51"/>
      <c r="D241" s="48"/>
      <c r="E241" s="35" t="s">
        <v>89</v>
      </c>
      <c r="F241" s="24">
        <f t="shared" ref="F241:G244" si="164">H241+J241</f>
        <v>167300</v>
      </c>
      <c r="G241" s="24">
        <f t="shared" si="164"/>
        <v>167300</v>
      </c>
      <c r="H241" s="24">
        <v>117300</v>
      </c>
      <c r="I241" s="24">
        <v>117300</v>
      </c>
      <c r="J241" s="24">
        <v>50000</v>
      </c>
      <c r="K241" s="24">
        <v>50000</v>
      </c>
      <c r="L241" s="23">
        <v>100000</v>
      </c>
      <c r="M241" s="23">
        <v>100000</v>
      </c>
      <c r="N241" s="23">
        <v>229280.89</v>
      </c>
      <c r="O241" s="23">
        <v>229280.89</v>
      </c>
      <c r="P241" s="54"/>
      <c r="Q241" s="44"/>
      <c r="R241" s="44"/>
      <c r="S241" s="44"/>
      <c r="T241" s="44"/>
      <c r="U241" s="44"/>
      <c r="V241" s="44"/>
      <c r="W241" s="44"/>
      <c r="X241" s="44"/>
      <c r="Y241" s="44"/>
      <c r="Z241" s="44"/>
      <c r="AA241" s="44"/>
    </row>
    <row r="242" spans="1:27" ht="58.5" customHeight="1">
      <c r="A242" s="53"/>
      <c r="B242" s="54"/>
      <c r="C242" s="51"/>
      <c r="D242" s="48"/>
      <c r="E242" s="35" t="s">
        <v>90</v>
      </c>
      <c r="F242" s="24">
        <f t="shared" si="164"/>
        <v>0</v>
      </c>
      <c r="G242" s="24">
        <f t="shared" si="164"/>
        <v>0</v>
      </c>
      <c r="H242" s="24">
        <v>0</v>
      </c>
      <c r="I242" s="24">
        <v>0</v>
      </c>
      <c r="J242" s="24">
        <v>0</v>
      </c>
      <c r="K242" s="24">
        <v>0</v>
      </c>
      <c r="L242" s="23">
        <v>121714.32</v>
      </c>
      <c r="M242" s="23">
        <v>121714.32</v>
      </c>
      <c r="N242" s="23">
        <v>162543.96</v>
      </c>
      <c r="O242" s="23">
        <v>162543.96</v>
      </c>
      <c r="P242" s="54"/>
      <c r="Q242" s="44"/>
      <c r="R242" s="44"/>
      <c r="S242" s="44"/>
      <c r="T242" s="44"/>
      <c r="U242" s="44"/>
      <c r="V242" s="44"/>
      <c r="W242" s="44"/>
      <c r="X242" s="44"/>
      <c r="Y242" s="44"/>
      <c r="Z242" s="44"/>
      <c r="AA242" s="44"/>
    </row>
    <row r="243" spans="1:27">
      <c r="A243" s="53"/>
      <c r="B243" s="54"/>
      <c r="C243" s="51"/>
      <c r="D243" s="48"/>
      <c r="E243" s="35" t="s">
        <v>186</v>
      </c>
      <c r="F243" s="24">
        <f t="shared" si="164"/>
        <v>0</v>
      </c>
      <c r="G243" s="24">
        <f t="shared" si="164"/>
        <v>0</v>
      </c>
      <c r="H243" s="24">
        <v>0</v>
      </c>
      <c r="I243" s="24">
        <v>0</v>
      </c>
      <c r="J243" s="24">
        <v>0</v>
      </c>
      <c r="K243" s="24">
        <v>0</v>
      </c>
      <c r="L243" s="24">
        <v>0</v>
      </c>
      <c r="M243" s="24">
        <v>0</v>
      </c>
      <c r="N243" s="24">
        <v>0</v>
      </c>
      <c r="O243" s="24">
        <v>0</v>
      </c>
      <c r="P243" s="54"/>
      <c r="Q243" s="44"/>
      <c r="R243" s="44"/>
      <c r="S243" s="44"/>
      <c r="T243" s="44"/>
      <c r="U243" s="44"/>
      <c r="V243" s="44"/>
      <c r="W243" s="44"/>
      <c r="X243" s="44"/>
      <c r="Y243" s="44"/>
      <c r="Z243" s="44"/>
      <c r="AA243" s="44"/>
    </row>
    <row r="244" spans="1:27">
      <c r="A244" s="53"/>
      <c r="B244" s="54"/>
      <c r="C244" s="51"/>
      <c r="D244" s="48"/>
      <c r="E244" s="35" t="s">
        <v>187</v>
      </c>
      <c r="F244" s="24">
        <f t="shared" si="164"/>
        <v>0</v>
      </c>
      <c r="G244" s="24">
        <f t="shared" si="164"/>
        <v>0</v>
      </c>
      <c r="H244" s="24">
        <v>0</v>
      </c>
      <c r="I244" s="24">
        <v>0</v>
      </c>
      <c r="J244" s="24">
        <v>0</v>
      </c>
      <c r="K244" s="24">
        <v>0</v>
      </c>
      <c r="L244" s="24">
        <v>0</v>
      </c>
      <c r="M244" s="24">
        <v>0</v>
      </c>
      <c r="N244" s="24">
        <v>0</v>
      </c>
      <c r="O244" s="24">
        <v>0</v>
      </c>
      <c r="P244" s="54"/>
      <c r="Q244" s="44"/>
      <c r="R244" s="44"/>
      <c r="S244" s="44"/>
      <c r="T244" s="44"/>
      <c r="U244" s="44"/>
      <c r="V244" s="44"/>
      <c r="W244" s="44"/>
      <c r="X244" s="44"/>
      <c r="Y244" s="44"/>
      <c r="Z244" s="44"/>
      <c r="AA244" s="44"/>
    </row>
    <row r="245" spans="1:27" s="22" customFormat="1" ht="25.5" customHeight="1">
      <c r="A245" s="59" t="s">
        <v>182</v>
      </c>
      <c r="B245" s="59"/>
      <c r="C245" s="45"/>
      <c r="D245" s="48" t="s">
        <v>180</v>
      </c>
      <c r="E245" s="34" t="s">
        <v>24</v>
      </c>
      <c r="F245" s="25">
        <f t="shared" ref="F245:M245" si="165">F246+F247+F248+F249</f>
        <v>2256556.62</v>
      </c>
      <c r="G245" s="25">
        <f t="shared" si="165"/>
        <v>2254356.62</v>
      </c>
      <c r="H245" s="25">
        <f t="shared" si="165"/>
        <v>2256556.62</v>
      </c>
      <c r="I245" s="25">
        <f t="shared" si="165"/>
        <v>2254356.62</v>
      </c>
      <c r="J245" s="25">
        <f t="shared" si="165"/>
        <v>1414785.78</v>
      </c>
      <c r="K245" s="25">
        <f t="shared" si="165"/>
        <v>1414785.78</v>
      </c>
      <c r="L245" s="25">
        <f t="shared" si="165"/>
        <v>3108715.43</v>
      </c>
      <c r="M245" s="25">
        <f t="shared" si="165"/>
        <v>3107906.49</v>
      </c>
      <c r="N245" s="25">
        <f t="shared" ref="N245:O245" si="166">N246+N247+N248+N249</f>
        <v>391824.85</v>
      </c>
      <c r="O245" s="25">
        <f t="shared" si="166"/>
        <v>391824.85</v>
      </c>
      <c r="P245" s="45" t="s">
        <v>108</v>
      </c>
      <c r="Q245" s="45" t="s">
        <v>108</v>
      </c>
      <c r="R245" s="45" t="s">
        <v>108</v>
      </c>
      <c r="S245" s="45" t="s">
        <v>108</v>
      </c>
      <c r="T245" s="45" t="s">
        <v>108</v>
      </c>
      <c r="U245" s="45" t="s">
        <v>108</v>
      </c>
      <c r="V245" s="45" t="s">
        <v>108</v>
      </c>
      <c r="W245" s="45" t="s">
        <v>108</v>
      </c>
      <c r="X245" s="45" t="s">
        <v>108</v>
      </c>
      <c r="Y245" s="45" t="s">
        <v>108</v>
      </c>
      <c r="Z245" s="45" t="s">
        <v>108</v>
      </c>
      <c r="AA245" s="45" t="s">
        <v>108</v>
      </c>
    </row>
    <row r="246" spans="1:27" s="22" customFormat="1">
      <c r="A246" s="59"/>
      <c r="B246" s="59"/>
      <c r="C246" s="45"/>
      <c r="D246" s="48"/>
      <c r="E246" s="34" t="s">
        <v>89</v>
      </c>
      <c r="F246" s="25">
        <f t="shared" ref="F246:G249" si="167">H246</f>
        <v>669001.32000000007</v>
      </c>
      <c r="G246" s="25">
        <f t="shared" si="167"/>
        <v>669001.32000000007</v>
      </c>
      <c r="H246" s="25">
        <f t="shared" ref="H246:M249" si="168">H170+H200+H231</f>
        <v>669001.32000000007</v>
      </c>
      <c r="I246" s="25">
        <f t="shared" si="168"/>
        <v>669001.32000000007</v>
      </c>
      <c r="J246" s="25">
        <f t="shared" si="168"/>
        <v>406087.67999999999</v>
      </c>
      <c r="K246" s="25">
        <f t="shared" si="168"/>
        <v>406087.67999999999</v>
      </c>
      <c r="L246" s="25">
        <f t="shared" si="168"/>
        <v>723918.12</v>
      </c>
      <c r="M246" s="25">
        <f t="shared" si="168"/>
        <v>723109.17999999993</v>
      </c>
      <c r="N246" s="25">
        <f t="shared" ref="N246:O246" si="169">N170+N200+N231</f>
        <v>229280.89</v>
      </c>
      <c r="O246" s="25">
        <f t="shared" si="169"/>
        <v>229280.89</v>
      </c>
      <c r="P246" s="45"/>
      <c r="Q246" s="45"/>
      <c r="R246" s="45"/>
      <c r="S246" s="45"/>
      <c r="T246" s="45"/>
      <c r="U246" s="45"/>
      <c r="V246" s="45"/>
      <c r="W246" s="45"/>
      <c r="X246" s="45"/>
      <c r="Y246" s="45"/>
      <c r="Z246" s="45"/>
      <c r="AA246" s="45"/>
    </row>
    <row r="247" spans="1:27" s="22" customFormat="1">
      <c r="A247" s="59"/>
      <c r="B247" s="59"/>
      <c r="C247" s="45"/>
      <c r="D247" s="48"/>
      <c r="E247" s="34" t="s">
        <v>90</v>
      </c>
      <c r="F247" s="25">
        <f t="shared" si="167"/>
        <v>1587555.3</v>
      </c>
      <c r="G247" s="25">
        <f t="shared" si="167"/>
        <v>1585355.3</v>
      </c>
      <c r="H247" s="25">
        <f t="shared" si="168"/>
        <v>1587555.3</v>
      </c>
      <c r="I247" s="25">
        <f t="shared" si="168"/>
        <v>1585355.3</v>
      </c>
      <c r="J247" s="25">
        <f t="shared" si="168"/>
        <v>1008698.1000000001</v>
      </c>
      <c r="K247" s="25">
        <f t="shared" si="168"/>
        <v>1008698.1000000001</v>
      </c>
      <c r="L247" s="25">
        <f t="shared" si="168"/>
        <v>2384797.31</v>
      </c>
      <c r="M247" s="25">
        <f t="shared" si="168"/>
        <v>2384797.31</v>
      </c>
      <c r="N247" s="25">
        <f t="shared" ref="N247:O247" si="170">N171+N201+N232</f>
        <v>162543.96</v>
      </c>
      <c r="O247" s="25">
        <f t="shared" si="170"/>
        <v>162543.96</v>
      </c>
      <c r="P247" s="45"/>
      <c r="Q247" s="45"/>
      <c r="R247" s="45"/>
      <c r="S247" s="45"/>
      <c r="T247" s="45"/>
      <c r="U247" s="45"/>
      <c r="V247" s="45"/>
      <c r="W247" s="45"/>
      <c r="X247" s="45"/>
      <c r="Y247" s="45"/>
      <c r="Z247" s="45"/>
      <c r="AA247" s="45"/>
    </row>
    <row r="248" spans="1:27" s="22" customFormat="1">
      <c r="A248" s="59"/>
      <c r="B248" s="59"/>
      <c r="C248" s="45"/>
      <c r="D248" s="48"/>
      <c r="E248" s="34" t="s">
        <v>186</v>
      </c>
      <c r="F248" s="25">
        <f t="shared" si="167"/>
        <v>0</v>
      </c>
      <c r="G248" s="25">
        <f t="shared" si="167"/>
        <v>0</v>
      </c>
      <c r="H248" s="25">
        <f t="shared" si="168"/>
        <v>0</v>
      </c>
      <c r="I248" s="25">
        <f t="shared" si="168"/>
        <v>0</v>
      </c>
      <c r="J248" s="25">
        <f t="shared" si="168"/>
        <v>0</v>
      </c>
      <c r="K248" s="25">
        <f t="shared" si="168"/>
        <v>0</v>
      </c>
      <c r="L248" s="25">
        <f t="shared" si="168"/>
        <v>0</v>
      </c>
      <c r="M248" s="25">
        <f t="shared" si="168"/>
        <v>0</v>
      </c>
      <c r="N248" s="25">
        <f t="shared" ref="N248:O248" si="171">N172+N202+N233</f>
        <v>0</v>
      </c>
      <c r="O248" s="25">
        <f t="shared" si="171"/>
        <v>0</v>
      </c>
      <c r="P248" s="45"/>
      <c r="Q248" s="45"/>
      <c r="R248" s="45"/>
      <c r="S248" s="45"/>
      <c r="T248" s="45"/>
      <c r="U248" s="45"/>
      <c r="V248" s="45"/>
      <c r="W248" s="45"/>
      <c r="X248" s="45"/>
      <c r="Y248" s="45"/>
      <c r="Z248" s="45"/>
      <c r="AA248" s="45"/>
    </row>
    <row r="249" spans="1:27" s="22" customFormat="1">
      <c r="A249" s="59"/>
      <c r="B249" s="59"/>
      <c r="C249" s="45"/>
      <c r="D249" s="48"/>
      <c r="E249" s="34" t="s">
        <v>187</v>
      </c>
      <c r="F249" s="25">
        <f t="shared" si="167"/>
        <v>0</v>
      </c>
      <c r="G249" s="25">
        <f t="shared" si="167"/>
        <v>0</v>
      </c>
      <c r="H249" s="25">
        <f t="shared" si="168"/>
        <v>0</v>
      </c>
      <c r="I249" s="25">
        <f t="shared" si="168"/>
        <v>0</v>
      </c>
      <c r="J249" s="25">
        <f t="shared" si="168"/>
        <v>0</v>
      </c>
      <c r="K249" s="25">
        <f t="shared" si="168"/>
        <v>0</v>
      </c>
      <c r="L249" s="25">
        <f t="shared" si="168"/>
        <v>0</v>
      </c>
      <c r="M249" s="25">
        <f t="shared" si="168"/>
        <v>0</v>
      </c>
      <c r="N249" s="25">
        <f t="shared" ref="N249:O249" si="172">N173+N203+N234</f>
        <v>0</v>
      </c>
      <c r="O249" s="25">
        <f t="shared" si="172"/>
        <v>0</v>
      </c>
      <c r="P249" s="45"/>
      <c r="Q249" s="45"/>
      <c r="R249" s="45"/>
      <c r="S249" s="45"/>
      <c r="T249" s="45"/>
      <c r="U249" s="45"/>
      <c r="V249" s="45"/>
      <c r="W249" s="45"/>
      <c r="X249" s="45"/>
      <c r="Y249" s="45"/>
      <c r="Z249" s="45"/>
      <c r="AA249" s="45"/>
    </row>
    <row r="250" spans="1:27" ht="25.5">
      <c r="A250" s="59" t="s">
        <v>185</v>
      </c>
      <c r="B250" s="59"/>
      <c r="C250" s="45"/>
      <c r="D250" s="48"/>
      <c r="E250" s="34" t="s">
        <v>24</v>
      </c>
      <c r="F250" s="25">
        <f t="shared" ref="F250:M250" si="173">F251+F252+F253+F254</f>
        <v>177289475.97000003</v>
      </c>
      <c r="G250" s="25">
        <f t="shared" si="173"/>
        <v>177274834.61000001</v>
      </c>
      <c r="H250" s="25">
        <f t="shared" si="173"/>
        <v>88075517.260000005</v>
      </c>
      <c r="I250" s="25">
        <f t="shared" si="173"/>
        <v>88067484.879999995</v>
      </c>
      <c r="J250" s="25">
        <f t="shared" si="173"/>
        <v>89213958.710000008</v>
      </c>
      <c r="K250" s="25">
        <f t="shared" si="173"/>
        <v>89207349.729999989</v>
      </c>
      <c r="L250" s="25">
        <f t="shared" si="173"/>
        <v>100959776.66</v>
      </c>
      <c r="M250" s="25">
        <f t="shared" si="173"/>
        <v>100940955.15000001</v>
      </c>
      <c r="N250" s="25">
        <f t="shared" ref="N250:O250" si="174">N251+N252+N253+N254</f>
        <v>116608231.30000001</v>
      </c>
      <c r="O250" s="25">
        <f t="shared" si="174"/>
        <v>116491730.57000002</v>
      </c>
      <c r="P250" s="44" t="s">
        <v>108</v>
      </c>
      <c r="Q250" s="44" t="s">
        <v>108</v>
      </c>
      <c r="R250" s="44" t="s">
        <v>108</v>
      </c>
      <c r="S250" s="44" t="s">
        <v>108</v>
      </c>
      <c r="T250" s="44" t="s">
        <v>108</v>
      </c>
      <c r="U250" s="44" t="s">
        <v>108</v>
      </c>
      <c r="V250" s="44" t="s">
        <v>108</v>
      </c>
      <c r="W250" s="44" t="s">
        <v>108</v>
      </c>
      <c r="X250" s="44" t="s">
        <v>108</v>
      </c>
      <c r="Y250" s="44" t="s">
        <v>108</v>
      </c>
      <c r="Z250" s="44" t="s">
        <v>108</v>
      </c>
      <c r="AA250" s="44" t="s">
        <v>108</v>
      </c>
    </row>
    <row r="251" spans="1:27">
      <c r="A251" s="59"/>
      <c r="B251" s="59"/>
      <c r="C251" s="45"/>
      <c r="D251" s="48"/>
      <c r="E251" s="34" t="s">
        <v>89</v>
      </c>
      <c r="F251" s="25">
        <f>H251+J251</f>
        <v>110395208.49000001</v>
      </c>
      <c r="G251" s="25">
        <f>I251+K251</f>
        <v>110382767.13</v>
      </c>
      <c r="H251" s="25">
        <f t="shared" ref="H251:M252" si="175">H72+H110+H163+H246</f>
        <v>55540934.950000003</v>
      </c>
      <c r="I251" s="25">
        <f t="shared" si="175"/>
        <v>55535102.57</v>
      </c>
      <c r="J251" s="25">
        <f t="shared" si="175"/>
        <v>54854273.539999999</v>
      </c>
      <c r="K251" s="25">
        <f t="shared" si="175"/>
        <v>54847664.559999995</v>
      </c>
      <c r="L251" s="25">
        <f t="shared" si="175"/>
        <v>64100973.289999984</v>
      </c>
      <c r="M251" s="25">
        <f t="shared" si="175"/>
        <v>64082151.779999994</v>
      </c>
      <c r="N251" s="25">
        <f t="shared" ref="N251:O251" si="176">N72+N110+N163+N246</f>
        <v>76337298.560000002</v>
      </c>
      <c r="O251" s="25">
        <f t="shared" si="176"/>
        <v>76220797.830000013</v>
      </c>
      <c r="P251" s="44"/>
      <c r="Q251" s="44"/>
      <c r="R251" s="44"/>
      <c r="S251" s="44"/>
      <c r="T251" s="44"/>
      <c r="U251" s="44"/>
      <c r="V251" s="44"/>
      <c r="W251" s="44"/>
      <c r="X251" s="44"/>
      <c r="Y251" s="44"/>
      <c r="Z251" s="44"/>
      <c r="AA251" s="44"/>
    </row>
    <row r="252" spans="1:27">
      <c r="A252" s="59"/>
      <c r="B252" s="59"/>
      <c r="C252" s="45"/>
      <c r="D252" s="48"/>
      <c r="E252" s="34" t="s">
        <v>90</v>
      </c>
      <c r="F252" s="25">
        <f t="shared" ref="F252:G254" si="177">H252+J252</f>
        <v>66894267.480000004</v>
      </c>
      <c r="G252" s="25">
        <f t="shared" si="177"/>
        <v>66892067.480000004</v>
      </c>
      <c r="H252" s="25">
        <f t="shared" si="175"/>
        <v>32534582.310000002</v>
      </c>
      <c r="I252" s="25">
        <f t="shared" si="175"/>
        <v>32532382.310000002</v>
      </c>
      <c r="J252" s="25">
        <f t="shared" si="175"/>
        <v>34359685.170000002</v>
      </c>
      <c r="K252" s="25">
        <f t="shared" si="175"/>
        <v>34359685.170000002</v>
      </c>
      <c r="L252" s="25">
        <f t="shared" si="175"/>
        <v>36858803.370000005</v>
      </c>
      <c r="M252" s="25">
        <f t="shared" si="175"/>
        <v>36858803.370000005</v>
      </c>
      <c r="N252" s="25">
        <f t="shared" ref="N252:O252" si="178">N73+N111+N164+N247</f>
        <v>40270932.740000002</v>
      </c>
      <c r="O252" s="25">
        <f t="shared" si="178"/>
        <v>40270932.740000002</v>
      </c>
      <c r="P252" s="44"/>
      <c r="Q252" s="44"/>
      <c r="R252" s="44"/>
      <c r="S252" s="44"/>
      <c r="T252" s="44"/>
      <c r="U252" s="44"/>
      <c r="V252" s="44"/>
      <c r="W252" s="44"/>
      <c r="X252" s="44"/>
      <c r="Y252" s="44"/>
      <c r="Z252" s="44"/>
      <c r="AA252" s="44"/>
    </row>
    <row r="253" spans="1:27">
      <c r="A253" s="59"/>
      <c r="B253" s="59"/>
      <c r="C253" s="45"/>
      <c r="D253" s="48"/>
      <c r="E253" s="34" t="s">
        <v>186</v>
      </c>
      <c r="F253" s="26">
        <f t="shared" si="177"/>
        <v>0</v>
      </c>
      <c r="G253" s="26">
        <f>I253</f>
        <v>0</v>
      </c>
      <c r="H253" s="27">
        <f t="shared" ref="H253:M254" si="179">H177+H207+H238</f>
        <v>0</v>
      </c>
      <c r="I253" s="27">
        <f t="shared" si="179"/>
        <v>0</v>
      </c>
      <c r="J253" s="27">
        <f t="shared" si="179"/>
        <v>0</v>
      </c>
      <c r="K253" s="27">
        <f t="shared" si="179"/>
        <v>0</v>
      </c>
      <c r="L253" s="27">
        <f t="shared" si="179"/>
        <v>0</v>
      </c>
      <c r="M253" s="27">
        <f t="shared" si="179"/>
        <v>0</v>
      </c>
      <c r="N253" s="27">
        <f t="shared" ref="N253:O253" si="180">N177+N207+N238</f>
        <v>0</v>
      </c>
      <c r="O253" s="27">
        <f t="shared" si="180"/>
        <v>0</v>
      </c>
      <c r="P253" s="44"/>
      <c r="Q253" s="44"/>
      <c r="R253" s="44"/>
      <c r="S253" s="44"/>
      <c r="T253" s="44"/>
      <c r="U253" s="44"/>
      <c r="V253" s="44"/>
      <c r="W253" s="44"/>
      <c r="X253" s="44"/>
      <c r="Y253" s="44"/>
      <c r="Z253" s="44"/>
      <c r="AA253" s="44"/>
    </row>
    <row r="254" spans="1:27">
      <c r="A254" s="59"/>
      <c r="B254" s="59"/>
      <c r="C254" s="45"/>
      <c r="D254" s="48"/>
      <c r="E254" s="34" t="s">
        <v>187</v>
      </c>
      <c r="F254" s="26">
        <f t="shared" si="177"/>
        <v>0</v>
      </c>
      <c r="G254" s="26">
        <f>I254</f>
        <v>0</v>
      </c>
      <c r="H254" s="27">
        <f t="shared" si="179"/>
        <v>0</v>
      </c>
      <c r="I254" s="27">
        <f t="shared" si="179"/>
        <v>0</v>
      </c>
      <c r="J254" s="27">
        <f t="shared" si="179"/>
        <v>0</v>
      </c>
      <c r="K254" s="27">
        <f t="shared" si="179"/>
        <v>0</v>
      </c>
      <c r="L254" s="27">
        <f t="shared" si="179"/>
        <v>0</v>
      </c>
      <c r="M254" s="27">
        <f t="shared" si="179"/>
        <v>0</v>
      </c>
      <c r="N254" s="27">
        <f t="shared" ref="N254:O254" si="181">N178+N208+N239</f>
        <v>0</v>
      </c>
      <c r="O254" s="27">
        <f t="shared" si="181"/>
        <v>0</v>
      </c>
      <c r="P254" s="44"/>
      <c r="Q254" s="44"/>
      <c r="R254" s="44"/>
      <c r="S254" s="44"/>
      <c r="T254" s="44"/>
      <c r="U254" s="44"/>
      <c r="V254" s="44"/>
      <c r="W254" s="44"/>
      <c r="X254" s="44"/>
      <c r="Y254" s="44"/>
      <c r="Z254" s="44"/>
      <c r="AA254" s="44"/>
    </row>
  </sheetData>
  <sheetProtection selectLockedCells="1" selectUnlockedCells="1"/>
  <mergeCells count="912">
    <mergeCell ref="U53:U55"/>
    <mergeCell ref="V53:V55"/>
    <mergeCell ref="W53:W55"/>
    <mergeCell ref="X53:X55"/>
    <mergeCell ref="Y53:Y55"/>
    <mergeCell ref="Z53:Z55"/>
    <mergeCell ref="AA53:AA55"/>
    <mergeCell ref="A168:AA168"/>
    <mergeCell ref="P8:AA8"/>
    <mergeCell ref="R9:AA9"/>
    <mergeCell ref="A53:A55"/>
    <mergeCell ref="B53:B55"/>
    <mergeCell ref="C53:C55"/>
    <mergeCell ref="D53:D55"/>
    <mergeCell ref="P53:P55"/>
    <mergeCell ref="Q53:Q55"/>
    <mergeCell ref="R53:R55"/>
    <mergeCell ref="S53:S55"/>
    <mergeCell ref="T53:T55"/>
    <mergeCell ref="U100:U105"/>
    <mergeCell ref="R154:R156"/>
    <mergeCell ref="S154:S156"/>
    <mergeCell ref="T154:T156"/>
    <mergeCell ref="U154:U156"/>
    <mergeCell ref="S110:S111"/>
    <mergeCell ref="R144:R148"/>
    <mergeCell ref="T100:T105"/>
    <mergeCell ref="C100:C101"/>
    <mergeCell ref="D100:D101"/>
    <mergeCell ref="X88:X90"/>
    <mergeCell ref="Q100:Q105"/>
    <mergeCell ref="W114:W118"/>
    <mergeCell ref="W119:W123"/>
    <mergeCell ref="W129:W133"/>
    <mergeCell ref="U134:U138"/>
    <mergeCell ref="V134:V138"/>
    <mergeCell ref="P139:P143"/>
    <mergeCell ref="Q139:Q143"/>
    <mergeCell ref="R139:R143"/>
    <mergeCell ref="R134:R138"/>
    <mergeCell ref="U119:U123"/>
    <mergeCell ref="V119:V123"/>
    <mergeCell ref="R119:R123"/>
    <mergeCell ref="P129:P133"/>
    <mergeCell ref="Q129:Q133"/>
    <mergeCell ref="A100:A102"/>
    <mergeCell ref="B100:B102"/>
    <mergeCell ref="V154:V156"/>
    <mergeCell ref="W154:W156"/>
    <mergeCell ref="X154:X156"/>
    <mergeCell ref="Y154:Y156"/>
    <mergeCell ref="R88:R90"/>
    <mergeCell ref="S88:S90"/>
    <mergeCell ref="T88:T90"/>
    <mergeCell ref="U88:U90"/>
    <mergeCell ref="V88:V90"/>
    <mergeCell ref="W88:W90"/>
    <mergeCell ref="A88:A90"/>
    <mergeCell ref="B88:B90"/>
    <mergeCell ref="C88:C90"/>
    <mergeCell ref="D88:D90"/>
    <mergeCell ref="P88:P90"/>
    <mergeCell ref="Q88:Q90"/>
    <mergeCell ref="W100:W105"/>
    <mergeCell ref="P91:P93"/>
    <mergeCell ref="Q91:Q93"/>
    <mergeCell ref="R97:R99"/>
    <mergeCell ref="A94:A96"/>
    <mergeCell ref="U114:U118"/>
    <mergeCell ref="R50:R52"/>
    <mergeCell ref="S50:S52"/>
    <mergeCell ref="T50:T52"/>
    <mergeCell ref="U50:U52"/>
    <mergeCell ref="V50:V52"/>
    <mergeCell ref="W50:W52"/>
    <mergeCell ref="A50:A52"/>
    <mergeCell ref="B50:B52"/>
    <mergeCell ref="C50:C52"/>
    <mergeCell ref="D50:D52"/>
    <mergeCell ref="P50:P52"/>
    <mergeCell ref="Q50:Q52"/>
    <mergeCell ref="R47:R49"/>
    <mergeCell ref="S47:S49"/>
    <mergeCell ref="T47:T49"/>
    <mergeCell ref="U47:U49"/>
    <mergeCell ref="V47:V49"/>
    <mergeCell ref="W47:W49"/>
    <mergeCell ref="A47:A49"/>
    <mergeCell ref="B47:B49"/>
    <mergeCell ref="C47:C49"/>
    <mergeCell ref="D47:D49"/>
    <mergeCell ref="P47:P49"/>
    <mergeCell ref="Q47:Q49"/>
    <mergeCell ref="A71:B73"/>
    <mergeCell ref="C71:C73"/>
    <mergeCell ref="D71:D73"/>
    <mergeCell ref="P71:P73"/>
    <mergeCell ref="Q71:Q73"/>
    <mergeCell ref="R71:R73"/>
    <mergeCell ref="S71:S73"/>
    <mergeCell ref="T71:T73"/>
    <mergeCell ref="U71:U73"/>
    <mergeCell ref="V71:V73"/>
    <mergeCell ref="P1:W1"/>
    <mergeCell ref="W71:W73"/>
    <mergeCell ref="R68:R70"/>
    <mergeCell ref="S68:S70"/>
    <mergeCell ref="W68:W70"/>
    <mergeCell ref="T68:T70"/>
    <mergeCell ref="A68:A70"/>
    <mergeCell ref="B68:B70"/>
    <mergeCell ref="C68:C70"/>
    <mergeCell ref="D68:D70"/>
    <mergeCell ref="P68:P70"/>
    <mergeCell ref="Q68:Q70"/>
    <mergeCell ref="U68:U70"/>
    <mergeCell ref="V68:V70"/>
    <mergeCell ref="R65:R67"/>
    <mergeCell ref="S65:S67"/>
    <mergeCell ref="T65:T67"/>
    <mergeCell ref="U65:U67"/>
    <mergeCell ref="V65:V67"/>
    <mergeCell ref="W65:W67"/>
    <mergeCell ref="A65:A67"/>
    <mergeCell ref="B65:B67"/>
    <mergeCell ref="C65:C67"/>
    <mergeCell ref="D65:D67"/>
    <mergeCell ref="P65:P67"/>
    <mergeCell ref="Q65:Q67"/>
    <mergeCell ref="R62:R64"/>
    <mergeCell ref="S62:S64"/>
    <mergeCell ref="T62:T64"/>
    <mergeCell ref="U62:U64"/>
    <mergeCell ref="V62:V64"/>
    <mergeCell ref="W62:W64"/>
    <mergeCell ref="A62:A64"/>
    <mergeCell ref="B62:B64"/>
    <mergeCell ref="C62:C64"/>
    <mergeCell ref="D62:D64"/>
    <mergeCell ref="P62:P64"/>
    <mergeCell ref="Q62:Q64"/>
    <mergeCell ref="R59:R61"/>
    <mergeCell ref="S59:S61"/>
    <mergeCell ref="T59:T61"/>
    <mergeCell ref="U59:U61"/>
    <mergeCell ref="V59:V61"/>
    <mergeCell ref="W59:W61"/>
    <mergeCell ref="T56:T58"/>
    <mergeCell ref="U56:U58"/>
    <mergeCell ref="V56:V58"/>
    <mergeCell ref="W56:W58"/>
    <mergeCell ref="A59:A61"/>
    <mergeCell ref="B59:B61"/>
    <mergeCell ref="C59:C61"/>
    <mergeCell ref="D59:D61"/>
    <mergeCell ref="P59:P61"/>
    <mergeCell ref="Q59:Q61"/>
    <mergeCell ref="A56:A58"/>
    <mergeCell ref="B56:D58"/>
    <mergeCell ref="P56:P58"/>
    <mergeCell ref="Q56:Q58"/>
    <mergeCell ref="R56:R58"/>
    <mergeCell ref="S56:S58"/>
    <mergeCell ref="R44:R46"/>
    <mergeCell ref="S44:S46"/>
    <mergeCell ref="T44:T46"/>
    <mergeCell ref="U44:U46"/>
    <mergeCell ref="V44:V46"/>
    <mergeCell ref="W44:W46"/>
    <mergeCell ref="A44:A46"/>
    <mergeCell ref="B44:B46"/>
    <mergeCell ref="C44:C46"/>
    <mergeCell ref="D44:D46"/>
    <mergeCell ref="P44:P46"/>
    <mergeCell ref="Q44:Q46"/>
    <mergeCell ref="R41:R43"/>
    <mergeCell ref="S41:S43"/>
    <mergeCell ref="T41:T43"/>
    <mergeCell ref="U41:U43"/>
    <mergeCell ref="V41:V43"/>
    <mergeCell ref="W41:W43"/>
    <mergeCell ref="A41:A43"/>
    <mergeCell ref="B41:B43"/>
    <mergeCell ref="C41:C43"/>
    <mergeCell ref="D41:D43"/>
    <mergeCell ref="P41:P43"/>
    <mergeCell ref="Q41:Q43"/>
    <mergeCell ref="U38:U40"/>
    <mergeCell ref="V38:V40"/>
    <mergeCell ref="W38:W40"/>
    <mergeCell ref="A38:A40"/>
    <mergeCell ref="B38:B40"/>
    <mergeCell ref="C38:C40"/>
    <mergeCell ref="D38:D40"/>
    <mergeCell ref="P38:P40"/>
    <mergeCell ref="Q38:Q40"/>
    <mergeCell ref="A35:A37"/>
    <mergeCell ref="B35:B37"/>
    <mergeCell ref="C35:C37"/>
    <mergeCell ref="D35:D37"/>
    <mergeCell ref="P35:P37"/>
    <mergeCell ref="Q35:Q37"/>
    <mergeCell ref="R38:R40"/>
    <mergeCell ref="S38:S40"/>
    <mergeCell ref="T38:T40"/>
    <mergeCell ref="B32:B34"/>
    <mergeCell ref="C32:C34"/>
    <mergeCell ref="D32:D34"/>
    <mergeCell ref="R35:R37"/>
    <mergeCell ref="S35:S37"/>
    <mergeCell ref="T35:T37"/>
    <mergeCell ref="U35:U37"/>
    <mergeCell ref="V35:V37"/>
    <mergeCell ref="W35:W37"/>
    <mergeCell ref="U20:U22"/>
    <mergeCell ref="V20:V22"/>
    <mergeCell ref="W20:W22"/>
    <mergeCell ref="A23:A25"/>
    <mergeCell ref="B23:B25"/>
    <mergeCell ref="C23:C25"/>
    <mergeCell ref="D23:D25"/>
    <mergeCell ref="P23:P34"/>
    <mergeCell ref="S23:S34"/>
    <mergeCell ref="T23:T34"/>
    <mergeCell ref="U23:U34"/>
    <mergeCell ref="V23:V34"/>
    <mergeCell ref="W23:W34"/>
    <mergeCell ref="A29:A31"/>
    <mergeCell ref="B29:B31"/>
    <mergeCell ref="C29:C31"/>
    <mergeCell ref="D29:D31"/>
    <mergeCell ref="A32:A34"/>
    <mergeCell ref="Q23:Q34"/>
    <mergeCell ref="A26:A28"/>
    <mergeCell ref="B26:B28"/>
    <mergeCell ref="C26:C28"/>
    <mergeCell ref="D26:D28"/>
    <mergeCell ref="R23:R34"/>
    <mergeCell ref="R20:R22"/>
    <mergeCell ref="A17:A19"/>
    <mergeCell ref="B17:D19"/>
    <mergeCell ref="P17:P19"/>
    <mergeCell ref="Q17:Q19"/>
    <mergeCell ref="R17:R19"/>
    <mergeCell ref="S17:S19"/>
    <mergeCell ref="S20:S22"/>
    <mergeCell ref="T20:T22"/>
    <mergeCell ref="V76:V78"/>
    <mergeCell ref="W76:W78"/>
    <mergeCell ref="A3:W3"/>
    <mergeCell ref="A4:W4"/>
    <mergeCell ref="A5:U5"/>
    <mergeCell ref="A6:U6"/>
    <mergeCell ref="A7:U7"/>
    <mergeCell ref="A8:A11"/>
    <mergeCell ref="B8:B11"/>
    <mergeCell ref="A76:A78"/>
    <mergeCell ref="P76:P78"/>
    <mergeCell ref="Q76:Q78"/>
    <mergeCell ref="R76:R78"/>
    <mergeCell ref="S76:S78"/>
    <mergeCell ref="T76:T78"/>
    <mergeCell ref="B76:B78"/>
    <mergeCell ref="C76:C78"/>
    <mergeCell ref="D76:D78"/>
    <mergeCell ref="C9:D10"/>
    <mergeCell ref="E9:E11"/>
    <mergeCell ref="P9:P11"/>
    <mergeCell ref="Q9:Q11"/>
    <mergeCell ref="U76:U78"/>
    <mergeCell ref="U17:U19"/>
    <mergeCell ref="U79:U81"/>
    <mergeCell ref="V79:V81"/>
    <mergeCell ref="W79:W81"/>
    <mergeCell ref="A79:A81"/>
    <mergeCell ref="B79:B81"/>
    <mergeCell ref="C79:C81"/>
    <mergeCell ref="D79:D81"/>
    <mergeCell ref="P79:P81"/>
    <mergeCell ref="P82:P84"/>
    <mergeCell ref="Q82:Q84"/>
    <mergeCell ref="R79:R81"/>
    <mergeCell ref="Q79:Q81"/>
    <mergeCell ref="S79:S81"/>
    <mergeCell ref="T79:T81"/>
    <mergeCell ref="W82:W84"/>
    <mergeCell ref="A85:A87"/>
    <mergeCell ref="B85:B87"/>
    <mergeCell ref="C85:C87"/>
    <mergeCell ref="D85:D87"/>
    <mergeCell ref="P85:P87"/>
    <mergeCell ref="R85:R87"/>
    <mergeCell ref="S85:S87"/>
    <mergeCell ref="T85:T87"/>
    <mergeCell ref="A82:A84"/>
    <mergeCell ref="Q85:Q87"/>
    <mergeCell ref="U85:U87"/>
    <mergeCell ref="V85:V87"/>
    <mergeCell ref="S82:S84"/>
    <mergeCell ref="T82:T84"/>
    <mergeCell ref="U82:U84"/>
    <mergeCell ref="V82:V84"/>
    <mergeCell ref="R82:R84"/>
    <mergeCell ref="T94:T96"/>
    <mergeCell ref="W85:W87"/>
    <mergeCell ref="W91:W93"/>
    <mergeCell ref="W94:W96"/>
    <mergeCell ref="R91:R93"/>
    <mergeCell ref="S91:S93"/>
    <mergeCell ref="T91:T93"/>
    <mergeCell ref="U91:U93"/>
    <mergeCell ref="V91:V93"/>
    <mergeCell ref="V94:V96"/>
    <mergeCell ref="B94:B96"/>
    <mergeCell ref="C94:C96"/>
    <mergeCell ref="D94:D96"/>
    <mergeCell ref="P94:P96"/>
    <mergeCell ref="Q94:Q96"/>
    <mergeCell ref="R94:R96"/>
    <mergeCell ref="S94:S96"/>
    <mergeCell ref="S97:S99"/>
    <mergeCell ref="U94:U96"/>
    <mergeCell ref="A97:A99"/>
    <mergeCell ref="B97:B99"/>
    <mergeCell ref="C97:C99"/>
    <mergeCell ref="D97:D99"/>
    <mergeCell ref="A119:A123"/>
    <mergeCell ref="B119:B123"/>
    <mergeCell ref="C119:C123"/>
    <mergeCell ref="D119:D123"/>
    <mergeCell ref="S119:S123"/>
    <mergeCell ref="A103:A105"/>
    <mergeCell ref="B103:B105"/>
    <mergeCell ref="C109:C111"/>
    <mergeCell ref="D109:D111"/>
    <mergeCell ref="B114:D118"/>
    <mergeCell ref="P114:P118"/>
    <mergeCell ref="Q114:Q118"/>
    <mergeCell ref="R114:R118"/>
    <mergeCell ref="P119:P123"/>
    <mergeCell ref="Q119:Q123"/>
    <mergeCell ref="S100:S105"/>
    <mergeCell ref="R100:R105"/>
    <mergeCell ref="C103:C104"/>
    <mergeCell ref="D103:D104"/>
    <mergeCell ref="P100:P105"/>
    <mergeCell ref="A114:A118"/>
    <mergeCell ref="S114:S118"/>
    <mergeCell ref="T114:T118"/>
    <mergeCell ref="V114:V118"/>
    <mergeCell ref="S184:S188"/>
    <mergeCell ref="T184:T188"/>
    <mergeCell ref="U184:U188"/>
    <mergeCell ref="V184:V188"/>
    <mergeCell ref="U129:U133"/>
    <mergeCell ref="V129:V133"/>
    <mergeCell ref="V149:V153"/>
    <mergeCell ref="P179:P183"/>
    <mergeCell ref="Q179:Q183"/>
    <mergeCell ref="A154:A156"/>
    <mergeCell ref="B154:B156"/>
    <mergeCell ref="C154:C156"/>
    <mergeCell ref="T179:T183"/>
    <mergeCell ref="S134:S138"/>
    <mergeCell ref="T134:T138"/>
    <mergeCell ref="S149:S153"/>
    <mergeCell ref="U149:U153"/>
    <mergeCell ref="W124:W128"/>
    <mergeCell ref="A124:A128"/>
    <mergeCell ref="B124:B128"/>
    <mergeCell ref="D124:D128"/>
    <mergeCell ref="S124:S128"/>
    <mergeCell ref="T124:T128"/>
    <mergeCell ref="C127:C128"/>
    <mergeCell ref="W179:W183"/>
    <mergeCell ref="A184:A188"/>
    <mergeCell ref="B184:B188"/>
    <mergeCell ref="C184:C188"/>
    <mergeCell ref="P184:P188"/>
    <mergeCell ref="Q184:Q188"/>
    <mergeCell ref="R184:R188"/>
    <mergeCell ref="A129:A133"/>
    <mergeCell ref="B129:B133"/>
    <mergeCell ref="D129:D133"/>
    <mergeCell ref="U179:U183"/>
    <mergeCell ref="V179:V183"/>
    <mergeCell ref="S129:S133"/>
    <mergeCell ref="T129:T133"/>
    <mergeCell ref="B91:B93"/>
    <mergeCell ref="C91:C93"/>
    <mergeCell ref="A109:B111"/>
    <mergeCell ref="D91:D93"/>
    <mergeCell ref="B82:B84"/>
    <mergeCell ref="C82:C84"/>
    <mergeCell ref="D82:D84"/>
    <mergeCell ref="V97:V99"/>
    <mergeCell ref="W110:W111"/>
    <mergeCell ref="Q110:Q111"/>
    <mergeCell ref="R110:R111"/>
    <mergeCell ref="T110:T111"/>
    <mergeCell ref="U110:U111"/>
    <mergeCell ref="W97:W99"/>
    <mergeCell ref="V110:V111"/>
    <mergeCell ref="T97:T99"/>
    <mergeCell ref="U97:U99"/>
    <mergeCell ref="P110:P111"/>
    <mergeCell ref="A106:A108"/>
    <mergeCell ref="B106:B108"/>
    <mergeCell ref="P97:P99"/>
    <mergeCell ref="Q97:Q99"/>
    <mergeCell ref="V100:V105"/>
    <mergeCell ref="A91:A93"/>
    <mergeCell ref="A134:A138"/>
    <mergeCell ref="B134:B138"/>
    <mergeCell ref="D134:D138"/>
    <mergeCell ref="A179:A183"/>
    <mergeCell ref="B179:B183"/>
    <mergeCell ref="C179:C183"/>
    <mergeCell ref="D174:D178"/>
    <mergeCell ref="A149:A153"/>
    <mergeCell ref="B149:B153"/>
    <mergeCell ref="A139:A143"/>
    <mergeCell ref="B139:B143"/>
    <mergeCell ref="D139:D143"/>
    <mergeCell ref="B144:B148"/>
    <mergeCell ref="C139:C141"/>
    <mergeCell ref="D154:D156"/>
    <mergeCell ref="A157:A161"/>
    <mergeCell ref="B157:B161"/>
    <mergeCell ref="C157:C161"/>
    <mergeCell ref="D157:D161"/>
    <mergeCell ref="C149:C151"/>
    <mergeCell ref="C134:C136"/>
    <mergeCell ref="A144:A148"/>
    <mergeCell ref="D149:D153"/>
    <mergeCell ref="D144:D148"/>
    <mergeCell ref="W134:W138"/>
    <mergeCell ref="S174:S178"/>
    <mergeCell ref="T174:T178"/>
    <mergeCell ref="U174:U178"/>
    <mergeCell ref="V174:V178"/>
    <mergeCell ref="W174:W178"/>
    <mergeCell ref="T157:T161"/>
    <mergeCell ref="U157:U161"/>
    <mergeCell ref="V157:V161"/>
    <mergeCell ref="W157:W161"/>
    <mergeCell ref="S139:S143"/>
    <mergeCell ref="S144:S148"/>
    <mergeCell ref="W149:W153"/>
    <mergeCell ref="U144:U148"/>
    <mergeCell ref="T139:T143"/>
    <mergeCell ref="U139:U143"/>
    <mergeCell ref="V139:V143"/>
    <mergeCell ref="W139:W143"/>
    <mergeCell ref="W144:W148"/>
    <mergeCell ref="T144:T148"/>
    <mergeCell ref="V144:V148"/>
    <mergeCell ref="T149:T153"/>
    <mergeCell ref="U162:U166"/>
    <mergeCell ref="U169:U173"/>
    <mergeCell ref="W162:W166"/>
    <mergeCell ref="V169:V173"/>
    <mergeCell ref="W169:W173"/>
    <mergeCell ref="B169:D173"/>
    <mergeCell ref="P169:P173"/>
    <mergeCell ref="Q169:Q173"/>
    <mergeCell ref="R169:R173"/>
    <mergeCell ref="S169:S173"/>
    <mergeCell ref="P162:P166"/>
    <mergeCell ref="A162:B166"/>
    <mergeCell ref="C162:C166"/>
    <mergeCell ref="D162:D166"/>
    <mergeCell ref="A169:A173"/>
    <mergeCell ref="S162:S166"/>
    <mergeCell ref="T162:T166"/>
    <mergeCell ref="T169:T173"/>
    <mergeCell ref="R129:R133"/>
    <mergeCell ref="T119:T123"/>
    <mergeCell ref="V162:V166"/>
    <mergeCell ref="R149:R153"/>
    <mergeCell ref="Q149:Q153"/>
    <mergeCell ref="R157:R161"/>
    <mergeCell ref="P144:P148"/>
    <mergeCell ref="P149:P153"/>
    <mergeCell ref="P157:P161"/>
    <mergeCell ref="Q144:Q148"/>
    <mergeCell ref="Q157:Q161"/>
    <mergeCell ref="P124:P128"/>
    <mergeCell ref="Q124:Q128"/>
    <mergeCell ref="R124:R128"/>
    <mergeCell ref="Q154:Q156"/>
    <mergeCell ref="S157:S161"/>
    <mergeCell ref="P134:P138"/>
    <mergeCell ref="Q134:Q138"/>
    <mergeCell ref="P154:P156"/>
    <mergeCell ref="U124:U128"/>
    <mergeCell ref="V124:V128"/>
    <mergeCell ref="A194:A198"/>
    <mergeCell ref="B194:B198"/>
    <mergeCell ref="C194:C198"/>
    <mergeCell ref="P194:P198"/>
    <mergeCell ref="Q194:Q198"/>
    <mergeCell ref="R162:R166"/>
    <mergeCell ref="Q174:Q178"/>
    <mergeCell ref="Q162:Q166"/>
    <mergeCell ref="R189:R193"/>
    <mergeCell ref="A174:A178"/>
    <mergeCell ref="B174:B178"/>
    <mergeCell ref="C174:C178"/>
    <mergeCell ref="P174:P178"/>
    <mergeCell ref="R174:R178"/>
    <mergeCell ref="R179:R183"/>
    <mergeCell ref="A189:A193"/>
    <mergeCell ref="B189:B193"/>
    <mergeCell ref="C189:C193"/>
    <mergeCell ref="P189:P193"/>
    <mergeCell ref="Q189:Q193"/>
    <mergeCell ref="S179:S183"/>
    <mergeCell ref="W194:W198"/>
    <mergeCell ref="S189:S193"/>
    <mergeCell ref="T189:T193"/>
    <mergeCell ref="U189:U193"/>
    <mergeCell ref="V189:V193"/>
    <mergeCell ref="W189:W193"/>
    <mergeCell ref="R194:R198"/>
    <mergeCell ref="S194:S198"/>
    <mergeCell ref="T194:T198"/>
    <mergeCell ref="U194:U198"/>
    <mergeCell ref="V194:V198"/>
    <mergeCell ref="W184:W188"/>
    <mergeCell ref="T199:T203"/>
    <mergeCell ref="B199:D203"/>
    <mergeCell ref="P199:P203"/>
    <mergeCell ref="Q199:Q203"/>
    <mergeCell ref="R199:R203"/>
    <mergeCell ref="U199:U203"/>
    <mergeCell ref="V199:V203"/>
    <mergeCell ref="W199:W203"/>
    <mergeCell ref="A204:A208"/>
    <mergeCell ref="B204:B208"/>
    <mergeCell ref="C204:C208"/>
    <mergeCell ref="P204:P208"/>
    <mergeCell ref="Q204:Q208"/>
    <mergeCell ref="R204:R208"/>
    <mergeCell ref="A199:A203"/>
    <mergeCell ref="S199:S203"/>
    <mergeCell ref="S204:S208"/>
    <mergeCell ref="T204:T208"/>
    <mergeCell ref="U204:U208"/>
    <mergeCell ref="V204:V208"/>
    <mergeCell ref="W204:W208"/>
    <mergeCell ref="P214:P218"/>
    <mergeCell ref="Q214:Q218"/>
    <mergeCell ref="R214:R218"/>
    <mergeCell ref="R209:R213"/>
    <mergeCell ref="S209:S213"/>
    <mergeCell ref="T209:T213"/>
    <mergeCell ref="P209:P213"/>
    <mergeCell ref="Q209:Q213"/>
    <mergeCell ref="W220:W224"/>
    <mergeCell ref="S214:S218"/>
    <mergeCell ref="T214:T218"/>
    <mergeCell ref="U214:U218"/>
    <mergeCell ref="V214:V218"/>
    <mergeCell ref="W214:W218"/>
    <mergeCell ref="U209:U213"/>
    <mergeCell ref="V209:V213"/>
    <mergeCell ref="W209:W213"/>
    <mergeCell ref="P220:P224"/>
    <mergeCell ref="Q220:Q224"/>
    <mergeCell ref="A230:A234"/>
    <mergeCell ref="B230:D234"/>
    <mergeCell ref="P230:P234"/>
    <mergeCell ref="Q230:Q234"/>
    <mergeCell ref="R230:R234"/>
    <mergeCell ref="S230:S234"/>
    <mergeCell ref="T230:T234"/>
    <mergeCell ref="U230:U234"/>
    <mergeCell ref="V230:V234"/>
    <mergeCell ref="A235:A239"/>
    <mergeCell ref="B235:B239"/>
    <mergeCell ref="C235:C239"/>
    <mergeCell ref="P235:P239"/>
    <mergeCell ref="Q235:Q239"/>
    <mergeCell ref="R235:R239"/>
    <mergeCell ref="S235:S239"/>
    <mergeCell ref="T235:T239"/>
    <mergeCell ref="U235:U239"/>
    <mergeCell ref="A240:A244"/>
    <mergeCell ref="B240:B244"/>
    <mergeCell ref="C240:C244"/>
    <mergeCell ref="P240:P244"/>
    <mergeCell ref="Q240:Q244"/>
    <mergeCell ref="R240:R244"/>
    <mergeCell ref="S240:S244"/>
    <mergeCell ref="T240:T244"/>
    <mergeCell ref="U240:U244"/>
    <mergeCell ref="A245:B249"/>
    <mergeCell ref="C245:C249"/>
    <mergeCell ref="D245:D249"/>
    <mergeCell ref="P245:P249"/>
    <mergeCell ref="Q245:Q249"/>
    <mergeCell ref="R245:R249"/>
    <mergeCell ref="S245:S249"/>
    <mergeCell ref="T245:T249"/>
    <mergeCell ref="U245:U249"/>
    <mergeCell ref="A250:B254"/>
    <mergeCell ref="C250:C254"/>
    <mergeCell ref="D250:D254"/>
    <mergeCell ref="P250:P254"/>
    <mergeCell ref="Q250:Q254"/>
    <mergeCell ref="R250:R254"/>
    <mergeCell ref="S250:S254"/>
    <mergeCell ref="T250:T254"/>
    <mergeCell ref="U250:U254"/>
    <mergeCell ref="V250:V254"/>
    <mergeCell ref="W250:W254"/>
    <mergeCell ref="D240:D244"/>
    <mergeCell ref="D184:D188"/>
    <mergeCell ref="D189:D193"/>
    <mergeCell ref="D194:D198"/>
    <mergeCell ref="D204:D208"/>
    <mergeCell ref="D214:D218"/>
    <mergeCell ref="D235:D239"/>
    <mergeCell ref="P225:P229"/>
    <mergeCell ref="Q225:Q229"/>
    <mergeCell ref="R225:R229"/>
    <mergeCell ref="R220:R224"/>
    <mergeCell ref="V240:V244"/>
    <mergeCell ref="W240:W244"/>
    <mergeCell ref="V245:V249"/>
    <mergeCell ref="W245:W249"/>
    <mergeCell ref="W230:W234"/>
    <mergeCell ref="V235:V239"/>
    <mergeCell ref="W235:W239"/>
    <mergeCell ref="S220:S224"/>
    <mergeCell ref="T220:T224"/>
    <mergeCell ref="U220:U224"/>
    <mergeCell ref="V220:V224"/>
    <mergeCell ref="X10:Y10"/>
    <mergeCell ref="X17:X19"/>
    <mergeCell ref="Y17:Y19"/>
    <mergeCell ref="X20:X22"/>
    <mergeCell ref="Y20:Y22"/>
    <mergeCell ref="R10:S10"/>
    <mergeCell ref="T10:U10"/>
    <mergeCell ref="V10:W10"/>
    <mergeCell ref="T17:T19"/>
    <mergeCell ref="A13:Y13"/>
    <mergeCell ref="A14:Y14"/>
    <mergeCell ref="N10:O10"/>
    <mergeCell ref="F10:G10"/>
    <mergeCell ref="H10:I10"/>
    <mergeCell ref="J10:K10"/>
    <mergeCell ref="L10:M10"/>
    <mergeCell ref="V17:V19"/>
    <mergeCell ref="W17:W19"/>
    <mergeCell ref="A20:A22"/>
    <mergeCell ref="B20:B22"/>
    <mergeCell ref="C20:C22"/>
    <mergeCell ref="D20:D22"/>
    <mergeCell ref="P20:P22"/>
    <mergeCell ref="Q20:Q22"/>
    <mergeCell ref="X23:X34"/>
    <mergeCell ref="Y23:Y34"/>
    <mergeCell ref="X35:X37"/>
    <mergeCell ref="Y35:Y37"/>
    <mergeCell ref="X38:X40"/>
    <mergeCell ref="Y38:Y40"/>
    <mergeCell ref="X41:X43"/>
    <mergeCell ref="Y41:Y43"/>
    <mergeCell ref="X44:X46"/>
    <mergeCell ref="Y44:Y46"/>
    <mergeCell ref="X56:X58"/>
    <mergeCell ref="Y56:Y58"/>
    <mergeCell ref="X47:X49"/>
    <mergeCell ref="Y47:Y49"/>
    <mergeCell ref="X50:X52"/>
    <mergeCell ref="Y50:Y52"/>
    <mergeCell ref="X76:X78"/>
    <mergeCell ref="Y76:Y78"/>
    <mergeCell ref="X59:X61"/>
    <mergeCell ref="Y59:Y61"/>
    <mergeCell ref="X62:X64"/>
    <mergeCell ref="Y62:Y64"/>
    <mergeCell ref="X65:X67"/>
    <mergeCell ref="Y65:Y67"/>
    <mergeCell ref="Y71:Y73"/>
    <mergeCell ref="X79:X81"/>
    <mergeCell ref="Y79:Y81"/>
    <mergeCell ref="X82:X84"/>
    <mergeCell ref="Y82:Y84"/>
    <mergeCell ref="X85:X87"/>
    <mergeCell ref="Y85:Y87"/>
    <mergeCell ref="X91:X93"/>
    <mergeCell ref="Y91:Y93"/>
    <mergeCell ref="X94:X96"/>
    <mergeCell ref="Y94:Y96"/>
    <mergeCell ref="Y88:Y90"/>
    <mergeCell ref="X97:X99"/>
    <mergeCell ref="Y97:Y99"/>
    <mergeCell ref="X110:X111"/>
    <mergeCell ref="Y110:Y111"/>
    <mergeCell ref="X114:X118"/>
    <mergeCell ref="Y114:Y118"/>
    <mergeCell ref="X119:X123"/>
    <mergeCell ref="Y119:Y123"/>
    <mergeCell ref="X124:X128"/>
    <mergeCell ref="Y124:Y128"/>
    <mergeCell ref="X100:X105"/>
    <mergeCell ref="Y100:Y105"/>
    <mergeCell ref="X129:X133"/>
    <mergeCell ref="Y129:Y133"/>
    <mergeCell ref="X134:X138"/>
    <mergeCell ref="Y134:Y138"/>
    <mergeCell ref="X162:X166"/>
    <mergeCell ref="Y162:Y166"/>
    <mergeCell ref="X169:X173"/>
    <mergeCell ref="Y169:Y173"/>
    <mergeCell ref="X139:X143"/>
    <mergeCell ref="Y139:Y143"/>
    <mergeCell ref="X144:X148"/>
    <mergeCell ref="Y144:Y148"/>
    <mergeCell ref="X149:X153"/>
    <mergeCell ref="Y149:Y153"/>
    <mergeCell ref="X174:X178"/>
    <mergeCell ref="Y174:Y178"/>
    <mergeCell ref="X179:X183"/>
    <mergeCell ref="Y179:Y183"/>
    <mergeCell ref="X184:X188"/>
    <mergeCell ref="Y184:Y188"/>
    <mergeCell ref="X189:X193"/>
    <mergeCell ref="Y189:Y193"/>
    <mergeCell ref="X194:X198"/>
    <mergeCell ref="Y194:Y198"/>
    <mergeCell ref="X199:X203"/>
    <mergeCell ref="Y199:Y203"/>
    <mergeCell ref="X204:X208"/>
    <mergeCell ref="Y204:Y208"/>
    <mergeCell ref="X209:X213"/>
    <mergeCell ref="Y209:Y213"/>
    <mergeCell ref="X214:X218"/>
    <mergeCell ref="Y214:Y218"/>
    <mergeCell ref="X220:X224"/>
    <mergeCell ref="Y220:Y224"/>
    <mergeCell ref="X230:X234"/>
    <mergeCell ref="Y230:Y234"/>
    <mergeCell ref="X235:X239"/>
    <mergeCell ref="Y235:Y239"/>
    <mergeCell ref="Y225:Y229"/>
    <mergeCell ref="X240:X244"/>
    <mergeCell ref="Y240:Y244"/>
    <mergeCell ref="X245:X249"/>
    <mergeCell ref="Y245:Y249"/>
    <mergeCell ref="X250:X254"/>
    <mergeCell ref="Y250:Y254"/>
    <mergeCell ref="A15:Y15"/>
    <mergeCell ref="A16:Y16"/>
    <mergeCell ref="A167:Y167"/>
    <mergeCell ref="A112:Y112"/>
    <mergeCell ref="A113:Y113"/>
    <mergeCell ref="C144:C146"/>
    <mergeCell ref="X157:X161"/>
    <mergeCell ref="C124:C126"/>
    <mergeCell ref="Y157:Y161"/>
    <mergeCell ref="A75:Y75"/>
    <mergeCell ref="A74:Y74"/>
    <mergeCell ref="X68:X70"/>
    <mergeCell ref="Y68:Y70"/>
    <mergeCell ref="X71:X73"/>
    <mergeCell ref="S225:S229"/>
    <mergeCell ref="T225:T229"/>
    <mergeCell ref="U225:U229"/>
    <mergeCell ref="V225:V229"/>
    <mergeCell ref="W225:W229"/>
    <mergeCell ref="X225:X229"/>
    <mergeCell ref="C129:C131"/>
    <mergeCell ref="C220:C224"/>
    <mergeCell ref="A225:A229"/>
    <mergeCell ref="B225:B229"/>
    <mergeCell ref="C225:C229"/>
    <mergeCell ref="A220:A224"/>
    <mergeCell ref="B220:B224"/>
    <mergeCell ref="A214:A219"/>
    <mergeCell ref="B214:B219"/>
    <mergeCell ref="C214:C219"/>
    <mergeCell ref="A209:A213"/>
    <mergeCell ref="B209:B213"/>
    <mergeCell ref="C209:C213"/>
    <mergeCell ref="Z10:AA10"/>
    <mergeCell ref="Z17:Z19"/>
    <mergeCell ref="AA17:AA19"/>
    <mergeCell ref="Z20:Z22"/>
    <mergeCell ref="AA20:AA22"/>
    <mergeCell ref="Z23:Z34"/>
    <mergeCell ref="AA23:AA34"/>
    <mergeCell ref="Z35:Z37"/>
    <mergeCell ref="AA35:AA37"/>
    <mergeCell ref="Z38:Z40"/>
    <mergeCell ref="AA38:AA40"/>
    <mergeCell ref="Z41:Z43"/>
    <mergeCell ref="AA41:AA43"/>
    <mergeCell ref="Z44:Z46"/>
    <mergeCell ref="AA44:AA46"/>
    <mergeCell ref="Z47:Z49"/>
    <mergeCell ref="AA47:AA49"/>
    <mergeCell ref="Z50:Z52"/>
    <mergeCell ref="AA50:AA52"/>
    <mergeCell ref="Z56:Z58"/>
    <mergeCell ref="AA56:AA58"/>
    <mergeCell ref="Z59:Z61"/>
    <mergeCell ref="AA59:AA61"/>
    <mergeCell ref="Z62:Z64"/>
    <mergeCell ref="AA62:AA64"/>
    <mergeCell ref="Z65:Z67"/>
    <mergeCell ref="AA65:AA67"/>
    <mergeCell ref="Z68:Z70"/>
    <mergeCell ref="AA68:AA70"/>
    <mergeCell ref="Z71:Z73"/>
    <mergeCell ref="AA71:AA73"/>
    <mergeCell ref="Z76:Z78"/>
    <mergeCell ref="AA76:AA78"/>
    <mergeCell ref="Z79:Z81"/>
    <mergeCell ref="AA79:AA81"/>
    <mergeCell ref="Z82:Z84"/>
    <mergeCell ref="AA82:AA84"/>
    <mergeCell ref="Z85:Z87"/>
    <mergeCell ref="AA85:AA87"/>
    <mergeCell ref="Z88:Z90"/>
    <mergeCell ref="AA88:AA90"/>
    <mergeCell ref="Z91:Z93"/>
    <mergeCell ref="AA91:AA93"/>
    <mergeCell ref="Z94:Z96"/>
    <mergeCell ref="AA94:AA96"/>
    <mergeCell ref="Z97:Z99"/>
    <mergeCell ref="AA97:AA99"/>
    <mergeCell ref="Z100:Z105"/>
    <mergeCell ref="AA100:AA105"/>
    <mergeCell ref="Z110:Z111"/>
    <mergeCell ref="AA110:AA111"/>
    <mergeCell ref="Z114:Z118"/>
    <mergeCell ref="AA114:AA118"/>
    <mergeCell ref="Z119:Z123"/>
    <mergeCell ref="AA119:AA123"/>
    <mergeCell ref="Z124:Z128"/>
    <mergeCell ref="AA124:AA128"/>
    <mergeCell ref="Z129:Z133"/>
    <mergeCell ref="AA129:AA133"/>
    <mergeCell ref="Z134:Z138"/>
    <mergeCell ref="AA134:AA138"/>
    <mergeCell ref="Z139:Z143"/>
    <mergeCell ref="AA139:AA143"/>
    <mergeCell ref="Z144:Z148"/>
    <mergeCell ref="AA144:AA148"/>
    <mergeCell ref="Z149:Z153"/>
    <mergeCell ref="AA149:AA153"/>
    <mergeCell ref="Z154:Z156"/>
    <mergeCell ref="AA154:AA156"/>
    <mergeCell ref="Z157:Z161"/>
    <mergeCell ref="AA157:AA161"/>
    <mergeCell ref="Z162:Z166"/>
    <mergeCell ref="AA162:AA166"/>
    <mergeCell ref="Z169:Z173"/>
    <mergeCell ref="AA169:AA173"/>
    <mergeCell ref="Z174:Z178"/>
    <mergeCell ref="AA174:AA178"/>
    <mergeCell ref="Z179:Z183"/>
    <mergeCell ref="AA179:AA183"/>
    <mergeCell ref="Z184:Z188"/>
    <mergeCell ref="AA184:AA188"/>
    <mergeCell ref="Z189:Z193"/>
    <mergeCell ref="AA189:AA193"/>
    <mergeCell ref="Z194:Z198"/>
    <mergeCell ref="AA194:AA198"/>
    <mergeCell ref="Z199:Z203"/>
    <mergeCell ref="AA199:AA203"/>
    <mergeCell ref="Z204:Z208"/>
    <mergeCell ref="AA204:AA208"/>
    <mergeCell ref="Z209:Z213"/>
    <mergeCell ref="AA209:AA213"/>
    <mergeCell ref="Z214:Z218"/>
    <mergeCell ref="AA214:AA218"/>
    <mergeCell ref="Z220:Z224"/>
    <mergeCell ref="AA220:AA224"/>
    <mergeCell ref="Z225:Z229"/>
    <mergeCell ref="AA225:AA229"/>
    <mergeCell ref="Z230:Z234"/>
    <mergeCell ref="AA230:AA234"/>
    <mergeCell ref="Z235:Z239"/>
    <mergeCell ref="AA235:AA239"/>
    <mergeCell ref="Z240:Z244"/>
    <mergeCell ref="AA240:AA244"/>
    <mergeCell ref="Z245:Z249"/>
    <mergeCell ref="AA245:AA249"/>
    <mergeCell ref="Z250:Z254"/>
    <mergeCell ref="AA250:AA254"/>
    <mergeCell ref="C8:O8"/>
    <mergeCell ref="F9:O9"/>
    <mergeCell ref="C106:C107"/>
    <mergeCell ref="D106:D107"/>
    <mergeCell ref="P106:P108"/>
    <mergeCell ref="Q106:Q108"/>
    <mergeCell ref="R106:R108"/>
    <mergeCell ref="S106:S108"/>
    <mergeCell ref="T106:T108"/>
    <mergeCell ref="U106:U108"/>
    <mergeCell ref="V106:V108"/>
    <mergeCell ref="W106:W108"/>
    <mergeCell ref="X106:X108"/>
    <mergeCell ref="Y106:Y108"/>
    <mergeCell ref="Z106:Z108"/>
    <mergeCell ref="AA106:AA108"/>
  </mergeCells>
  <printOptions horizontalCentered="1"/>
  <pageMargins left="0.19685039370078741" right="0.19685039370078741" top="0.39370078740157483" bottom="0.19685039370078741" header="0.51181102362204722" footer="0.31496062992125984"/>
  <pageSetup paperSize="9" scale="34" firstPageNumber="0" fitToHeight="2" orientation="landscape" horizontalDpi="300" verticalDpi="300" r:id="rId1"/>
  <headerFooter alignWithMargins="0"/>
  <rowBreaks count="4" manualBreakCount="4">
    <brk id="52" max="26" man="1"/>
    <brk id="90" max="26" man="1"/>
    <brk id="143" max="26" man="1"/>
    <brk id="213" max="26"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Приложение 8</vt:lpstr>
      <vt:lpstr>Лист1</vt:lpstr>
      <vt:lpstr>Excel_BuiltIn_Print_Area_1_1</vt:lpstr>
      <vt:lpstr>Excel_BuiltIn_Print_Area_1_1_1</vt:lpstr>
      <vt:lpstr>Excel_BuiltIn_Print_Area_1_1_1_1</vt:lpstr>
      <vt:lpstr>'Приложение 8'!Область_печати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Ирина Аношкина</cp:lastModifiedBy>
  <cp:lastPrinted>2024-05-23T10:02:55Z</cp:lastPrinted>
  <dcterms:created xsi:type="dcterms:W3CDTF">2022-05-20T06:18:02Z</dcterms:created>
  <dcterms:modified xsi:type="dcterms:W3CDTF">2024-05-23T10:02:59Z</dcterms:modified>
</cp:coreProperties>
</file>