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28695" windowHeight="12540" tabRatio="703"/>
  </bookViews>
  <sheets>
    <sheet name="пр.1 расчет эффект-сти за год" sheetId="4" r:id="rId1"/>
    <sheet name="Лист1" sheetId="9" r:id="rId2"/>
  </sheets>
  <calcPr calcId="125725"/>
</workbook>
</file>

<file path=xl/calcChain.xml><?xml version="1.0" encoding="utf-8"?>
<calcChain xmlns="http://schemas.openxmlformats.org/spreadsheetml/2006/main">
  <c r="I31" i="4"/>
  <c r="I47" l="1"/>
  <c r="H47"/>
  <c r="I94"/>
  <c r="H94"/>
  <c r="I80"/>
  <c r="H80"/>
  <c r="I100"/>
  <c r="H100"/>
  <c r="J99"/>
  <c r="G99"/>
  <c r="J98"/>
  <c r="G98"/>
  <c r="J93"/>
  <c r="G93"/>
  <c r="J77"/>
  <c r="J46"/>
  <c r="G46"/>
  <c r="J26"/>
  <c r="G26"/>
  <c r="F120"/>
  <c r="F119"/>
  <c r="F115"/>
  <c r="I86"/>
  <c r="H86"/>
  <c r="J92"/>
  <c r="K92" s="1"/>
  <c r="L95" s="1"/>
  <c r="G92"/>
  <c r="J85"/>
  <c r="G85"/>
  <c r="J84"/>
  <c r="K84" s="1"/>
  <c r="L89" s="1"/>
  <c r="G84"/>
  <c r="G77"/>
  <c r="J62"/>
  <c r="J61"/>
  <c r="K61" s="1"/>
  <c r="J60"/>
  <c r="J59"/>
  <c r="J58"/>
  <c r="J57"/>
  <c r="I64"/>
  <c r="H64"/>
  <c r="G58"/>
  <c r="G62"/>
  <c r="G61"/>
  <c r="G60"/>
  <c r="G59"/>
  <c r="K59" s="1"/>
  <c r="G57"/>
  <c r="J45"/>
  <c r="K45"/>
  <c r="J44"/>
  <c r="L48" s="1"/>
  <c r="G44"/>
  <c r="J40"/>
  <c r="G40"/>
  <c r="K40" s="1"/>
  <c r="J38"/>
  <c r="G38"/>
  <c r="J31"/>
  <c r="G31"/>
  <c r="J30"/>
  <c r="G30"/>
  <c r="J25"/>
  <c r="G25"/>
  <c r="H24"/>
  <c r="J24" s="1"/>
  <c r="G24"/>
  <c r="G21"/>
  <c r="J19"/>
  <c r="G19"/>
  <c r="J18"/>
  <c r="I32"/>
  <c r="G18"/>
  <c r="F124"/>
  <c r="F123"/>
  <c r="F122"/>
  <c r="J21"/>
  <c r="K21" s="1"/>
  <c r="K98" l="1"/>
  <c r="K18"/>
  <c r="K25"/>
  <c r="H104"/>
  <c r="F125"/>
  <c r="I125" s="1"/>
  <c r="K93"/>
  <c r="I104"/>
  <c r="K60"/>
  <c r="K58"/>
  <c r="K46"/>
  <c r="K38"/>
  <c r="L27"/>
  <c r="L41"/>
  <c r="L49" s="1"/>
  <c r="K30"/>
  <c r="K44"/>
  <c r="K57"/>
  <c r="K99"/>
  <c r="H32"/>
  <c r="K24"/>
  <c r="K31"/>
  <c r="K62"/>
  <c r="K26"/>
  <c r="L67" l="1"/>
  <c r="L68" s="1"/>
  <c r="L33"/>
  <c r="L34" s="1"/>
  <c r="L106" l="1"/>
</calcChain>
</file>

<file path=xl/sharedStrings.xml><?xml version="1.0" encoding="utf-8"?>
<sst xmlns="http://schemas.openxmlformats.org/spreadsheetml/2006/main" count="290" uniqueCount="133">
  <si>
    <t>№ п/п</t>
  </si>
  <si>
    <t>Наименование ожидаемого результата реализации муниципальной программы (подпрограммы)</t>
  </si>
  <si>
    <t>Единица измерения</t>
  </si>
  <si>
    <t>План</t>
  </si>
  <si>
    <t>Факт</t>
  </si>
  <si>
    <t>Наименование</t>
  </si>
  <si>
    <t>Значение</t>
  </si>
  <si>
    <t>x</t>
  </si>
  <si>
    <t>Наименование ведомственной целевой программы (далее - ВЦП)/основного мероприятия (далее - ОМ)</t>
  </si>
  <si>
    <t>Целевой индикатор реализации мероприятия муниципальной программы в рамках соответствующих ВЦП/ОМ (далее соответственно - целевой индикатор, мероприятие)</t>
  </si>
  <si>
    <t>Объем финансирования мероприятия, рублей</t>
  </si>
  <si>
    <t>Мероприятия, за исключением мероприятий в рамках деятельности субъектов бюджетного планирования, связанной с осуществлением функций руководства и управления в сфере установленных функций</t>
  </si>
  <si>
    <t>Мероприятия в рамках деятельности субъектов бюджетного планирования, связанной с осуществлением функций руководства и управления в сфере установленных функций</t>
  </si>
  <si>
    <t>Мероприятие 1</t>
  </si>
  <si>
    <t>Целевой индикатор</t>
  </si>
  <si>
    <t>РАСЧЕТ</t>
  </si>
  <si>
    <t>муниципальной программы:</t>
  </si>
  <si>
    <t>1. Расчет эффективности реализации муниципальной программы по целевым индикаторам реализации мероприятий</t>
  </si>
  <si>
    <t>Значение ожидаемого результата реализации муниципальной программы (подпрограммы)</t>
  </si>
  <si>
    <t>(подпрограмм):</t>
  </si>
  <si>
    <t>(наименование муниципальной программы)</t>
  </si>
  <si>
    <t>х</t>
  </si>
  <si>
    <t>оценки эффективности реализации муниципальной программы Азовского немецкого национального муниципального района Омской области</t>
  </si>
  <si>
    <t>%</t>
  </si>
  <si>
    <t>процент</t>
  </si>
  <si>
    <t>Степень достижения планового значения ожидаемого результата реализации муниципальной программы (подпрограммы) гр.6=гр.5/гр.4</t>
  </si>
  <si>
    <t>Эффективность реализации ВЦП</t>
  </si>
  <si>
    <t>Степень достижения значения целевого индикатора (единиц) гр.7=гр.6/гр.5</t>
  </si>
  <si>
    <t>2. Расчет степени достижения плановых значений ожидаемых результатов реализации муниципальной программы</t>
  </si>
  <si>
    <t>Степень реализации мероприятия</t>
  </si>
  <si>
    <t xml:space="preserve">«Развитие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</si>
  <si>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</si>
  <si>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 xml:space="preserve">Мероприятие 1 Предоставление грантов начинающим субъектам малого предпринимательства </t>
  </si>
  <si>
    <t>Основное мероприятие 2 - Развитие малого  и среднего предпринимательства</t>
  </si>
  <si>
    <t>Мероприятие 2 Создание молодежного бизнес-инкубатора</t>
  </si>
  <si>
    <t>Мероприятие 1: Участие в организации и финансировании проведения оплачиваемых общественных работ</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</si>
  <si>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</si>
  <si>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Количество участников оплачиваемых общественных работ</t>
  </si>
  <si>
    <t>человек</t>
  </si>
  <si>
    <t>Эффективность реализации ОМ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</si>
  <si>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Эффективность реализации ОМ «Развитие малого  и среднего предпринимательства»</t>
  </si>
  <si>
    <t>Основное мероприятие 3 - Содействие занятости населения Азовского немецкого национального муниципального района Омской области</t>
  </si>
  <si>
    <t>Муниципальная 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</si>
  <si>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t>
  </si>
  <si>
    <t>Ожидаемые результаты реализации Подпрограммы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t>
  </si>
  <si>
    <t>Темп роста количества субъектов малого и среднего предпринимательства, осуществляющих деятельность</t>
  </si>
  <si>
    <t>Создание дополнительных временных рабочих мест</t>
  </si>
  <si>
    <t>Прирост количества участников мероприятий, проводимых  социально ориентированными некоммерческими организациями</t>
  </si>
  <si>
    <t>количество</t>
  </si>
  <si>
    <t>Итоговая степень достижения плановых значений ожидаемых результатов реализации подпрограммы</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</si>
  <si>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</si>
  <si>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Подпрограмма 1 «Совершенствование муниципального управления Азовского немецкого национального муниципального района Омской области»</t>
  </si>
  <si>
    <t>Основное мероприятие 1. Обеспечение эффективного осуществления полномочий Администрации Азовского немецкого национального муниципального района Омской области</t>
  </si>
  <si>
    <t>1</t>
  </si>
  <si>
    <t>Мероприятие 1. Хозяйственное обеспечение органов местного самоуправления</t>
  </si>
  <si>
    <t>Степень обеспечения деятельности Администрации (освоение выделенных в отчетном периоде бюджетных средств из бюджетов разных уровней)</t>
  </si>
  <si>
    <t>2</t>
  </si>
  <si>
    <t>Мероприятие 5. Повышение уровня профессионального образования муниципальных служащих</t>
  </si>
  <si>
    <t>Доля муниципльных служащих, прошедших обучение по программам дополнительного профессионального образования</t>
  </si>
  <si>
    <t>Мероприятия, в рамках деятельности субъектов бюджетного планирования, связанной с осуществлением функций руководства и управления в сфере установленных функций</t>
  </si>
  <si>
    <t>Мероприятие 2. Осуществление функций руководства и управления в сфере установленных функций</t>
  </si>
  <si>
    <t>Мероприятие 3. Осуществление государственного полномочия по созданию административных комиссий, в том числе обеспечению их деятельности</t>
  </si>
  <si>
    <t>3</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</si>
  <si>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</si>
  <si>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4</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</si>
  <si>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</si>
  <si>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5</t>
  </si>
  <si>
    <t>Эффективность реализации ОМ</t>
  </si>
  <si>
    <t>Основное мероприятие 2. Обеспечение предоставления социальных выплат отдельным категориям граждан</t>
  </si>
  <si>
    <t>Мероприятие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</si>
  <si>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Степень исполнения обязательств по обеспечению гарантий лицам, замещавшим должности муниципальной службы</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</si>
  <si>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</si>
  <si>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</si>
  <si>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Эффективность реализации подпрограммы 1</t>
  </si>
  <si>
    <t>Средняя оценка качества финансового менеджмента, осуществляемого главными распорядителями средств районного бюджета.</t>
  </si>
  <si>
    <t>балл</t>
  </si>
  <si>
    <t>Х</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</si>
  <si>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 профессионального образования.</t>
  </si>
  <si>
    <t>Основное мероприятие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</si>
  <si>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 xml:space="preserve">Мероприятия, за исключением мероприятий в рамках деятельности субъектов бюджетного планирования, связанной с осуществлением функций руководства и управления в сфере установленных функций
</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</si>
  <si>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</si>
  <si>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единиц</t>
  </si>
  <si>
    <t>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t>
  </si>
  <si>
    <t>Просроченная задолженность по долговым обязательствам Омской области, связанным с использованием бюджетного кредита, полученного на строительство (реконструкцию), капитальный ремонт, ремонт и содержание автомобильных дорог общего пользования (за исключением автомобильных дорог федерального значения)</t>
  </si>
  <si>
    <t>процентов</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</si>
  <si>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</si>
  <si>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</si>
  <si>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Эффективность реализации ОМ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</si>
  <si>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Эффективность реализации подпрограммы 2</t>
  </si>
  <si>
    <t xml:space="preserve">Итого </t>
  </si>
  <si>
    <t>Мероприятие 1 - Оформление технической документации на объекты недвижимого имущества Азовского немецкого национального муниципального района Омской области</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</si>
  <si>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</si>
  <si>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</si>
  <si>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 xml:space="preserve">Количество изготовленных межевых планов, кадастровых выписок (паспортов) или планов территорий на объекты недвижимости </t>
  </si>
  <si>
    <t>Мероприятие 3 - Осуществление оценки объектов собственности Азовского немецкого национального муниципального района Омской области, вовлекаемых в сделки</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</si>
  <si>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</si>
  <si>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Мероприятие 4 - Содержание и обслуживание муниципального имущества Азовского немецкого национального муниципального района Омской области</t>
  </si>
  <si>
    <t>Доля муниципальных организаций, оснащенных средствами обучения безопасному поведению на дорогах</t>
  </si>
  <si>
    <t>Мероприятие 5 - Осуществление функций руководства и управления в сфере установленных функций</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</si>
  <si>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</si>
  <si>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Подпрограмма 3. "Повышение эффективности управления имуществом в  Азовском немецком национальном муниципальном районе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</si>
  <si>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</si>
  <si>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Эффективность реализации ОМ "Формирование и развитие муниципальной собственности Азовского немецкого национального муниципального района Омской области"</t>
  </si>
  <si>
    <t>Эффективность реализации подпрограммы № 3</t>
  </si>
  <si>
    <t>Эффективность реализации ОМ «Содействие занятости населения Азовского немецкого национального муниципального района Омской области»</t>
  </si>
  <si>
    <t xml:space="preserve">Эффективность реализации муниципальной программы </t>
  </si>
  <si>
    <t>Ожидаемые результаты реализации Подпрограммы 1 «Совершенствование муниципального управления Азовского немецкого национального муниципального района Омской области»</t>
  </si>
  <si>
    <t>Удовлетворенность населения деятельностью органов местного самоуправления муниципального района</t>
  </si>
  <si>
    <t>Качесто управления муниципальными финансами Азовского немецкого национального мунципального района Омской области</t>
  </si>
  <si>
    <t>степень</t>
  </si>
  <si>
    <t>II</t>
  </si>
  <si>
    <t xml:space="preserve">Ожидаемые результаты реализации подпрограммы 2 "Повышение качества управления муниципальными финансами в Азовском немецком национальном муниципальном районе Омской области" </t>
  </si>
  <si>
    <t>Ожидаемые результаты реализации Подпрограммы 3 "Повышение эффективности управления имуществом в  Азовском немецком национальном муниципальном районе Омской области"</t>
  </si>
  <si>
    <t>Доля объектов недвижимости, находящихся в собственности Азовского немецкого национального района Омской области, поставленных на государственный кадастровый учет недвижимого имущества, в отношении которых изготовлены технические, межевые планы</t>
  </si>
  <si>
    <t>Уровень обеспечения сохранности и целостности, а также содержания имущества, находящегося в казне Азовского немецкого национального района Омской области, учтенного на балансе учреждения.</t>
  </si>
  <si>
    <t>Уровень финансового обеспечения мероприятия (еди-ниц) графа 12 = (графа 10 - графа 9 + графа 11) / (графа 8 - графа 9)</t>
  </si>
  <si>
    <t>Эффективность реализации мероприятия (единиц)        графа 13 = графа 7 / графа 12</t>
  </si>
  <si>
    <t>Эффективность реализации ВЦП/ОМ/подпрограммы муниципальной программы (далее - подпрограмма)/ муниципальной программы &lt;5&gt; (процентов)</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</si>
  <si>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</si>
  <si>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</si>
  <si>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Мероприятие 1. Осуществление функций руководства и управления в сфере установленных функций</t>
  </si>
  <si>
    <t xml:space="preserve">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 </t>
  </si>
  <si>
    <t>Мероприятие 7 -Повышение уровня профессионального образования муниципльных служащих Управления имущественных отношений  Азовского немецкого национального муниципального района Омской области</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</si>
  <si>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</si>
  <si>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 xml:space="preserve">Основное мероприятие 4 - Поддержка социально-ориентированных некоммерческих организаций </t>
  </si>
  <si>
    <t>Мероприятие 1: Субсидия социально-ориентированным некоммерческим организациям, не являющимся государственными (муниципальными) учреждениями</t>
  </si>
  <si>
    <t>Количество социально ориентированных некоммерческих организаций, которым оказана поддержка</t>
  </si>
  <si>
    <t>Эффективность реализации ОМ «Поддержка социально-ориентированных некоммерческих организаций »</t>
  </si>
  <si>
    <t>за 2023 год</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</si>
  <si>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</si>
  <si>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</si>
  <si>
    <t>Мероприятие 11. Поощрение муниципальной управленческой команды Омской области за достижение Омской областью в 2022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пунктах 4, 5 Правил распределения в 2023 году между субъектами Российской Федерации межбюджетных трансфертов в форме дотаций (грантов)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утвержденных постановлением Правительства Российской Федерации от 13 июня 2023 года № 971</t>
  </si>
  <si>
    <t xml:space="preserve">Приложение № 3 к постановлению Администрации Азовского немецкого
национального муниципального района Омской области от 23.05.2024 № 388
</t>
  </si>
</sst>
</file>

<file path=xl/styles.xml><?xml version="1.0" encoding="utf-8"?>
<styleSheet xmlns="http://schemas.openxmlformats.org/spreadsheetml/2006/main">
  <numFmts count="6">
    <numFmt numFmtId="43" formatCode="_-* #,##0.00\ _₽_-;\-* #,##0.00\ _₽_-;_-* &quot;-&quot;??\ _₽_-;_-@_-"/>
    <numFmt numFmtId="164" formatCode="#,##0.00\ _₽"/>
    <numFmt numFmtId="165" formatCode="#,##0.0\ _₽"/>
    <numFmt numFmtId="166" formatCode="#,##0.0_ ;\-#,##0.0\ "/>
    <numFmt numFmtId="167" formatCode="#,##0.00_ ;\-#,##0.00\ "/>
    <numFmt numFmtId="168" formatCode="#,##0.0"/>
  </numFmts>
  <fonts count="14">
    <font>
      <sz val="11"/>
      <color theme="1"/>
      <name val="Calibri"/>
      <family val="2"/>
      <charset val="204"/>
      <scheme val="minor"/>
    </font>
    <font>
      <sz val="10"/>
      <name val="Times New Roman"/>
      <family val="1"/>
      <charset val="204"/>
    </font>
    <font>
      <b/>
      <sz val="10"/>
      <name val="Times New Roman"/>
      <family val="1"/>
      <charset val="204"/>
    </font>
    <font>
      <sz val="10"/>
      <color indexed="8"/>
      <name val="Arial Cyr"/>
      <family val="2"/>
      <charset val="204"/>
    </font>
    <font>
      <sz val="10"/>
      <color indexed="8"/>
      <name val="Times New Roman"/>
      <family val="1"/>
      <charset val="204"/>
    </font>
    <font>
      <b/>
      <sz val="10"/>
      <color indexed="8"/>
      <name val="Times New Roman"/>
      <family val="1"/>
      <charset val="204"/>
    </font>
    <font>
      <sz val="11"/>
      <color theme="1"/>
      <name val="Calibri"/>
      <family val="2"/>
      <charset val="204"/>
      <scheme val="minor"/>
    </font>
    <font>
      <u/>
      <sz val="11"/>
      <color theme="10"/>
      <name val="Calibri"/>
      <family val="2"/>
      <charset val="204"/>
    </font>
    <font>
      <sz val="14"/>
      <color theme="1"/>
      <name val="Times New Roman"/>
      <family val="1"/>
      <charset val="204"/>
    </font>
    <font>
      <sz val="11"/>
      <color theme="1"/>
      <name val="Times New Roman"/>
      <family val="1"/>
      <charset val="204"/>
    </font>
    <font>
      <sz val="10"/>
      <color theme="1"/>
      <name val="Times New Roman"/>
      <family val="1"/>
      <charset val="204"/>
    </font>
    <font>
      <sz val="10"/>
      <color theme="1"/>
      <name val="Calibri"/>
      <family val="2"/>
      <charset val="204"/>
      <scheme val="minor"/>
    </font>
    <font>
      <b/>
      <sz val="10"/>
      <color theme="1"/>
      <name val="Times New Roman"/>
      <family val="1"/>
      <charset val="204"/>
    </font>
    <font>
      <b/>
      <u/>
      <sz val="14"/>
      <color theme="1"/>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3" fillId="0" borderId="0" applyBorder="0" applyProtection="0"/>
    <xf numFmtId="0" fontId="7" fillId="0" borderId="0" applyNumberFormat="0" applyFill="0" applyBorder="0" applyAlignment="0" applyProtection="0">
      <alignment vertical="top"/>
      <protection locked="0"/>
    </xf>
    <xf numFmtId="43" fontId="6" fillId="0" borderId="0" applyFont="0" applyFill="0" applyBorder="0" applyAlignment="0" applyProtection="0"/>
  </cellStyleXfs>
  <cellXfs count="126">
    <xf numFmtId="0" fontId="0" fillId="0" borderId="0" xfId="0"/>
    <xf numFmtId="0" fontId="8" fillId="0" borderId="0" xfId="0" applyFont="1" applyAlignment="1">
      <alignment horizontal="center"/>
    </xf>
    <xf numFmtId="0" fontId="0" fillId="0" borderId="0" xfId="0"/>
    <xf numFmtId="0" fontId="9" fillId="0" borderId="0" xfId="0" applyFont="1"/>
    <xf numFmtId="0" fontId="10" fillId="0" borderId="1" xfId="0" applyFont="1" applyBorder="1" applyAlignment="1">
      <alignment horizontal="center" vertical="top" wrapText="1"/>
    </xf>
    <xf numFmtId="0" fontId="10" fillId="0" borderId="1" xfId="0" applyFont="1" applyBorder="1" applyAlignment="1">
      <alignment horizontal="center" wrapText="1"/>
    </xf>
    <xf numFmtId="0" fontId="10" fillId="0" borderId="1" xfId="0" applyFont="1" applyBorder="1" applyAlignment="1">
      <alignment wrapText="1"/>
    </xf>
    <xf numFmtId="164" fontId="10" fillId="0" borderId="1" xfId="0" applyNumberFormat="1" applyFont="1" applyBorder="1" applyAlignment="1">
      <alignment horizontal="center" vertical="top" wrapText="1"/>
    </xf>
    <xf numFmtId="0" fontId="11" fillId="0" borderId="0" xfId="0" applyFont="1"/>
    <xf numFmtId="0" fontId="10" fillId="0" borderId="0" xfId="0" applyFont="1" applyBorder="1" applyAlignment="1">
      <alignment vertical="top" wrapText="1"/>
    </xf>
    <xf numFmtId="0" fontId="10" fillId="0" borderId="1" xfId="0" applyFont="1" applyBorder="1" applyAlignment="1">
      <alignment vertical="top" wrapText="1"/>
    </xf>
    <xf numFmtId="0" fontId="10" fillId="0" borderId="1" xfId="0" applyFont="1" applyBorder="1" applyAlignment="1">
      <alignment horizontal="center" vertical="top" wrapText="1"/>
    </xf>
    <xf numFmtId="0" fontId="10" fillId="0" borderId="1" xfId="0" applyFont="1" applyBorder="1" applyAlignment="1">
      <alignment horizontal="left" vertical="top" wrapText="1"/>
    </xf>
    <xf numFmtId="0" fontId="10" fillId="0" borderId="1" xfId="0" applyFont="1" applyBorder="1" applyAlignment="1">
      <alignment horizontal="center" vertical="top" wrapText="1"/>
    </xf>
    <xf numFmtId="165" fontId="12" fillId="0" borderId="1" xfId="0" applyNumberFormat="1" applyFont="1" applyBorder="1" applyAlignment="1">
      <alignment horizontal="center" wrapText="1"/>
    </xf>
    <xf numFmtId="0" fontId="10" fillId="0" borderId="1" xfId="0" applyFont="1" applyBorder="1" applyAlignment="1">
      <alignment vertical="top" wrapText="1"/>
    </xf>
    <xf numFmtId="0" fontId="10" fillId="0" borderId="1" xfId="0" applyFont="1" applyBorder="1" applyAlignment="1">
      <alignment horizontal="center" vertical="center" wrapText="1"/>
    </xf>
    <xf numFmtId="0" fontId="10" fillId="0" borderId="1" xfId="0" applyFont="1" applyFill="1" applyBorder="1" applyAlignment="1">
      <alignment horizontal="center" vertical="top" wrapText="1"/>
    </xf>
    <xf numFmtId="0" fontId="10" fillId="0" borderId="1" xfId="0" applyFont="1" applyBorder="1" applyAlignment="1">
      <alignment horizontal="center" vertical="top" wrapText="1"/>
    </xf>
    <xf numFmtId="0" fontId="10" fillId="0" borderId="2" xfId="0" applyFont="1" applyBorder="1" applyAlignment="1">
      <alignment horizontal="center" vertical="top"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4"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 fontId="4" fillId="0" borderId="1" xfId="1" applyNumberFormat="1" applyFont="1" applyFill="1" applyBorder="1" applyAlignment="1" applyProtection="1">
      <alignment horizontal="center" vertical="center"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1" xfId="0" applyFont="1" applyFill="1" applyBorder="1" applyAlignment="1">
      <alignment horizontal="justify" vertical="top" wrapText="1"/>
    </xf>
    <xf numFmtId="1" fontId="4"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xf>
    <xf numFmtId="2" fontId="4" fillId="0" borderId="1"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0" fontId="1" fillId="0" borderId="1" xfId="2" applyNumberFormat="1" applyFont="1" applyFill="1" applyBorder="1" applyAlignment="1" applyProtection="1">
      <alignment horizontal="justify" vertical="top" wrapText="1"/>
    </xf>
    <xf numFmtId="0" fontId="4" fillId="0" borderId="1" xfId="0" applyNumberFormat="1" applyFont="1" applyFill="1" applyBorder="1" applyAlignment="1">
      <alignment horizontal="justify" vertical="top" wrapText="1"/>
    </xf>
    <xf numFmtId="167" fontId="4" fillId="0" borderId="1" xfId="3" applyNumberFormat="1" applyFont="1" applyFill="1" applyBorder="1" applyAlignment="1">
      <alignment horizontal="center" vertical="top" wrapText="1"/>
    </xf>
    <xf numFmtId="0" fontId="13" fillId="0" borderId="0" xfId="0" applyFont="1" applyBorder="1" applyAlignment="1">
      <alignment wrapText="1"/>
    </xf>
    <xf numFmtId="0" fontId="1" fillId="0" borderId="1" xfId="2" applyFont="1" applyFill="1" applyBorder="1" applyAlignment="1" applyProtection="1">
      <alignment horizontal="left" vertical="top" wrapText="1"/>
    </xf>
    <xf numFmtId="0" fontId="1" fillId="0" borderId="1" xfId="2" applyFont="1" applyFill="1" applyBorder="1" applyAlignment="1" applyProtection="1">
      <alignment horizontal="center" vertical="top" wrapText="1"/>
    </xf>
    <xf numFmtId="0" fontId="4" fillId="0" borderId="3" xfId="0" applyFont="1" applyFill="1" applyBorder="1" applyAlignment="1">
      <alignment horizontal="center" vertical="center" wrapText="1"/>
    </xf>
    <xf numFmtId="166" fontId="4" fillId="0" borderId="1" xfId="3"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vertical="center" wrapText="1"/>
    </xf>
    <xf numFmtId="0" fontId="1" fillId="0" borderId="1" xfId="2" applyFont="1" applyFill="1" applyBorder="1" applyAlignment="1" applyProtection="1">
      <alignment horizontal="center" vertical="center" wrapText="1"/>
    </xf>
    <xf numFmtId="0" fontId="1" fillId="0" borderId="0" xfId="2" applyFont="1" applyFill="1" applyBorder="1" applyAlignment="1" applyProtection="1">
      <alignment horizontal="left" vertical="top" wrapText="1"/>
    </xf>
    <xf numFmtId="3" fontId="4" fillId="0" borderId="0" xfId="0" applyNumberFormat="1" applyFont="1" applyFill="1" applyBorder="1" applyAlignment="1">
      <alignment horizontal="center" vertical="top" wrapText="1"/>
    </xf>
    <xf numFmtId="0" fontId="10" fillId="0" borderId="1" xfId="0" applyFont="1" applyFill="1" applyBorder="1" applyAlignment="1">
      <alignment horizontal="center" vertical="center"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left" wrapText="1"/>
    </xf>
    <xf numFmtId="0" fontId="11" fillId="0" borderId="0" xfId="0" applyFont="1" applyBorder="1" applyAlignment="1"/>
    <xf numFmtId="164" fontId="4" fillId="0" borderId="1" xfId="0" applyNumberFormat="1" applyFont="1" applyFill="1" applyBorder="1" applyAlignment="1">
      <alignment horizontal="center" vertical="center" wrapText="1"/>
    </xf>
    <xf numFmtId="168" fontId="5" fillId="0" borderId="0" xfId="0" applyNumberFormat="1" applyFont="1" applyFill="1" applyBorder="1" applyAlignment="1">
      <alignment horizontal="center" vertical="top" wrapText="1"/>
    </xf>
    <xf numFmtId="168" fontId="0" fillId="0" borderId="0" xfId="0" applyNumberFormat="1"/>
    <xf numFmtId="168" fontId="5" fillId="0" borderId="1" xfId="0" applyNumberFormat="1" applyFont="1" applyFill="1" applyBorder="1" applyAlignment="1">
      <alignment horizontal="center" vertical="top" wrapText="1"/>
    </xf>
    <xf numFmtId="0" fontId="10" fillId="0" borderId="1" xfId="0" applyFont="1" applyBorder="1" applyAlignment="1">
      <alignment horizontal="center" vertical="top" wrapText="1"/>
    </xf>
    <xf numFmtId="167" fontId="4" fillId="0" borderId="1" xfId="3" applyNumberFormat="1" applyFont="1" applyFill="1" applyBorder="1" applyAlignment="1">
      <alignment horizontal="center" vertical="center" wrapText="1"/>
    </xf>
    <xf numFmtId="164" fontId="10" fillId="0" borderId="0" xfId="0" applyNumberFormat="1" applyFont="1" applyFill="1" applyBorder="1" applyAlignment="1">
      <alignment horizontal="center" vertical="top" wrapText="1"/>
    </xf>
    <xf numFmtId="4" fontId="1" fillId="0" borderId="1" xfId="0" applyNumberFormat="1" applyFont="1" applyFill="1" applyBorder="1" applyAlignment="1">
      <alignment horizontal="center" vertical="center" wrapText="1"/>
    </xf>
    <xf numFmtId="0" fontId="10" fillId="0" borderId="1" xfId="0" applyFont="1" applyBorder="1" applyAlignment="1">
      <alignment horizontal="center" vertical="top" wrapText="1"/>
    </xf>
    <xf numFmtId="0" fontId="12" fillId="0" borderId="1" xfId="0" applyFont="1" applyBorder="1" applyAlignment="1">
      <alignment horizontal="center" wrapText="1"/>
    </xf>
    <xf numFmtId="49"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top" wrapText="1"/>
    </xf>
    <xf numFmtId="4"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1" fillId="0" borderId="4" xfId="0" applyNumberFormat="1" applyFont="1" applyFill="1" applyBorder="1" applyAlignment="1">
      <alignment horizontal="center" vertical="center" wrapText="1"/>
    </xf>
    <xf numFmtId="2" fontId="1" fillId="0" borderId="12" xfId="0" applyNumberFormat="1" applyFont="1" applyFill="1" applyBorder="1" applyAlignment="1">
      <alignment horizontal="center" vertical="center" wrapText="1"/>
    </xf>
    <xf numFmtId="2" fontId="1" fillId="0" borderId="13" xfId="0" applyNumberFormat="1" applyFont="1" applyFill="1" applyBorder="1" applyAlignment="1">
      <alignment horizontal="center" vertical="center" wrapText="1"/>
    </xf>
    <xf numFmtId="0" fontId="12" fillId="0" borderId="2" xfId="0" applyFont="1" applyBorder="1" applyAlignment="1">
      <alignment horizontal="center" vertical="top" wrapText="1"/>
    </xf>
    <xf numFmtId="0" fontId="12" fillId="0" borderId="5" xfId="0" applyFont="1" applyBorder="1" applyAlignment="1">
      <alignment horizontal="center" vertical="top" wrapText="1"/>
    </xf>
    <xf numFmtId="0" fontId="12" fillId="0" borderId="3" xfId="0" applyFont="1" applyBorder="1" applyAlignment="1">
      <alignment horizontal="center" vertical="top" wrapText="1"/>
    </xf>
    <xf numFmtId="0" fontId="10" fillId="0" borderId="1" xfId="0" applyFont="1" applyBorder="1" applyAlignment="1">
      <alignment horizontal="center" wrapText="1"/>
    </xf>
    <xf numFmtId="1"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2" xfId="2" applyFont="1" applyFill="1" applyBorder="1" applyAlignment="1" applyProtection="1">
      <alignment horizontal="left" vertical="top" wrapText="1"/>
    </xf>
    <xf numFmtId="0" fontId="1" fillId="0" borderId="5" xfId="2" applyFont="1" applyFill="1" applyBorder="1" applyAlignment="1" applyProtection="1">
      <alignment horizontal="left" vertical="top" wrapText="1"/>
    </xf>
    <xf numFmtId="0" fontId="1" fillId="0" borderId="3" xfId="2" applyFont="1" applyFill="1" applyBorder="1" applyAlignment="1" applyProtection="1">
      <alignment horizontal="left" vertical="top" wrapText="1"/>
    </xf>
    <xf numFmtId="0" fontId="8" fillId="0" borderId="0" xfId="0" applyFont="1" applyAlignment="1">
      <alignment horizontal="center"/>
    </xf>
    <xf numFmtId="0" fontId="10" fillId="0" borderId="0" xfId="0" applyFont="1" applyAlignment="1">
      <alignment horizontal="center"/>
    </xf>
    <xf numFmtId="0" fontId="13" fillId="0" borderId="0" xfId="0" applyFont="1" applyAlignment="1">
      <alignment horizontal="center"/>
    </xf>
    <xf numFmtId="0" fontId="13" fillId="0" borderId="0" xfId="0" applyFont="1" applyBorder="1" applyAlignment="1">
      <alignment horizontal="center" wrapText="1"/>
    </xf>
    <xf numFmtId="49" fontId="1" fillId="0" borderId="1" xfId="0" applyNumberFormat="1" applyFont="1" applyFill="1" applyBorder="1" applyAlignment="1">
      <alignment horizontal="left" vertical="center" wrapText="1"/>
    </xf>
    <xf numFmtId="0" fontId="10" fillId="0" borderId="2" xfId="0" applyFont="1" applyBorder="1"/>
    <xf numFmtId="0" fontId="10" fillId="0" borderId="5" xfId="0" applyFont="1" applyBorder="1"/>
    <xf numFmtId="0" fontId="10" fillId="0" borderId="3" xfId="0" applyFont="1" applyBorder="1"/>
    <xf numFmtId="0" fontId="10" fillId="0" borderId="1" xfId="0" applyFont="1" applyBorder="1" applyAlignment="1">
      <alignment horizontal="center"/>
    </xf>
    <xf numFmtId="165" fontId="10" fillId="0" borderId="1" xfId="0" applyNumberFormat="1" applyFont="1" applyBorder="1" applyAlignment="1">
      <alignment horizontal="center" wrapText="1"/>
    </xf>
    <xf numFmtId="0" fontId="10" fillId="0" borderId="6" xfId="0" applyFont="1" applyBorder="1" applyAlignment="1">
      <alignment horizontal="center" vertical="top" wrapText="1"/>
    </xf>
    <xf numFmtId="0" fontId="10" fillId="0" borderId="7" xfId="0" applyFont="1" applyBorder="1" applyAlignment="1">
      <alignment horizontal="center" vertical="top" wrapText="1"/>
    </xf>
    <xf numFmtId="0" fontId="10" fillId="0" borderId="8" xfId="0" applyFont="1" applyBorder="1" applyAlignment="1">
      <alignment horizontal="center" vertical="top" wrapText="1"/>
    </xf>
    <xf numFmtId="0" fontId="10" fillId="0" borderId="9" xfId="0" applyFont="1" applyBorder="1" applyAlignment="1">
      <alignment horizontal="center" vertical="top" wrapText="1"/>
    </xf>
    <xf numFmtId="0" fontId="10" fillId="0" borderId="10" xfId="0" applyFont="1" applyBorder="1" applyAlignment="1">
      <alignment horizontal="center" vertical="top" wrapText="1"/>
    </xf>
    <xf numFmtId="0" fontId="10" fillId="0" borderId="11" xfId="0" applyFont="1" applyBorder="1" applyAlignment="1">
      <alignment horizontal="center" vertical="top" wrapText="1"/>
    </xf>
    <xf numFmtId="0" fontId="10" fillId="0" borderId="2" xfId="0" applyFont="1" applyBorder="1" applyAlignment="1">
      <alignment horizontal="center" wrapText="1"/>
    </xf>
    <xf numFmtId="0" fontId="10" fillId="0" borderId="5" xfId="0" applyFont="1" applyBorder="1" applyAlignment="1">
      <alignment horizontal="center" wrapText="1"/>
    </xf>
    <xf numFmtId="0" fontId="10" fillId="0" borderId="3" xfId="0" applyFont="1" applyBorder="1" applyAlignment="1">
      <alignment horizontal="center" wrapText="1"/>
    </xf>
    <xf numFmtId="165" fontId="10" fillId="0" borderId="2" xfId="0" applyNumberFormat="1" applyFont="1" applyBorder="1" applyAlignment="1">
      <alignment horizontal="center" vertical="center" wrapText="1"/>
    </xf>
    <xf numFmtId="165" fontId="10" fillId="0" borderId="5" xfId="0" applyNumberFormat="1" applyFont="1" applyBorder="1" applyAlignment="1">
      <alignment horizontal="center" vertical="center" wrapText="1"/>
    </xf>
    <xf numFmtId="165" fontId="10" fillId="0" borderId="3" xfId="0" applyNumberFormat="1" applyFont="1" applyBorder="1" applyAlignment="1">
      <alignment horizontal="center" vertical="center" wrapText="1"/>
    </xf>
    <xf numFmtId="0" fontId="10" fillId="0" borderId="2" xfId="0" applyFont="1" applyBorder="1" applyAlignment="1">
      <alignment horizontal="center" vertical="top" wrapText="1"/>
    </xf>
    <xf numFmtId="0" fontId="10" fillId="0" borderId="5" xfId="0" applyFont="1" applyBorder="1" applyAlignment="1">
      <alignment horizontal="center" vertical="top" wrapText="1"/>
    </xf>
    <xf numFmtId="0" fontId="10" fillId="0" borderId="3" xfId="0" applyFont="1" applyBorder="1" applyAlignment="1">
      <alignment horizontal="center" vertical="top" wrapText="1"/>
    </xf>
    <xf numFmtId="49" fontId="2" fillId="0" borderId="2"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2" xfId="2" applyFont="1" applyFill="1" applyBorder="1" applyAlignment="1" applyProtection="1">
      <alignment horizontal="center" vertical="top" wrapText="1"/>
    </xf>
    <xf numFmtId="0" fontId="2" fillId="0" borderId="5" xfId="2" applyFont="1" applyFill="1" applyBorder="1" applyAlignment="1" applyProtection="1">
      <alignment horizontal="center" vertical="top" wrapText="1"/>
    </xf>
    <xf numFmtId="0" fontId="2" fillId="0" borderId="3" xfId="2" applyFont="1" applyFill="1" applyBorder="1" applyAlignment="1" applyProtection="1">
      <alignment horizontal="center" vertical="top" wrapText="1"/>
    </xf>
    <xf numFmtId="0" fontId="1" fillId="0" borderId="2" xfId="2" applyFont="1" applyFill="1" applyBorder="1" applyAlignment="1" applyProtection="1">
      <alignment horizontal="center" vertical="top" wrapText="1"/>
    </xf>
    <xf numFmtId="0" fontId="1" fillId="0" borderId="5" xfId="2" applyFont="1" applyFill="1" applyBorder="1" applyAlignment="1" applyProtection="1">
      <alignment horizontal="center" vertical="top" wrapText="1"/>
    </xf>
    <xf numFmtId="0" fontId="1" fillId="0" borderId="3" xfId="2" applyFont="1" applyFill="1" applyBorder="1" applyAlignment="1" applyProtection="1">
      <alignment horizontal="center" vertical="top" wrapText="1"/>
    </xf>
    <xf numFmtId="0" fontId="2" fillId="0" borderId="2" xfId="2" applyFont="1" applyFill="1" applyBorder="1" applyAlignment="1" applyProtection="1">
      <alignment horizontal="left" vertical="top" wrapText="1"/>
    </xf>
    <xf numFmtId="0" fontId="2" fillId="0" borderId="5" xfId="2" applyFont="1" applyFill="1" applyBorder="1" applyAlignment="1" applyProtection="1">
      <alignment horizontal="left" vertical="top" wrapText="1"/>
    </xf>
    <xf numFmtId="0" fontId="2" fillId="0" borderId="3" xfId="2" applyFont="1" applyFill="1" applyBorder="1" applyAlignment="1" applyProtection="1">
      <alignment horizontal="left" vertical="top" wrapText="1"/>
    </xf>
    <xf numFmtId="0" fontId="9" fillId="0" borderId="0" xfId="0" applyFont="1" applyAlignment="1">
      <alignment horizontal="center" vertical="top" wrapText="1"/>
    </xf>
    <xf numFmtId="0" fontId="1" fillId="0" borderId="1" xfId="2" applyFont="1" applyFill="1" applyBorder="1" applyAlignment="1" applyProtection="1">
      <alignment horizontal="center" vertical="top" wrapText="1"/>
    </xf>
    <xf numFmtId="0" fontId="10" fillId="0" borderId="1" xfId="0" applyFont="1" applyBorder="1"/>
    <xf numFmtId="0" fontId="10" fillId="0" borderId="2" xfId="0" applyFont="1" applyBorder="1" applyAlignment="1">
      <alignment wrapText="1"/>
    </xf>
    <xf numFmtId="0" fontId="10" fillId="0" borderId="5" xfId="0" applyFont="1" applyBorder="1" applyAlignment="1">
      <alignment wrapText="1"/>
    </xf>
    <xf numFmtId="0" fontId="10" fillId="0" borderId="3" xfId="0" applyFont="1" applyBorder="1" applyAlignment="1">
      <alignment wrapText="1"/>
    </xf>
  </cellXfs>
  <cellStyles count="4">
    <cellStyle name="Excel Built-in 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U128"/>
  <sheetViews>
    <sheetView tabSelected="1" topLeftCell="A37" zoomScale="90" zoomScaleNormal="90" workbookViewId="0">
      <selection activeCell="B2" sqref="B2:J2"/>
    </sheetView>
  </sheetViews>
  <sheetFormatPr defaultRowHeight="15"/>
  <cols>
    <col min="2" max="2" width="48.5703125" customWidth="1"/>
    <col min="3" max="3" width="27" customWidth="1"/>
    <col min="4" max="4" width="14" customWidth="1"/>
    <col min="7" max="7" width="16.140625" customWidth="1"/>
    <col min="8" max="8" width="12.85546875" customWidth="1"/>
    <col min="9" max="9" width="12.42578125" customWidth="1"/>
    <col min="10" max="10" width="15.28515625" customWidth="1"/>
    <col min="11" max="11" width="12" customWidth="1"/>
    <col min="12" max="12" width="19" customWidth="1"/>
    <col min="15" max="15" width="8.85546875" customWidth="1"/>
    <col min="16" max="16" width="11.140625" bestFit="1" customWidth="1"/>
    <col min="17" max="18" width="13.140625" customWidth="1"/>
  </cols>
  <sheetData>
    <row r="1" spans="1:16" ht="39.75" customHeight="1">
      <c r="H1" s="120" t="s">
        <v>132</v>
      </c>
      <c r="I1" s="120"/>
      <c r="J1" s="120"/>
      <c r="K1" s="120"/>
      <c r="L1" s="120"/>
    </row>
    <row r="2" spans="1:16" ht="18.75">
      <c r="B2" s="83" t="s">
        <v>15</v>
      </c>
      <c r="C2" s="83"/>
      <c r="D2" s="83"/>
      <c r="E2" s="83"/>
      <c r="F2" s="83"/>
      <c r="G2" s="83"/>
      <c r="H2" s="83"/>
      <c r="I2" s="83"/>
      <c r="J2" s="83"/>
    </row>
    <row r="3" spans="1:16" ht="18.75">
      <c r="B3" s="83" t="s">
        <v>22</v>
      </c>
      <c r="C3" s="83"/>
      <c r="D3" s="83"/>
      <c r="E3" s="83"/>
      <c r="F3" s="83"/>
      <c r="G3" s="83"/>
      <c r="H3" s="83"/>
      <c r="I3" s="83"/>
      <c r="J3" s="83"/>
    </row>
    <row r="4" spans="1:16" ht="41.25" customHeight="1">
      <c r="A4" s="86" t="s">
        <v>30</v>
      </c>
      <c r="B4" s="86"/>
      <c r="C4" s="86"/>
      <c r="D4" s="86"/>
      <c r="E4" s="86"/>
      <c r="F4" s="86"/>
      <c r="G4" s="86"/>
      <c r="H4" s="86"/>
      <c r="I4" s="86"/>
      <c r="J4" s="86"/>
      <c r="K4" s="86"/>
      <c r="L4" s="86"/>
      <c r="M4" s="37"/>
      <c r="N4" s="37"/>
      <c r="O4" s="37"/>
      <c r="P4" s="37"/>
    </row>
    <row r="5" spans="1:16">
      <c r="B5" s="84" t="s">
        <v>20</v>
      </c>
      <c r="C5" s="84"/>
      <c r="D5" s="84"/>
      <c r="E5" s="84"/>
      <c r="F5" s="84"/>
      <c r="G5" s="84"/>
      <c r="H5" s="84"/>
      <c r="I5" s="84"/>
      <c r="J5" s="84"/>
    </row>
    <row r="6" spans="1:16" ht="18.75">
      <c r="B6" s="85" t="s">
        <v>128</v>
      </c>
      <c r="C6" s="85"/>
      <c r="D6" s="85"/>
      <c r="E6" s="85"/>
      <c r="F6" s="85"/>
      <c r="G6" s="85"/>
      <c r="H6" s="85"/>
      <c r="I6" s="85"/>
      <c r="J6" s="85"/>
    </row>
    <row r="7" spans="1:16" ht="18.75">
      <c r="B7" s="1"/>
      <c r="C7" s="1"/>
      <c r="D7" s="1"/>
      <c r="E7" s="1"/>
      <c r="F7" s="1"/>
      <c r="G7" s="1"/>
      <c r="H7" s="1"/>
      <c r="I7" s="1"/>
      <c r="J7" s="1"/>
    </row>
    <row r="8" spans="1:16" ht="18.75">
      <c r="B8" s="83" t="s">
        <v>17</v>
      </c>
      <c r="C8" s="83"/>
      <c r="D8" s="83"/>
      <c r="E8" s="83"/>
      <c r="F8" s="83"/>
      <c r="G8" s="83"/>
      <c r="H8" s="83"/>
      <c r="I8" s="83"/>
      <c r="J8" s="83"/>
    </row>
    <row r="9" spans="1:16" ht="18.75">
      <c r="B9" s="83" t="s">
        <v>16</v>
      </c>
      <c r="C9" s="83"/>
      <c r="D9" s="83"/>
      <c r="E9" s="83"/>
      <c r="F9" s="83"/>
      <c r="G9" s="83"/>
      <c r="H9" s="83"/>
      <c r="I9" s="83"/>
      <c r="J9" s="83"/>
    </row>
    <row r="10" spans="1:16" s="3" customFormat="1"/>
    <row r="11" spans="1:16">
      <c r="A11" s="62" t="s">
        <v>0</v>
      </c>
      <c r="B11" s="62" t="s">
        <v>8</v>
      </c>
      <c r="C11" s="62" t="s">
        <v>9</v>
      </c>
      <c r="D11" s="62"/>
      <c r="E11" s="62"/>
      <c r="F11" s="62"/>
      <c r="G11" s="62" t="s">
        <v>27</v>
      </c>
      <c r="H11" s="62" t="s">
        <v>10</v>
      </c>
      <c r="I11" s="62"/>
      <c r="J11" s="62" t="s">
        <v>115</v>
      </c>
      <c r="K11" s="62" t="s">
        <v>116</v>
      </c>
      <c r="L11" s="62" t="s">
        <v>117</v>
      </c>
    </row>
    <row r="12" spans="1:16">
      <c r="A12" s="62"/>
      <c r="B12" s="62"/>
      <c r="C12" s="62" t="s">
        <v>5</v>
      </c>
      <c r="D12" s="62" t="s">
        <v>2</v>
      </c>
      <c r="E12" s="62" t="s">
        <v>6</v>
      </c>
      <c r="F12" s="62"/>
      <c r="G12" s="62"/>
      <c r="H12" s="62"/>
      <c r="I12" s="62"/>
      <c r="J12" s="62"/>
      <c r="K12" s="62"/>
      <c r="L12" s="62"/>
    </row>
    <row r="13" spans="1:16" ht="99" customHeight="1">
      <c r="A13" s="62"/>
      <c r="B13" s="62"/>
      <c r="C13" s="62"/>
      <c r="D13" s="62"/>
      <c r="E13" s="4" t="s">
        <v>3</v>
      </c>
      <c r="F13" s="4" t="s">
        <v>4</v>
      </c>
      <c r="G13" s="62"/>
      <c r="H13" s="4" t="s">
        <v>3</v>
      </c>
      <c r="I13" s="4" t="s">
        <v>4</v>
      </c>
      <c r="J13" s="62"/>
      <c r="K13" s="62"/>
      <c r="L13" s="62"/>
    </row>
    <row r="14" spans="1:16" s="2" customFormat="1">
      <c r="A14" s="18">
        <v>1</v>
      </c>
      <c r="B14" s="18">
        <v>2</v>
      </c>
      <c r="C14" s="18">
        <v>3</v>
      </c>
      <c r="D14" s="18">
        <v>4</v>
      </c>
      <c r="E14" s="18">
        <v>5</v>
      </c>
      <c r="F14" s="18">
        <v>6</v>
      </c>
      <c r="G14" s="18">
        <v>7</v>
      </c>
      <c r="H14" s="18">
        <v>8</v>
      </c>
      <c r="I14" s="18">
        <v>9</v>
      </c>
      <c r="J14" s="18">
        <v>10</v>
      </c>
      <c r="K14" s="18">
        <v>11</v>
      </c>
      <c r="L14" s="18">
        <v>12</v>
      </c>
    </row>
    <row r="15" spans="1:16">
      <c r="A15" s="78" t="s">
        <v>51</v>
      </c>
      <c r="B15" s="78"/>
      <c r="C15" s="78"/>
      <c r="D15" s="78"/>
      <c r="E15" s="78"/>
      <c r="F15" s="78"/>
      <c r="G15" s="78"/>
      <c r="H15" s="78"/>
      <c r="I15" s="78"/>
      <c r="J15" s="78"/>
      <c r="K15" s="78"/>
      <c r="L15" s="78"/>
    </row>
    <row r="16" spans="1:16">
      <c r="A16" s="64" t="s">
        <v>52</v>
      </c>
      <c r="B16" s="64"/>
      <c r="C16" s="64"/>
      <c r="D16" s="64"/>
      <c r="E16" s="64"/>
      <c r="F16" s="64"/>
      <c r="G16" s="64"/>
      <c r="H16" s="64"/>
      <c r="I16" s="64"/>
      <c r="J16" s="64"/>
      <c r="K16" s="64"/>
      <c r="L16" s="64"/>
    </row>
    <row r="17" spans="1:12">
      <c r="A17" s="79" t="s">
        <v>11</v>
      </c>
      <c r="B17" s="79"/>
      <c r="C17" s="79"/>
      <c r="D17" s="79"/>
      <c r="E17" s="79"/>
      <c r="F17" s="79"/>
      <c r="G17" s="79"/>
      <c r="H17" s="79"/>
      <c r="I17" s="79"/>
      <c r="J17" s="79"/>
      <c r="K17" s="79"/>
      <c r="L17" s="79"/>
    </row>
    <row r="18" spans="1:12" ht="76.5">
      <c r="A18" s="20" t="s">
        <v>53</v>
      </c>
      <c r="B18" s="21" t="s">
        <v>54</v>
      </c>
      <c r="C18" s="22" t="s">
        <v>55</v>
      </c>
      <c r="D18" s="22" t="s">
        <v>84</v>
      </c>
      <c r="E18" s="22">
        <v>100</v>
      </c>
      <c r="F18" s="22">
        <v>100</v>
      </c>
      <c r="G18" s="22">
        <f>F18/E18</f>
        <v>1</v>
      </c>
      <c r="H18" s="22">
        <v>27172244.359999999</v>
      </c>
      <c r="I18" s="22">
        <v>27058020.34</v>
      </c>
      <c r="J18" s="23">
        <f>I18/H18</f>
        <v>0.99579629792494628</v>
      </c>
      <c r="K18" s="23">
        <f>G18/J18</f>
        <v>1.0042214477838625</v>
      </c>
      <c r="L18" s="23" t="s">
        <v>21</v>
      </c>
    </row>
    <row r="19" spans="1:12" ht="63.75">
      <c r="A19" s="20" t="s">
        <v>56</v>
      </c>
      <c r="B19" s="25" t="s">
        <v>57</v>
      </c>
      <c r="C19" s="26" t="s">
        <v>58</v>
      </c>
      <c r="D19" s="22" t="s">
        <v>84</v>
      </c>
      <c r="E19" s="22">
        <v>5</v>
      </c>
      <c r="F19" s="22">
        <v>48.28</v>
      </c>
      <c r="G19" s="22">
        <f>F19/E19</f>
        <v>9.6560000000000006</v>
      </c>
      <c r="H19" s="22">
        <v>17000</v>
      </c>
      <c r="I19" s="22">
        <v>17000</v>
      </c>
      <c r="J19" s="23">
        <f>I19/H19</f>
        <v>1</v>
      </c>
      <c r="K19" s="23">
        <v>1</v>
      </c>
      <c r="L19" s="23" t="s">
        <v>21</v>
      </c>
    </row>
    <row r="20" spans="1:12">
      <c r="A20" s="79" t="s">
        <v>59</v>
      </c>
      <c r="B20" s="79"/>
      <c r="C20" s="79"/>
      <c r="D20" s="79"/>
      <c r="E20" s="79"/>
      <c r="F20" s="79"/>
      <c r="G20" s="79"/>
      <c r="H20" s="79"/>
      <c r="I20" s="79"/>
      <c r="J20" s="79"/>
      <c r="K20" s="79"/>
      <c r="L20" s="79"/>
    </row>
    <row r="21" spans="1:12" ht="38.25" customHeight="1">
      <c r="A21" s="20" t="s">
        <v>53</v>
      </c>
      <c r="B21" s="21" t="s">
        <v>60</v>
      </c>
      <c r="C21" s="69" t="s">
        <v>55</v>
      </c>
      <c r="D21" s="22" t="s">
        <v>84</v>
      </c>
      <c r="E21" s="69">
        <v>100</v>
      </c>
      <c r="F21" s="69">
        <v>100</v>
      </c>
      <c r="G21" s="69">
        <f>F21/E21</f>
        <v>1</v>
      </c>
      <c r="H21" s="69">
        <v>28100636.98</v>
      </c>
      <c r="I21" s="69">
        <v>28100636.98</v>
      </c>
      <c r="J21" s="70">
        <f>I21/H21</f>
        <v>1</v>
      </c>
      <c r="K21" s="71">
        <f>G21/J21</f>
        <v>1</v>
      </c>
      <c r="L21" s="70" t="s">
        <v>21</v>
      </c>
    </row>
    <row r="22" spans="1:12" ht="51" customHeight="1">
      <c r="A22" s="20" t="s">
        <v>56</v>
      </c>
      <c r="B22" s="21" t="s">
        <v>61</v>
      </c>
      <c r="C22" s="69"/>
      <c r="D22" s="22" t="s">
        <v>84</v>
      </c>
      <c r="E22" s="69"/>
      <c r="F22" s="69"/>
      <c r="G22" s="69"/>
      <c r="H22" s="69"/>
      <c r="I22" s="69"/>
      <c r="J22" s="70"/>
      <c r="K22" s="72"/>
      <c r="L22" s="70"/>
    </row>
    <row r="23" spans="1:12" ht="62.25" customHeight="1">
      <c r="A23" s="20" t="s">
        <v>62</v>
      </c>
      <c r="B23" s="21" t="s">
        <v>63</v>
      </c>
      <c r="C23" s="69"/>
      <c r="D23" s="22" t="s">
        <v>84</v>
      </c>
      <c r="E23" s="69"/>
      <c r="F23" s="69"/>
      <c r="G23" s="69"/>
      <c r="H23" s="69"/>
      <c r="I23" s="69"/>
      <c r="J23" s="70"/>
      <c r="K23" s="73"/>
      <c r="L23" s="70"/>
    </row>
    <row r="24" spans="1:12" ht="89.25" hidden="1">
      <c r="A24" s="20" t="s">
        <v>64</v>
      </c>
      <c r="B24" s="21" t="s">
        <v>65</v>
      </c>
      <c r="C24" s="22" t="s">
        <v>29</v>
      </c>
      <c r="D24" s="22" t="s">
        <v>84</v>
      </c>
      <c r="E24" s="22">
        <v>100</v>
      </c>
      <c r="F24" s="22">
        <v>0</v>
      </c>
      <c r="G24" s="22">
        <f>F24/E24</f>
        <v>0</v>
      </c>
      <c r="H24" s="22">
        <f>I24</f>
        <v>0</v>
      </c>
      <c r="I24" s="22">
        <v>0</v>
      </c>
      <c r="J24" s="23" t="e">
        <f>I24/H24</f>
        <v>#DIV/0!</v>
      </c>
      <c r="K24" s="23" t="e">
        <f>G24/J24</f>
        <v>#DIV/0!</v>
      </c>
      <c r="L24" s="23" t="s">
        <v>21</v>
      </c>
    </row>
    <row r="25" spans="1:12" ht="216.75">
      <c r="A25" s="20" t="s">
        <v>64</v>
      </c>
      <c r="B25" s="21" t="s">
        <v>131</v>
      </c>
      <c r="C25" s="22" t="s">
        <v>29</v>
      </c>
      <c r="D25" s="22" t="s">
        <v>23</v>
      </c>
      <c r="E25" s="22">
        <v>100</v>
      </c>
      <c r="F25" s="22">
        <v>100</v>
      </c>
      <c r="G25" s="22">
        <f>F25/E25</f>
        <v>1</v>
      </c>
      <c r="H25" s="22">
        <v>1000000</v>
      </c>
      <c r="I25" s="22">
        <v>1000000</v>
      </c>
      <c r="J25" s="23">
        <f>I25/H25</f>
        <v>1</v>
      </c>
      <c r="K25" s="24">
        <f>G25/J25</f>
        <v>1</v>
      </c>
      <c r="L25" s="23" t="s">
        <v>21</v>
      </c>
    </row>
    <row r="26" spans="1:12" s="2" customFormat="1" ht="63.75">
      <c r="A26" s="20" t="s">
        <v>66</v>
      </c>
      <c r="B26" s="21" t="s">
        <v>118</v>
      </c>
      <c r="C26" s="22" t="s">
        <v>29</v>
      </c>
      <c r="D26" s="22" t="s">
        <v>23</v>
      </c>
      <c r="E26" s="22">
        <v>100</v>
      </c>
      <c r="F26" s="22">
        <v>100</v>
      </c>
      <c r="G26" s="22">
        <f>F26/E26</f>
        <v>1</v>
      </c>
      <c r="H26" s="22">
        <v>8637.7800000000007</v>
      </c>
      <c r="I26" s="22">
        <v>8637.7800000000007</v>
      </c>
      <c r="J26" s="23">
        <f>I26/H26</f>
        <v>1</v>
      </c>
      <c r="K26" s="24">
        <f>G26/J26</f>
        <v>1</v>
      </c>
      <c r="L26" s="23" t="s">
        <v>21</v>
      </c>
    </row>
    <row r="27" spans="1:12">
      <c r="A27" s="87" t="s">
        <v>87</v>
      </c>
      <c r="B27" s="87"/>
      <c r="C27" s="87"/>
      <c r="D27" s="87"/>
      <c r="E27" s="87"/>
      <c r="F27" s="87"/>
      <c r="G27" s="87"/>
      <c r="H27" s="87"/>
      <c r="I27" s="87"/>
      <c r="J27" s="87"/>
      <c r="K27" s="87"/>
      <c r="L27" s="23">
        <f>(1+(K18+K19))/(2+1)*100</f>
        <v>100.14071492612875</v>
      </c>
    </row>
    <row r="28" spans="1:12">
      <c r="A28" s="64" t="s">
        <v>68</v>
      </c>
      <c r="B28" s="64"/>
      <c r="C28" s="64"/>
      <c r="D28" s="64"/>
      <c r="E28" s="64"/>
      <c r="F28" s="64"/>
      <c r="G28" s="64"/>
      <c r="H28" s="64"/>
      <c r="I28" s="64"/>
      <c r="J28" s="64"/>
      <c r="K28" s="64"/>
      <c r="L28" s="64"/>
    </row>
    <row r="29" spans="1:12" s="3" customFormat="1" ht="15.75" customHeight="1">
      <c r="A29" s="79" t="s">
        <v>11</v>
      </c>
      <c r="B29" s="79"/>
      <c r="C29" s="79"/>
      <c r="D29" s="79"/>
      <c r="E29" s="79"/>
      <c r="F29" s="79"/>
      <c r="G29" s="79"/>
      <c r="H29" s="79"/>
      <c r="I29" s="79"/>
      <c r="J29" s="79"/>
      <c r="K29" s="79"/>
      <c r="L29" s="79"/>
    </row>
    <row r="30" spans="1:12" s="3" customFormat="1" ht="65.25" customHeight="1">
      <c r="A30" s="20" t="s">
        <v>56</v>
      </c>
      <c r="B30" s="21" t="s">
        <v>69</v>
      </c>
      <c r="C30" s="22" t="s">
        <v>70</v>
      </c>
      <c r="D30" s="22" t="s">
        <v>84</v>
      </c>
      <c r="E30" s="22">
        <v>100</v>
      </c>
      <c r="F30" s="22">
        <v>100</v>
      </c>
      <c r="G30" s="22">
        <f>F30/E30</f>
        <v>1</v>
      </c>
      <c r="H30" s="22">
        <v>2201990.14</v>
      </c>
      <c r="I30" s="22">
        <v>2201990.14</v>
      </c>
      <c r="J30" s="23">
        <f>I30/H30</f>
        <v>1</v>
      </c>
      <c r="K30" s="23">
        <f>G30/J30</f>
        <v>1</v>
      </c>
      <c r="L30" s="24" t="s">
        <v>21</v>
      </c>
    </row>
    <row r="31" spans="1:12" s="3" customFormat="1" ht="127.5">
      <c r="A31" s="20" t="s">
        <v>53</v>
      </c>
      <c r="B31" s="21" t="s">
        <v>71</v>
      </c>
      <c r="C31" s="22" t="s">
        <v>72</v>
      </c>
      <c r="D31" s="22" t="s">
        <v>84</v>
      </c>
      <c r="E31" s="22">
        <v>100</v>
      </c>
      <c r="F31" s="22">
        <v>100</v>
      </c>
      <c r="G31" s="22">
        <f>F31/E31</f>
        <v>1</v>
      </c>
      <c r="H31" s="61">
        <v>272352</v>
      </c>
      <c r="I31" s="61">
        <f t="shared" ref="I31" si="0">H31</f>
        <v>272352</v>
      </c>
      <c r="J31" s="23">
        <f>I31/H31</f>
        <v>1</v>
      </c>
      <c r="K31" s="23">
        <f>G31/J31</f>
        <v>1</v>
      </c>
      <c r="L31" s="24" t="s">
        <v>21</v>
      </c>
    </row>
    <row r="32" spans="1:12" s="2" customFormat="1">
      <c r="A32" s="38"/>
      <c r="B32" s="38"/>
      <c r="C32" s="38" t="s">
        <v>89</v>
      </c>
      <c r="D32" s="39" t="s">
        <v>7</v>
      </c>
      <c r="E32" s="39" t="s">
        <v>7</v>
      </c>
      <c r="F32" s="39" t="s">
        <v>7</v>
      </c>
      <c r="G32" s="39"/>
      <c r="H32" s="31">
        <f>H18+H19+H21+H25+H26+H30+H31</f>
        <v>58772861.260000005</v>
      </c>
      <c r="I32" s="31">
        <f>I18+I19+I21+I25+I26+I30+I31</f>
        <v>58658637.240000002</v>
      </c>
      <c r="J32" s="31"/>
      <c r="K32" s="38"/>
      <c r="L32" s="33" t="s">
        <v>21</v>
      </c>
    </row>
    <row r="33" spans="1:12" s="3" customFormat="1">
      <c r="A33" s="87" t="s">
        <v>87</v>
      </c>
      <c r="B33" s="87"/>
      <c r="C33" s="87"/>
      <c r="D33" s="87"/>
      <c r="E33" s="87"/>
      <c r="F33" s="87"/>
      <c r="G33" s="87"/>
      <c r="H33" s="87"/>
      <c r="I33" s="87"/>
      <c r="J33" s="87"/>
      <c r="K33" s="87"/>
      <c r="L33" s="23">
        <f>(K31+K30)/2*100</f>
        <v>100</v>
      </c>
    </row>
    <row r="34" spans="1:12" s="3" customFormat="1">
      <c r="A34" s="87" t="s">
        <v>73</v>
      </c>
      <c r="B34" s="87"/>
      <c r="C34" s="87"/>
      <c r="D34" s="87"/>
      <c r="E34" s="87"/>
      <c r="F34" s="87"/>
      <c r="G34" s="87"/>
      <c r="H34" s="87"/>
      <c r="I34" s="87"/>
      <c r="J34" s="87"/>
      <c r="K34" s="87"/>
      <c r="L34" s="23">
        <f>(L27+L33)/2</f>
        <v>100.07035746306437</v>
      </c>
    </row>
    <row r="35" spans="1:12" s="2" customFormat="1">
      <c r="A35" s="78" t="s">
        <v>85</v>
      </c>
      <c r="B35" s="78"/>
      <c r="C35" s="78"/>
      <c r="D35" s="78"/>
      <c r="E35" s="78"/>
      <c r="F35" s="78"/>
      <c r="G35" s="78"/>
      <c r="H35" s="78"/>
      <c r="I35" s="78"/>
      <c r="J35" s="78"/>
      <c r="K35" s="78"/>
      <c r="L35" s="78"/>
    </row>
    <row r="36" spans="1:12" ht="15" customHeight="1">
      <c r="A36" s="108" t="s">
        <v>86</v>
      </c>
      <c r="B36" s="109"/>
      <c r="C36" s="109"/>
      <c r="D36" s="109"/>
      <c r="E36" s="109"/>
      <c r="F36" s="109"/>
      <c r="G36" s="109"/>
      <c r="H36" s="109"/>
      <c r="I36" s="109"/>
      <c r="J36" s="109"/>
      <c r="K36" s="109"/>
      <c r="L36" s="110"/>
    </row>
    <row r="37" spans="1:12">
      <c r="A37" s="65" t="s">
        <v>12</v>
      </c>
      <c r="B37" s="65"/>
      <c r="C37" s="65"/>
      <c r="D37" s="65"/>
      <c r="E37" s="65"/>
      <c r="F37" s="65"/>
      <c r="G37" s="65"/>
      <c r="H37" s="65"/>
      <c r="I37" s="65"/>
      <c r="J37" s="65"/>
      <c r="K37" s="65"/>
      <c r="L37" s="65"/>
    </row>
    <row r="38" spans="1:12" s="3" customFormat="1" ht="63.75">
      <c r="A38" s="28">
        <v>1</v>
      </c>
      <c r="B38" s="29" t="s">
        <v>120</v>
      </c>
      <c r="C38" s="29" t="s">
        <v>74</v>
      </c>
      <c r="D38" s="40" t="s">
        <v>75</v>
      </c>
      <c r="E38" s="41">
        <v>9.5</v>
      </c>
      <c r="F38" s="41">
        <v>9.5</v>
      </c>
      <c r="G38" s="42">
        <f>IF(F38/E38&gt;=1,1,F38/E38)</f>
        <v>1</v>
      </c>
      <c r="H38" s="43">
        <v>11356959.460000001</v>
      </c>
      <c r="I38" s="43">
        <v>11354682.75</v>
      </c>
      <c r="J38" s="23">
        <f>I38/H38</f>
        <v>0.99979953173135649</v>
      </c>
      <c r="K38" s="23">
        <f>IF(G38/J38&gt;=1,1,G38/J38)</f>
        <v>1</v>
      </c>
      <c r="L38" s="24" t="s">
        <v>21</v>
      </c>
    </row>
    <row r="39" spans="1:12" s="3" customFormat="1">
      <c r="A39" s="66" t="s">
        <v>11</v>
      </c>
      <c r="B39" s="67"/>
      <c r="C39" s="67"/>
      <c r="D39" s="67"/>
      <c r="E39" s="67"/>
      <c r="F39" s="67"/>
      <c r="G39" s="67"/>
      <c r="H39" s="67"/>
      <c r="I39" s="67"/>
      <c r="J39" s="67"/>
      <c r="K39" s="67"/>
      <c r="L39" s="68"/>
    </row>
    <row r="40" spans="1:12" s="3" customFormat="1" ht="127.5" hidden="1">
      <c r="A40" s="28">
        <v>2</v>
      </c>
      <c r="B40" s="29" t="s">
        <v>119</v>
      </c>
      <c r="C40" s="29" t="s">
        <v>77</v>
      </c>
      <c r="D40" s="40" t="s">
        <v>75</v>
      </c>
      <c r="E40" s="41">
        <v>25</v>
      </c>
      <c r="F40" s="41">
        <v>25</v>
      </c>
      <c r="G40" s="42">
        <f>IF(F40/E40&gt;=1,1,F40/E40)</f>
        <v>1</v>
      </c>
      <c r="H40" s="43">
        <v>30303</v>
      </c>
      <c r="I40" s="43">
        <v>30303</v>
      </c>
      <c r="J40" s="23">
        <f>I40/H40</f>
        <v>1</v>
      </c>
      <c r="K40" s="23">
        <f>IF(G40/J40&gt;=1,1,G40/J40)</f>
        <v>1</v>
      </c>
      <c r="L40" s="24" t="s">
        <v>21</v>
      </c>
    </row>
    <row r="41" spans="1:12" s="3" customFormat="1" ht="63.75" hidden="1" customHeight="1">
      <c r="A41" s="80" t="s">
        <v>67</v>
      </c>
      <c r="B41" s="81"/>
      <c r="C41" s="81"/>
      <c r="D41" s="81"/>
      <c r="E41" s="81"/>
      <c r="F41" s="81"/>
      <c r="G41" s="81"/>
      <c r="H41" s="81"/>
      <c r="I41" s="81"/>
      <c r="J41" s="81"/>
      <c r="K41" s="82"/>
      <c r="L41" s="30">
        <f>((IF((G38)/1/J38&gt;=1,1,(G38)/1/J38))+(J40))/2*100</f>
        <v>100</v>
      </c>
    </row>
    <row r="42" spans="1:12" s="3" customFormat="1" ht="38.25" hidden="1" customHeight="1">
      <c r="A42" s="65" t="s">
        <v>78</v>
      </c>
      <c r="B42" s="65"/>
      <c r="C42" s="65"/>
      <c r="D42" s="65"/>
      <c r="E42" s="65"/>
      <c r="F42" s="65"/>
      <c r="G42" s="65"/>
      <c r="H42" s="65"/>
      <c r="I42" s="65"/>
      <c r="J42" s="65"/>
      <c r="K42" s="65"/>
      <c r="L42" s="65"/>
    </row>
    <row r="43" spans="1:12" s="2" customFormat="1" ht="131.25" hidden="1" customHeight="1">
      <c r="A43" s="66" t="s">
        <v>79</v>
      </c>
      <c r="B43" s="67"/>
      <c r="C43" s="67"/>
      <c r="D43" s="67"/>
      <c r="E43" s="67"/>
      <c r="F43" s="67"/>
      <c r="G43" s="67"/>
      <c r="H43" s="67"/>
      <c r="I43" s="67"/>
      <c r="J43" s="67"/>
      <c r="K43" s="67"/>
      <c r="L43" s="68"/>
    </row>
    <row r="44" spans="1:12" s="2" customFormat="1" ht="127.5">
      <c r="A44" s="27">
        <v>2</v>
      </c>
      <c r="B44" s="29" t="s">
        <v>121</v>
      </c>
      <c r="C44" s="29" t="s">
        <v>80</v>
      </c>
      <c r="D44" s="40" t="s">
        <v>81</v>
      </c>
      <c r="E44" s="41">
        <v>1</v>
      </c>
      <c r="F44" s="41">
        <v>1</v>
      </c>
      <c r="G44" s="42">
        <f>IF(F44/E44&gt;=1,1,F44/E44)</f>
        <v>1</v>
      </c>
      <c r="H44" s="43">
        <v>35610406</v>
      </c>
      <c r="I44" s="43">
        <v>35610406</v>
      </c>
      <c r="J44" s="23">
        <f>I44/H44</f>
        <v>1</v>
      </c>
      <c r="K44" s="23">
        <f>IF(G44/J44&gt;=1,1,G44/J44)</f>
        <v>1</v>
      </c>
      <c r="L44" s="24" t="s">
        <v>21</v>
      </c>
    </row>
    <row r="45" spans="1:12" s="2" customFormat="1" ht="153" hidden="1">
      <c r="A45" s="27">
        <v>2</v>
      </c>
      <c r="B45" s="34" t="s">
        <v>82</v>
      </c>
      <c r="C45" s="35" t="s">
        <v>83</v>
      </c>
      <c r="D45" s="27" t="s">
        <v>84</v>
      </c>
      <c r="E45" s="32"/>
      <c r="F45" s="32">
        <v>0</v>
      </c>
      <c r="G45" s="30"/>
      <c r="H45" s="36"/>
      <c r="I45" s="31"/>
      <c r="J45" s="32" t="e">
        <f>I45/H45</f>
        <v>#DIV/0!</v>
      </c>
      <c r="K45" s="33" t="e">
        <f>IF(G45/J45&gt;=1,1,G45/J45)</f>
        <v>#DIV/0!</v>
      </c>
      <c r="L45" s="27" t="s">
        <v>76</v>
      </c>
    </row>
    <row r="46" spans="1:12" s="2" customFormat="1" ht="102">
      <c r="A46" s="27">
        <v>3</v>
      </c>
      <c r="B46" s="29" t="s">
        <v>129</v>
      </c>
      <c r="C46" s="29" t="s">
        <v>130</v>
      </c>
      <c r="D46" s="40" t="s">
        <v>84</v>
      </c>
      <c r="E46" s="59">
        <v>100</v>
      </c>
      <c r="F46" s="41">
        <v>100</v>
      </c>
      <c r="G46" s="42">
        <f>IF(F46/E46&gt;=1,1,F46/E46)</f>
        <v>1</v>
      </c>
      <c r="H46" s="43">
        <v>2606616</v>
      </c>
      <c r="I46" s="43">
        <v>2606616</v>
      </c>
      <c r="J46" s="23">
        <f>I46/H46</f>
        <v>1</v>
      </c>
      <c r="K46" s="23">
        <f>IF(G46/J46&gt;=1,1,G46/J46)</f>
        <v>1</v>
      </c>
      <c r="L46" s="24" t="s">
        <v>21</v>
      </c>
    </row>
    <row r="47" spans="1:12" s="2" customFormat="1">
      <c r="A47" s="38"/>
      <c r="B47" s="38"/>
      <c r="C47" s="38" t="s">
        <v>89</v>
      </c>
      <c r="D47" s="39" t="s">
        <v>7</v>
      </c>
      <c r="E47" s="39" t="s">
        <v>7</v>
      </c>
      <c r="F47" s="39" t="s">
        <v>7</v>
      </c>
      <c r="G47" s="39"/>
      <c r="H47" s="31">
        <f>H38+H44+H46</f>
        <v>49573981.460000001</v>
      </c>
      <c r="I47" s="31">
        <f>I38+I44+I46</f>
        <v>49571704.75</v>
      </c>
      <c r="J47" s="31"/>
      <c r="K47" s="38"/>
      <c r="L47" s="33" t="s">
        <v>21</v>
      </c>
    </row>
    <row r="48" spans="1:12" s="2" customFormat="1">
      <c r="A48" s="80" t="s">
        <v>87</v>
      </c>
      <c r="B48" s="81"/>
      <c r="C48" s="81"/>
      <c r="D48" s="81"/>
      <c r="E48" s="81"/>
      <c r="F48" s="81"/>
      <c r="G48" s="81"/>
      <c r="H48" s="81"/>
      <c r="I48" s="81"/>
      <c r="J48" s="81"/>
      <c r="K48" s="82"/>
      <c r="L48" s="33">
        <f>(J44)*100</f>
        <v>100</v>
      </c>
    </row>
    <row r="49" spans="1:12" s="2" customFormat="1">
      <c r="A49" s="80" t="s">
        <v>88</v>
      </c>
      <c r="B49" s="81"/>
      <c r="C49" s="81"/>
      <c r="D49" s="81"/>
      <c r="E49" s="81"/>
      <c r="F49" s="81"/>
      <c r="G49" s="81"/>
      <c r="H49" s="81"/>
      <c r="I49" s="81"/>
      <c r="J49" s="81"/>
      <c r="K49" s="82"/>
      <c r="L49" s="33">
        <f>(L48+L41)/2</f>
        <v>100</v>
      </c>
    </row>
    <row r="50" spans="1:12" s="2" customFormat="1" ht="16.5" customHeight="1">
      <c r="A50" s="111" t="s">
        <v>100</v>
      </c>
      <c r="B50" s="112"/>
      <c r="C50" s="112"/>
      <c r="D50" s="112"/>
      <c r="E50" s="112"/>
      <c r="F50" s="112"/>
      <c r="G50" s="112"/>
      <c r="H50" s="112"/>
      <c r="I50" s="112"/>
      <c r="J50" s="112"/>
      <c r="K50" s="112"/>
      <c r="L50" s="113"/>
    </row>
    <row r="51" spans="1:12" s="2" customFormat="1" ht="15" customHeight="1">
      <c r="A51" s="79" t="s">
        <v>11</v>
      </c>
      <c r="B51" s="79"/>
      <c r="C51" s="79"/>
      <c r="D51" s="79"/>
      <c r="E51" s="79"/>
      <c r="F51" s="79"/>
      <c r="G51" s="79"/>
      <c r="H51" s="79"/>
      <c r="I51" s="79"/>
      <c r="J51" s="79"/>
      <c r="K51" s="79"/>
      <c r="L51" s="79"/>
    </row>
    <row r="52" spans="1:12" s="2" customFormat="1">
      <c r="A52" s="38"/>
      <c r="B52" s="38" t="s">
        <v>13</v>
      </c>
      <c r="C52" s="38" t="s">
        <v>14</v>
      </c>
      <c r="D52" s="38"/>
      <c r="E52" s="38"/>
      <c r="F52" s="38"/>
      <c r="G52" s="38"/>
      <c r="H52" s="38"/>
      <c r="I52" s="38"/>
      <c r="J52" s="38"/>
      <c r="K52" s="38"/>
      <c r="L52" s="33" t="s">
        <v>7</v>
      </c>
    </row>
    <row r="53" spans="1:12" s="2" customFormat="1">
      <c r="A53" s="121" t="s">
        <v>12</v>
      </c>
      <c r="B53" s="121"/>
      <c r="C53" s="121"/>
      <c r="D53" s="121"/>
      <c r="E53" s="121"/>
      <c r="F53" s="121"/>
      <c r="G53" s="121"/>
      <c r="H53" s="121"/>
      <c r="I53" s="121"/>
      <c r="J53" s="121"/>
      <c r="K53" s="121"/>
      <c r="L53" s="121"/>
    </row>
    <row r="54" spans="1:12" s="2" customFormat="1">
      <c r="A54" s="38"/>
      <c r="B54" s="38" t="s">
        <v>13</v>
      </c>
      <c r="C54" s="38" t="s">
        <v>14</v>
      </c>
      <c r="D54" s="38"/>
      <c r="E54" s="38"/>
      <c r="F54" s="38"/>
      <c r="G54" s="38"/>
      <c r="H54" s="38"/>
      <c r="I54" s="38"/>
      <c r="J54" s="38"/>
      <c r="K54" s="38"/>
      <c r="L54" s="33"/>
    </row>
    <row r="55" spans="1:12" s="2" customFormat="1">
      <c r="A55" s="111" t="s">
        <v>101</v>
      </c>
      <c r="B55" s="112"/>
      <c r="C55" s="112"/>
      <c r="D55" s="112"/>
      <c r="E55" s="112"/>
      <c r="F55" s="112"/>
      <c r="G55" s="112"/>
      <c r="H55" s="112"/>
      <c r="I55" s="112"/>
      <c r="J55" s="112"/>
      <c r="K55" s="112"/>
      <c r="L55" s="113"/>
    </row>
    <row r="56" spans="1:12" s="2" customFormat="1">
      <c r="A56" s="114" t="s">
        <v>11</v>
      </c>
      <c r="B56" s="115"/>
      <c r="C56" s="115"/>
      <c r="D56" s="115"/>
      <c r="E56" s="115"/>
      <c r="F56" s="115"/>
      <c r="G56" s="115"/>
      <c r="H56" s="115"/>
      <c r="I56" s="115"/>
      <c r="J56" s="115"/>
      <c r="K56" s="115"/>
      <c r="L56" s="116"/>
    </row>
    <row r="57" spans="1:12" s="2" customFormat="1" ht="76.5">
      <c r="A57" s="38"/>
      <c r="B57" s="38" t="s">
        <v>90</v>
      </c>
      <c r="C57" s="38" t="s">
        <v>91</v>
      </c>
      <c r="D57" s="44" t="s">
        <v>81</v>
      </c>
      <c r="E57" s="47">
        <v>2</v>
      </c>
      <c r="F57" s="47">
        <v>2</v>
      </c>
      <c r="G57" s="42">
        <f t="shared" ref="G57:G62" si="1">IF(F57/E57&gt;=1,1,F57/E57)</f>
        <v>1</v>
      </c>
      <c r="H57" s="45">
        <v>20000</v>
      </c>
      <c r="I57" s="45">
        <v>20000</v>
      </c>
      <c r="J57" s="46">
        <f t="shared" ref="J57:J62" si="2">I57/H57</f>
        <v>1</v>
      </c>
      <c r="K57" s="46">
        <f t="shared" ref="K57:K62" si="3">IF(G57/J57&gt;=1,1,G57/J57)</f>
        <v>1</v>
      </c>
      <c r="L57" s="33" t="s">
        <v>7</v>
      </c>
    </row>
    <row r="58" spans="1:12" s="2" customFormat="1" ht="63.75">
      <c r="A58" s="38"/>
      <c r="B58" s="38" t="s">
        <v>92</v>
      </c>
      <c r="C58" s="38" t="s">
        <v>93</v>
      </c>
      <c r="D58" s="44" t="s">
        <v>81</v>
      </c>
      <c r="E58" s="47">
        <v>40</v>
      </c>
      <c r="F58" s="47">
        <v>25</v>
      </c>
      <c r="G58" s="54">
        <f t="shared" si="1"/>
        <v>0.625</v>
      </c>
      <c r="H58" s="45">
        <v>173900</v>
      </c>
      <c r="I58" s="45">
        <v>173900</v>
      </c>
      <c r="J58" s="46">
        <f t="shared" si="2"/>
        <v>1</v>
      </c>
      <c r="K58" s="46">
        <f t="shared" si="3"/>
        <v>0.625</v>
      </c>
      <c r="L58" s="33" t="s">
        <v>7</v>
      </c>
    </row>
    <row r="59" spans="1:12" s="2" customFormat="1" ht="76.5">
      <c r="A59" s="38"/>
      <c r="B59" s="38" t="s">
        <v>94</v>
      </c>
      <c r="C59" s="38" t="s">
        <v>95</v>
      </c>
      <c r="D59" s="44" t="s">
        <v>81</v>
      </c>
      <c r="E59" s="47">
        <v>20</v>
      </c>
      <c r="F59" s="47">
        <v>102</v>
      </c>
      <c r="G59" s="42">
        <f t="shared" si="1"/>
        <v>1</v>
      </c>
      <c r="H59" s="45">
        <v>189390</v>
      </c>
      <c r="I59" s="45">
        <v>189390</v>
      </c>
      <c r="J59" s="46">
        <f t="shared" si="2"/>
        <v>1</v>
      </c>
      <c r="K59" s="46">
        <f t="shared" si="3"/>
        <v>1</v>
      </c>
      <c r="L59" s="33" t="s">
        <v>21</v>
      </c>
    </row>
    <row r="60" spans="1:12" s="2" customFormat="1" ht="63.75">
      <c r="A60" s="38"/>
      <c r="B60" s="38" t="s">
        <v>96</v>
      </c>
      <c r="C60" s="38" t="s">
        <v>97</v>
      </c>
      <c r="D60" s="22" t="s">
        <v>84</v>
      </c>
      <c r="E60" s="47">
        <v>8</v>
      </c>
      <c r="F60" s="47">
        <v>8</v>
      </c>
      <c r="G60" s="42">
        <f t="shared" si="1"/>
        <v>1</v>
      </c>
      <c r="H60" s="45">
        <v>2272837.11</v>
      </c>
      <c r="I60" s="45">
        <v>2272837.11</v>
      </c>
      <c r="J60" s="46">
        <f t="shared" si="2"/>
        <v>1</v>
      </c>
      <c r="K60" s="46">
        <f t="shared" si="3"/>
        <v>1</v>
      </c>
      <c r="L60" s="33" t="s">
        <v>21</v>
      </c>
    </row>
    <row r="61" spans="1:12" s="2" customFormat="1" ht="102">
      <c r="A61" s="38"/>
      <c r="B61" s="38" t="s">
        <v>98</v>
      </c>
      <c r="C61" s="38" t="s">
        <v>99</v>
      </c>
      <c r="D61" s="44" t="s">
        <v>81</v>
      </c>
      <c r="E61" s="47">
        <v>1</v>
      </c>
      <c r="F61" s="47">
        <v>1</v>
      </c>
      <c r="G61" s="42">
        <f t="shared" si="1"/>
        <v>1</v>
      </c>
      <c r="H61" s="45">
        <v>5208436.62</v>
      </c>
      <c r="I61" s="45">
        <v>5208436.62</v>
      </c>
      <c r="J61" s="46">
        <f t="shared" si="2"/>
        <v>1</v>
      </c>
      <c r="K61" s="46">
        <f t="shared" si="3"/>
        <v>1</v>
      </c>
      <c r="L61" s="33" t="s">
        <v>21</v>
      </c>
    </row>
    <row r="62" spans="1:12" s="2" customFormat="1" ht="51">
      <c r="A62" s="38"/>
      <c r="B62" s="38" t="s">
        <v>122</v>
      </c>
      <c r="C62" s="38" t="s">
        <v>29</v>
      </c>
      <c r="D62" s="22" t="s">
        <v>84</v>
      </c>
      <c r="E62" s="47">
        <v>100</v>
      </c>
      <c r="F62" s="47">
        <v>100</v>
      </c>
      <c r="G62" s="42">
        <f t="shared" si="1"/>
        <v>1</v>
      </c>
      <c r="H62" s="45">
        <v>5000</v>
      </c>
      <c r="I62" s="45">
        <v>5000</v>
      </c>
      <c r="J62" s="46">
        <f t="shared" si="2"/>
        <v>1</v>
      </c>
      <c r="K62" s="46">
        <f t="shared" si="3"/>
        <v>1</v>
      </c>
      <c r="L62" s="33" t="s">
        <v>21</v>
      </c>
    </row>
    <row r="63" spans="1:12" s="2" customFormat="1">
      <c r="A63" s="38"/>
      <c r="B63" s="38"/>
      <c r="C63" s="38"/>
      <c r="D63" s="22"/>
      <c r="E63" s="39"/>
      <c r="F63" s="39"/>
      <c r="G63" s="30"/>
      <c r="H63" s="31"/>
      <c r="I63" s="31"/>
      <c r="J63" s="32"/>
      <c r="K63" s="33"/>
      <c r="L63" s="33"/>
    </row>
    <row r="64" spans="1:12" s="2" customFormat="1">
      <c r="A64" s="38"/>
      <c r="B64" s="38"/>
      <c r="C64" s="38" t="s">
        <v>89</v>
      </c>
      <c r="D64" s="39" t="s">
        <v>7</v>
      </c>
      <c r="E64" s="39" t="s">
        <v>7</v>
      </c>
      <c r="F64" s="39" t="s">
        <v>7</v>
      </c>
      <c r="G64" s="39"/>
      <c r="H64" s="31">
        <f>SUM(H57:H63)</f>
        <v>7869563.7300000004</v>
      </c>
      <c r="I64" s="31">
        <f>SUM(H57:H63)</f>
        <v>7869563.7300000004</v>
      </c>
      <c r="J64" s="31"/>
      <c r="K64" s="38"/>
      <c r="L64" s="33" t="s">
        <v>21</v>
      </c>
    </row>
    <row r="65" spans="1:12" s="2" customFormat="1">
      <c r="A65" s="114" t="s">
        <v>12</v>
      </c>
      <c r="B65" s="115"/>
      <c r="C65" s="115"/>
      <c r="D65" s="115"/>
      <c r="E65" s="115"/>
      <c r="F65" s="115"/>
      <c r="G65" s="115"/>
      <c r="H65" s="115"/>
      <c r="I65" s="115"/>
      <c r="J65" s="115"/>
      <c r="K65" s="115"/>
      <c r="L65" s="116"/>
    </row>
    <row r="66" spans="1:12" s="2" customFormat="1">
      <c r="A66" s="38"/>
      <c r="B66" s="38" t="s">
        <v>13</v>
      </c>
      <c r="C66" s="38" t="s">
        <v>14</v>
      </c>
      <c r="D66" s="38"/>
      <c r="E66" s="38"/>
      <c r="F66" s="38"/>
      <c r="G66" s="38"/>
      <c r="H66" s="38"/>
      <c r="I66" s="38"/>
      <c r="J66" s="38"/>
      <c r="K66" s="38"/>
      <c r="L66" s="33"/>
    </row>
    <row r="67" spans="1:12" s="2" customFormat="1">
      <c r="A67" s="38"/>
      <c r="B67" s="80" t="s">
        <v>102</v>
      </c>
      <c r="C67" s="81"/>
      <c r="D67" s="81"/>
      <c r="E67" s="81"/>
      <c r="F67" s="81"/>
      <c r="G67" s="81"/>
      <c r="H67" s="81"/>
      <c r="I67" s="81"/>
      <c r="J67" s="81"/>
      <c r="K67" s="82"/>
      <c r="L67" s="33">
        <f>(K57+K58+K59+K60+K61+K62)/6*100</f>
        <v>93.75</v>
      </c>
    </row>
    <row r="68" spans="1:12" s="2" customFormat="1">
      <c r="A68" s="38"/>
      <c r="B68" s="80" t="s">
        <v>103</v>
      </c>
      <c r="C68" s="81"/>
      <c r="D68" s="81"/>
      <c r="E68" s="81"/>
      <c r="F68" s="81"/>
      <c r="G68" s="81"/>
      <c r="H68" s="81"/>
      <c r="I68" s="81"/>
      <c r="J68" s="81"/>
      <c r="K68" s="82"/>
      <c r="L68" s="33">
        <f>L67</f>
        <v>93.75</v>
      </c>
    </row>
    <row r="69" spans="1:12">
      <c r="A69" s="74" t="s">
        <v>43</v>
      </c>
      <c r="B69" s="75"/>
      <c r="C69" s="75"/>
      <c r="D69" s="75"/>
      <c r="E69" s="75"/>
      <c r="F69" s="75"/>
      <c r="G69" s="75"/>
      <c r="H69" s="75"/>
      <c r="I69" s="75"/>
      <c r="J69" s="75"/>
      <c r="K69" s="75"/>
      <c r="L69" s="76"/>
    </row>
    <row r="70" spans="1:12" hidden="1">
      <c r="A70" s="77" t="s">
        <v>11</v>
      </c>
      <c r="B70" s="77"/>
      <c r="C70" s="77"/>
      <c r="D70" s="77"/>
      <c r="E70" s="77"/>
      <c r="F70" s="77"/>
      <c r="G70" s="77"/>
      <c r="H70" s="77"/>
      <c r="I70" s="77"/>
      <c r="J70" s="77"/>
      <c r="K70" s="77"/>
      <c r="L70" s="77"/>
    </row>
    <row r="71" spans="1:12" hidden="1">
      <c r="A71" s="15"/>
      <c r="B71" s="15" t="s">
        <v>13</v>
      </c>
      <c r="C71" s="6" t="s">
        <v>14</v>
      </c>
      <c r="D71" s="18"/>
      <c r="E71" s="18"/>
      <c r="F71" s="18"/>
      <c r="G71" s="18"/>
      <c r="H71" s="18"/>
      <c r="I71" s="18"/>
      <c r="J71" s="18"/>
      <c r="K71" s="18"/>
      <c r="L71" s="18" t="s">
        <v>7</v>
      </c>
    </row>
    <row r="72" spans="1:12" hidden="1">
      <c r="A72" s="77" t="s">
        <v>12</v>
      </c>
      <c r="B72" s="77"/>
      <c r="C72" s="77"/>
      <c r="D72" s="77"/>
      <c r="E72" s="77"/>
      <c r="F72" s="77"/>
      <c r="G72" s="77"/>
      <c r="H72" s="77"/>
      <c r="I72" s="77"/>
      <c r="J72" s="77"/>
      <c r="K72" s="77"/>
      <c r="L72" s="77"/>
    </row>
    <row r="73" spans="1:12" hidden="1">
      <c r="A73" s="15"/>
      <c r="B73" s="15" t="s">
        <v>13</v>
      </c>
      <c r="C73" s="6" t="s">
        <v>14</v>
      </c>
      <c r="D73" s="18"/>
      <c r="E73" s="18"/>
      <c r="F73" s="18"/>
      <c r="G73" s="18"/>
      <c r="H73" s="18"/>
      <c r="I73" s="18"/>
      <c r="J73" s="18"/>
      <c r="K73" s="18" t="s">
        <v>7</v>
      </c>
      <c r="L73" s="18" t="s">
        <v>7</v>
      </c>
    </row>
    <row r="74" spans="1:12" hidden="1">
      <c r="A74" s="88" t="s">
        <v>26</v>
      </c>
      <c r="B74" s="89"/>
      <c r="C74" s="89"/>
      <c r="D74" s="89"/>
      <c r="E74" s="89"/>
      <c r="F74" s="89"/>
      <c r="G74" s="89"/>
      <c r="H74" s="89"/>
      <c r="I74" s="89"/>
      <c r="J74" s="89"/>
      <c r="K74" s="89"/>
      <c r="L74" s="90"/>
    </row>
    <row r="75" spans="1:12" hidden="1">
      <c r="A75" s="74" t="s">
        <v>31</v>
      </c>
      <c r="B75" s="75"/>
      <c r="C75" s="75"/>
      <c r="D75" s="75"/>
      <c r="E75" s="75"/>
      <c r="F75" s="75"/>
      <c r="G75" s="75"/>
      <c r="H75" s="75"/>
      <c r="I75" s="75"/>
      <c r="J75" s="75"/>
      <c r="K75" s="75"/>
      <c r="L75" s="76"/>
    </row>
    <row r="76" spans="1:12" hidden="1">
      <c r="A76" s="77" t="s">
        <v>11</v>
      </c>
      <c r="B76" s="77"/>
      <c r="C76" s="77"/>
      <c r="D76" s="77"/>
      <c r="E76" s="77"/>
      <c r="F76" s="77"/>
      <c r="G76" s="77"/>
      <c r="H76" s="77"/>
      <c r="I76" s="77"/>
      <c r="J76" s="77"/>
      <c r="K76" s="77"/>
      <c r="L76" s="77"/>
    </row>
    <row r="77" spans="1:12" ht="76.5" hidden="1">
      <c r="A77" s="15"/>
      <c r="B77" s="15" t="s">
        <v>32</v>
      </c>
      <c r="C77" s="15" t="s">
        <v>36</v>
      </c>
      <c r="D77" s="16" t="s">
        <v>23</v>
      </c>
      <c r="E77" s="16">
        <v>2</v>
      </c>
      <c r="F77" s="50">
        <v>42</v>
      </c>
      <c r="G77" s="16">
        <f>F77/E77</f>
        <v>21</v>
      </c>
      <c r="H77" s="51">
        <v>0</v>
      </c>
      <c r="I77" s="51">
        <v>0</v>
      </c>
      <c r="J77" s="46" t="e">
        <f>I77/H77</f>
        <v>#DIV/0!</v>
      </c>
      <c r="K77" s="16">
        <v>1</v>
      </c>
      <c r="L77" s="16" t="s">
        <v>7</v>
      </c>
    </row>
    <row r="78" spans="1:12" hidden="1">
      <c r="A78" s="62" t="s">
        <v>12</v>
      </c>
      <c r="B78" s="62"/>
      <c r="C78" s="62"/>
      <c r="D78" s="62"/>
      <c r="E78" s="62"/>
      <c r="F78" s="62"/>
      <c r="G78" s="62"/>
      <c r="H78" s="62"/>
      <c r="I78" s="62"/>
      <c r="J78" s="62"/>
      <c r="K78" s="62"/>
      <c r="L78" s="62"/>
    </row>
    <row r="79" spans="1:12" hidden="1">
      <c r="A79" s="15"/>
      <c r="B79" s="15" t="s">
        <v>13</v>
      </c>
      <c r="C79" s="6" t="s">
        <v>14</v>
      </c>
      <c r="D79" s="18"/>
      <c r="E79" s="18"/>
      <c r="F79" s="18"/>
      <c r="G79" s="18"/>
      <c r="H79" s="18"/>
      <c r="I79" s="18"/>
      <c r="J79" s="18"/>
      <c r="K79" s="18" t="s">
        <v>7</v>
      </c>
      <c r="L79" s="18" t="s">
        <v>7</v>
      </c>
    </row>
    <row r="80" spans="1:12" s="2" customFormat="1" hidden="1">
      <c r="A80" s="15"/>
      <c r="B80" s="15"/>
      <c r="C80" s="15"/>
      <c r="D80" s="58" t="s">
        <v>21</v>
      </c>
      <c r="E80" s="58" t="s">
        <v>21</v>
      </c>
      <c r="F80" s="17" t="s">
        <v>21</v>
      </c>
      <c r="G80" s="58" t="s">
        <v>21</v>
      </c>
      <c r="H80" s="7">
        <f>H77</f>
        <v>0</v>
      </c>
      <c r="I80" s="7">
        <f>I77</f>
        <v>0</v>
      </c>
      <c r="J80" s="7" t="s">
        <v>21</v>
      </c>
      <c r="K80" s="58" t="s">
        <v>21</v>
      </c>
      <c r="L80" s="58" t="s">
        <v>21</v>
      </c>
    </row>
    <row r="81" spans="1:18" ht="33" hidden="1" customHeight="1">
      <c r="A81" s="123" t="s">
        <v>39</v>
      </c>
      <c r="B81" s="124"/>
      <c r="C81" s="124"/>
      <c r="D81" s="124"/>
      <c r="E81" s="124"/>
      <c r="F81" s="124"/>
      <c r="G81" s="124"/>
      <c r="H81" s="124"/>
      <c r="I81" s="124"/>
      <c r="J81" s="124"/>
      <c r="K81" s="125"/>
      <c r="L81" s="14">
        <v>100</v>
      </c>
    </row>
    <row r="82" spans="1:18" hidden="1">
      <c r="A82" s="63" t="s">
        <v>33</v>
      </c>
      <c r="B82" s="63"/>
      <c r="C82" s="63"/>
      <c r="D82" s="63"/>
      <c r="E82" s="63"/>
      <c r="F82" s="63"/>
      <c r="G82" s="63"/>
      <c r="H82" s="63"/>
      <c r="I82" s="63"/>
      <c r="J82" s="63"/>
      <c r="K82" s="63"/>
      <c r="L82" s="63"/>
    </row>
    <row r="83" spans="1:18" hidden="1">
      <c r="A83" s="77" t="s">
        <v>11</v>
      </c>
      <c r="B83" s="77"/>
      <c r="C83" s="77"/>
      <c r="D83" s="77"/>
      <c r="E83" s="77"/>
      <c r="F83" s="77"/>
      <c r="G83" s="77"/>
      <c r="H83" s="77"/>
      <c r="I83" s="77"/>
      <c r="J83" s="77"/>
      <c r="K83" s="77"/>
      <c r="L83" s="77"/>
    </row>
    <row r="84" spans="1:18" ht="25.5" hidden="1">
      <c r="A84" s="15"/>
      <c r="B84" s="15" t="s">
        <v>34</v>
      </c>
      <c r="C84" s="15" t="s">
        <v>29</v>
      </c>
      <c r="D84" s="16" t="s">
        <v>23</v>
      </c>
      <c r="E84" s="16">
        <v>100</v>
      </c>
      <c r="F84" s="50">
        <v>100</v>
      </c>
      <c r="G84" s="16">
        <f>F84/E84</f>
        <v>1</v>
      </c>
      <c r="H84" s="51">
        <v>0</v>
      </c>
      <c r="I84" s="51">
        <v>0</v>
      </c>
      <c r="J84" s="51" t="e">
        <f>I84/H84</f>
        <v>#DIV/0!</v>
      </c>
      <c r="K84" s="46" t="e">
        <f>IF(G84/J84&gt;=1,1,G84/J84)</f>
        <v>#DIV/0!</v>
      </c>
      <c r="L84" s="18" t="s">
        <v>7</v>
      </c>
      <c r="Q84" s="60"/>
      <c r="R84" s="60"/>
    </row>
    <row r="85" spans="1:18" ht="63.75" hidden="1">
      <c r="A85" s="15"/>
      <c r="B85" s="15" t="s">
        <v>50</v>
      </c>
      <c r="C85" s="15" t="s">
        <v>29</v>
      </c>
      <c r="D85" s="16" t="s">
        <v>23</v>
      </c>
      <c r="E85" s="16"/>
      <c r="F85" s="50"/>
      <c r="G85" s="16" t="e">
        <f>F85/E85</f>
        <v>#DIV/0!</v>
      </c>
      <c r="H85" s="51"/>
      <c r="I85" s="51"/>
      <c r="J85" s="51" t="e">
        <f>I85/H85</f>
        <v>#DIV/0!</v>
      </c>
      <c r="K85" s="46">
        <v>1</v>
      </c>
      <c r="L85" s="18" t="s">
        <v>7</v>
      </c>
    </row>
    <row r="86" spans="1:18" s="2" customFormat="1" hidden="1">
      <c r="A86" s="15"/>
      <c r="B86" s="15"/>
      <c r="C86" s="15"/>
      <c r="D86" s="18" t="s">
        <v>21</v>
      </c>
      <c r="E86" s="18" t="s">
        <v>21</v>
      </c>
      <c r="F86" s="17" t="s">
        <v>21</v>
      </c>
      <c r="G86" s="18" t="s">
        <v>21</v>
      </c>
      <c r="H86" s="7">
        <f>SUM(H84:H85)</f>
        <v>0</v>
      </c>
      <c r="I86" s="7">
        <f>SUM(I84:I85)</f>
        <v>0</v>
      </c>
      <c r="J86" s="7" t="s">
        <v>21</v>
      </c>
      <c r="K86" s="18" t="s">
        <v>21</v>
      </c>
      <c r="L86" s="18" t="s">
        <v>21</v>
      </c>
    </row>
    <row r="87" spans="1:18" hidden="1">
      <c r="A87" s="62" t="s">
        <v>12</v>
      </c>
      <c r="B87" s="62"/>
      <c r="C87" s="62"/>
      <c r="D87" s="62"/>
      <c r="E87" s="62"/>
      <c r="F87" s="62"/>
      <c r="G87" s="62"/>
      <c r="H87" s="62"/>
      <c r="I87" s="62"/>
      <c r="J87" s="62"/>
      <c r="K87" s="62"/>
      <c r="L87" s="62"/>
    </row>
    <row r="88" spans="1:18" hidden="1">
      <c r="A88" s="15"/>
      <c r="B88" s="15" t="s">
        <v>13</v>
      </c>
      <c r="C88" s="6" t="s">
        <v>14</v>
      </c>
      <c r="D88" s="18"/>
      <c r="E88" s="18"/>
      <c r="F88" s="18"/>
      <c r="G88" s="18"/>
      <c r="H88" s="18"/>
      <c r="I88" s="18"/>
      <c r="J88" s="18"/>
      <c r="K88" s="18" t="s">
        <v>7</v>
      </c>
      <c r="L88" s="18" t="s">
        <v>7</v>
      </c>
    </row>
    <row r="89" spans="1:18" hidden="1">
      <c r="A89" s="122" t="s">
        <v>40</v>
      </c>
      <c r="B89" s="122"/>
      <c r="C89" s="122"/>
      <c r="D89" s="122"/>
      <c r="E89" s="122"/>
      <c r="F89" s="122"/>
      <c r="G89" s="122"/>
      <c r="H89" s="122"/>
      <c r="I89" s="122"/>
      <c r="J89" s="122"/>
      <c r="K89" s="122"/>
      <c r="L89" s="33" t="e">
        <f>(K84+K85)/2*100</f>
        <v>#DIV/0!</v>
      </c>
    </row>
    <row r="90" spans="1:18" hidden="1">
      <c r="A90" s="63" t="s">
        <v>41</v>
      </c>
      <c r="B90" s="63"/>
      <c r="C90" s="63"/>
      <c r="D90" s="63"/>
      <c r="E90" s="63"/>
      <c r="F90" s="63"/>
      <c r="G90" s="63"/>
      <c r="H90" s="63"/>
      <c r="I90" s="63"/>
      <c r="J90" s="63"/>
      <c r="K90" s="63"/>
      <c r="L90" s="63"/>
    </row>
    <row r="91" spans="1:18" hidden="1">
      <c r="A91" s="77" t="s">
        <v>11</v>
      </c>
      <c r="B91" s="77"/>
      <c r="C91" s="77"/>
      <c r="D91" s="77"/>
      <c r="E91" s="77"/>
      <c r="F91" s="77"/>
      <c r="G91" s="77"/>
      <c r="H91" s="77"/>
      <c r="I91" s="77"/>
      <c r="J91" s="77"/>
      <c r="K91" s="77"/>
      <c r="L91" s="77"/>
    </row>
    <row r="92" spans="1:18" ht="38.25" hidden="1">
      <c r="A92" s="15"/>
      <c r="B92" s="15" t="s">
        <v>35</v>
      </c>
      <c r="C92" s="15" t="s">
        <v>37</v>
      </c>
      <c r="D92" s="16" t="s">
        <v>38</v>
      </c>
      <c r="E92" s="50">
        <v>65</v>
      </c>
      <c r="F92" s="50">
        <v>65</v>
      </c>
      <c r="G92" s="16">
        <f>F92/E92</f>
        <v>1</v>
      </c>
      <c r="H92" s="51">
        <v>0</v>
      </c>
      <c r="I92" s="51">
        <v>0</v>
      </c>
      <c r="J92" s="51" t="e">
        <f>I92/H92</f>
        <v>#DIV/0!</v>
      </c>
      <c r="K92" s="46" t="e">
        <f>G92/J92</f>
        <v>#DIV/0!</v>
      </c>
      <c r="L92" s="16" t="s">
        <v>7</v>
      </c>
    </row>
    <row r="93" spans="1:18" s="2" customFormat="1" ht="63.75" hidden="1">
      <c r="A93" s="15"/>
      <c r="B93" s="15" t="s">
        <v>123</v>
      </c>
      <c r="C93" s="15" t="s">
        <v>37</v>
      </c>
      <c r="D93" s="16" t="s">
        <v>38</v>
      </c>
      <c r="E93" s="50">
        <v>22</v>
      </c>
      <c r="F93" s="50">
        <v>22</v>
      </c>
      <c r="G93" s="16">
        <f>F93/E93</f>
        <v>1</v>
      </c>
      <c r="H93" s="51">
        <v>0</v>
      </c>
      <c r="I93" s="51">
        <v>0</v>
      </c>
      <c r="J93" s="51" t="e">
        <f>I93/H93</f>
        <v>#DIV/0!</v>
      </c>
      <c r="K93" s="46" t="e">
        <f>G93/J93</f>
        <v>#DIV/0!</v>
      </c>
      <c r="L93" s="16" t="s">
        <v>7</v>
      </c>
    </row>
    <row r="94" spans="1:18" s="2" customFormat="1" hidden="1">
      <c r="A94" s="38"/>
      <c r="B94" s="38"/>
      <c r="C94" s="38"/>
      <c r="D94" s="39" t="s">
        <v>7</v>
      </c>
      <c r="E94" s="39" t="s">
        <v>7</v>
      </c>
      <c r="F94" s="39" t="s">
        <v>7</v>
      </c>
      <c r="G94" s="39"/>
      <c r="H94" s="31">
        <f>H92+H93</f>
        <v>0</v>
      </c>
      <c r="I94" s="31">
        <f>I92+I93</f>
        <v>0</v>
      </c>
      <c r="J94" s="31"/>
      <c r="K94" s="38"/>
      <c r="L94" s="33" t="s">
        <v>21</v>
      </c>
    </row>
    <row r="95" spans="1:18" s="2" customFormat="1" hidden="1">
      <c r="A95" s="122" t="s">
        <v>104</v>
      </c>
      <c r="B95" s="122"/>
      <c r="C95" s="122"/>
      <c r="D95" s="122"/>
      <c r="E95" s="122"/>
      <c r="F95" s="122"/>
      <c r="G95" s="122"/>
      <c r="H95" s="122"/>
      <c r="I95" s="122"/>
      <c r="J95" s="122"/>
      <c r="K95" s="122"/>
      <c r="L95" s="33" t="e">
        <f>K92*100</f>
        <v>#DIV/0!</v>
      </c>
    </row>
    <row r="96" spans="1:18" s="2" customFormat="1">
      <c r="A96" s="63" t="s">
        <v>124</v>
      </c>
      <c r="B96" s="63"/>
      <c r="C96" s="63"/>
      <c r="D96" s="63"/>
      <c r="E96" s="63"/>
      <c r="F96" s="63"/>
      <c r="G96" s="63"/>
      <c r="H96" s="63"/>
      <c r="I96" s="63"/>
      <c r="J96" s="63"/>
      <c r="K96" s="63"/>
      <c r="L96" s="63"/>
    </row>
    <row r="97" spans="1:18" s="2" customFormat="1">
      <c r="A97" s="77" t="s">
        <v>11</v>
      </c>
      <c r="B97" s="77"/>
      <c r="C97" s="77"/>
      <c r="D97" s="77"/>
      <c r="E97" s="77"/>
      <c r="F97" s="77"/>
      <c r="G97" s="77"/>
      <c r="H97" s="77"/>
      <c r="I97" s="77"/>
      <c r="J97" s="77"/>
      <c r="K97" s="77"/>
      <c r="L97" s="77"/>
    </row>
    <row r="98" spans="1:18" s="2" customFormat="1" ht="51">
      <c r="A98" s="15"/>
      <c r="B98" s="15" t="s">
        <v>125</v>
      </c>
      <c r="C98" s="15" t="s">
        <v>126</v>
      </c>
      <c r="D98" s="16" t="s">
        <v>81</v>
      </c>
      <c r="E98" s="16">
        <v>2</v>
      </c>
      <c r="F98" s="50">
        <v>2</v>
      </c>
      <c r="G98" s="16">
        <f>F98/E98</f>
        <v>1</v>
      </c>
      <c r="H98" s="51">
        <v>391824.85</v>
      </c>
      <c r="I98" s="51">
        <v>391824.85</v>
      </c>
      <c r="J98" s="51">
        <f>I98/H98</f>
        <v>1</v>
      </c>
      <c r="K98" s="46">
        <f>IF(G98/J98&gt;=1,1,G98/J98)</f>
        <v>1</v>
      </c>
      <c r="L98" s="58" t="s">
        <v>7</v>
      </c>
      <c r="Q98" s="60"/>
      <c r="R98" s="60"/>
    </row>
    <row r="99" spans="1:18" s="2" customFormat="1" ht="63.75" hidden="1">
      <c r="A99" s="15"/>
      <c r="B99" s="15" t="s">
        <v>50</v>
      </c>
      <c r="C99" s="15" t="s">
        <v>29</v>
      </c>
      <c r="D99" s="16" t="s">
        <v>23</v>
      </c>
      <c r="E99" s="16"/>
      <c r="F99" s="50"/>
      <c r="G99" s="16" t="e">
        <f>F99/E99</f>
        <v>#DIV/0!</v>
      </c>
      <c r="H99" s="51"/>
      <c r="I99" s="51"/>
      <c r="J99" s="51" t="e">
        <f>I99/H99</f>
        <v>#DIV/0!</v>
      </c>
      <c r="K99" s="46" t="e">
        <f>IF(G99/J99&gt;=1,1,G99/J99)</f>
        <v>#DIV/0!</v>
      </c>
      <c r="L99" s="58" t="s">
        <v>7</v>
      </c>
    </row>
    <row r="100" spans="1:18" s="2" customFormat="1">
      <c r="A100" s="15"/>
      <c r="B100" s="15"/>
      <c r="C100" s="15"/>
      <c r="D100" s="58" t="s">
        <v>21</v>
      </c>
      <c r="E100" s="58" t="s">
        <v>21</v>
      </c>
      <c r="F100" s="17" t="s">
        <v>21</v>
      </c>
      <c r="G100" s="58" t="s">
        <v>21</v>
      </c>
      <c r="H100" s="7">
        <f>SUM(H98:H99)</f>
        <v>391824.85</v>
      </c>
      <c r="I100" s="7">
        <f>SUM(I98:I99)</f>
        <v>391824.85</v>
      </c>
      <c r="J100" s="7" t="s">
        <v>21</v>
      </c>
      <c r="K100" s="58" t="s">
        <v>21</v>
      </c>
      <c r="L100" s="58" t="s">
        <v>21</v>
      </c>
    </row>
    <row r="101" spans="1:18" s="2" customFormat="1">
      <c r="A101" s="62" t="s">
        <v>12</v>
      </c>
      <c r="B101" s="62"/>
      <c r="C101" s="62"/>
      <c r="D101" s="62"/>
      <c r="E101" s="62"/>
      <c r="F101" s="62"/>
      <c r="G101" s="62"/>
      <c r="H101" s="62"/>
      <c r="I101" s="62"/>
      <c r="J101" s="62"/>
      <c r="K101" s="62"/>
      <c r="L101" s="62"/>
    </row>
    <row r="102" spans="1:18" s="2" customFormat="1">
      <c r="A102" s="15"/>
      <c r="B102" s="15" t="s">
        <v>13</v>
      </c>
      <c r="C102" s="6" t="s">
        <v>14</v>
      </c>
      <c r="D102" s="58"/>
      <c r="E102" s="58"/>
      <c r="F102" s="58"/>
      <c r="G102" s="58"/>
      <c r="H102" s="58"/>
      <c r="I102" s="58"/>
      <c r="J102" s="58"/>
      <c r="K102" s="58" t="s">
        <v>7</v>
      </c>
      <c r="L102" s="58" t="s">
        <v>7</v>
      </c>
    </row>
    <row r="103" spans="1:18" s="2" customFormat="1">
      <c r="A103" s="122" t="s">
        <v>127</v>
      </c>
      <c r="B103" s="122"/>
      <c r="C103" s="122"/>
      <c r="D103" s="122"/>
      <c r="E103" s="122"/>
      <c r="F103" s="122"/>
      <c r="G103" s="122"/>
      <c r="H103" s="122"/>
      <c r="I103" s="122"/>
      <c r="J103" s="122"/>
      <c r="K103" s="122"/>
      <c r="L103" s="33">
        <v>100</v>
      </c>
    </row>
    <row r="104" spans="1:18" s="2" customFormat="1">
      <c r="A104" s="38"/>
      <c r="B104" s="38"/>
      <c r="C104" s="38" t="s">
        <v>89</v>
      </c>
      <c r="D104" s="39" t="s">
        <v>7</v>
      </c>
      <c r="E104" s="39" t="s">
        <v>7</v>
      </c>
      <c r="F104" s="39" t="s">
        <v>7</v>
      </c>
      <c r="G104" s="39"/>
      <c r="H104" s="31">
        <f>H80+H86+H94+H100</f>
        <v>391824.85</v>
      </c>
      <c r="I104" s="31">
        <f>I80+I86+I94+I100</f>
        <v>391824.85</v>
      </c>
      <c r="J104" s="31"/>
      <c r="K104" s="38"/>
      <c r="L104" s="33" t="s">
        <v>21</v>
      </c>
    </row>
    <row r="105" spans="1:18" s="2" customFormat="1">
      <c r="A105" s="80" t="s">
        <v>103</v>
      </c>
      <c r="B105" s="81"/>
      <c r="C105" s="81"/>
      <c r="D105" s="81"/>
      <c r="E105" s="81"/>
      <c r="F105" s="81"/>
      <c r="G105" s="81"/>
      <c r="H105" s="81"/>
      <c r="I105" s="81"/>
      <c r="J105" s="81"/>
      <c r="K105" s="82"/>
      <c r="L105" s="33">
        <v>100</v>
      </c>
    </row>
    <row r="106" spans="1:18" s="2" customFormat="1">
      <c r="A106" s="117" t="s">
        <v>105</v>
      </c>
      <c r="B106" s="118"/>
      <c r="C106" s="118"/>
      <c r="D106" s="118"/>
      <c r="E106" s="118"/>
      <c r="F106" s="118"/>
      <c r="G106" s="118"/>
      <c r="H106" s="118"/>
      <c r="I106" s="118"/>
      <c r="J106" s="118"/>
      <c r="K106" s="119"/>
      <c r="L106" s="57">
        <f>(L34+L49+L68+L105)/4</f>
        <v>98.455089365766099</v>
      </c>
      <c r="M106" s="56"/>
    </row>
    <row r="107" spans="1:18" s="2" customFormat="1">
      <c r="A107" s="48"/>
      <c r="B107" s="48"/>
      <c r="C107" s="48"/>
      <c r="D107" s="48"/>
      <c r="E107" s="48"/>
      <c r="F107" s="48"/>
      <c r="G107" s="48"/>
      <c r="H107" s="48"/>
      <c r="I107" s="48"/>
      <c r="J107" s="48"/>
      <c r="K107" s="48"/>
      <c r="L107" s="49"/>
    </row>
    <row r="108" spans="1:18" ht="18.75">
      <c r="A108" s="8"/>
      <c r="B108" s="83" t="s">
        <v>28</v>
      </c>
      <c r="C108" s="83"/>
      <c r="D108" s="83"/>
      <c r="E108" s="83"/>
      <c r="F108" s="83"/>
      <c r="G108" s="83"/>
      <c r="H108" s="83"/>
      <c r="I108" s="83"/>
      <c r="J108" s="83"/>
      <c r="K108" s="8"/>
      <c r="L108" s="9"/>
    </row>
    <row r="109" spans="1:18" ht="18.75">
      <c r="A109" s="8"/>
      <c r="B109" s="83" t="s">
        <v>19</v>
      </c>
      <c r="C109" s="83"/>
      <c r="D109" s="83"/>
      <c r="E109" s="83"/>
      <c r="F109" s="83"/>
      <c r="G109" s="83"/>
      <c r="H109" s="83"/>
      <c r="I109" s="83"/>
      <c r="J109" s="83"/>
      <c r="K109" s="8"/>
      <c r="L109" s="9"/>
    </row>
    <row r="110" spans="1:18">
      <c r="A110" s="62" t="s">
        <v>0</v>
      </c>
      <c r="B110" s="62" t="s">
        <v>1</v>
      </c>
      <c r="C110" s="62" t="s">
        <v>2</v>
      </c>
      <c r="D110" s="62" t="s">
        <v>18</v>
      </c>
      <c r="E110" s="62"/>
      <c r="F110" s="93" t="s">
        <v>25</v>
      </c>
      <c r="G110" s="94"/>
      <c r="H110" s="95"/>
      <c r="I110" s="8"/>
      <c r="J110" s="8"/>
      <c r="K110" s="8"/>
      <c r="L110" s="8"/>
    </row>
    <row r="111" spans="1:18" ht="40.5" customHeight="1">
      <c r="A111" s="62"/>
      <c r="B111" s="62"/>
      <c r="C111" s="62"/>
      <c r="D111" s="4" t="s">
        <v>3</v>
      </c>
      <c r="E111" s="4" t="s">
        <v>4</v>
      </c>
      <c r="F111" s="96"/>
      <c r="G111" s="97"/>
      <c r="H111" s="98"/>
      <c r="I111" s="8"/>
      <c r="J111" s="8"/>
      <c r="K111" s="8"/>
      <c r="L111" s="8"/>
    </row>
    <row r="112" spans="1:18">
      <c r="A112" s="5">
        <v>1</v>
      </c>
      <c r="B112" s="5">
        <v>2</v>
      </c>
      <c r="C112" s="5">
        <v>3</v>
      </c>
      <c r="D112" s="5">
        <v>4</v>
      </c>
      <c r="E112" s="5">
        <v>5</v>
      </c>
      <c r="F112" s="99">
        <v>6</v>
      </c>
      <c r="G112" s="100"/>
      <c r="H112" s="101"/>
      <c r="I112" s="8"/>
      <c r="J112" s="8"/>
      <c r="K112" s="8"/>
      <c r="L112" s="8"/>
    </row>
    <row r="113" spans="1:21" ht="27" customHeight="1">
      <c r="A113" s="105" t="s">
        <v>42</v>
      </c>
      <c r="B113" s="106"/>
      <c r="C113" s="106"/>
      <c r="D113" s="106"/>
      <c r="E113" s="106"/>
      <c r="F113" s="106"/>
      <c r="G113" s="106"/>
      <c r="H113" s="107"/>
      <c r="I113" s="8"/>
      <c r="J113" s="8"/>
      <c r="K113" s="8"/>
      <c r="L113" s="8"/>
    </row>
    <row r="114" spans="1:21" s="2" customFormat="1">
      <c r="A114" s="105" t="s">
        <v>106</v>
      </c>
      <c r="B114" s="106"/>
      <c r="C114" s="106"/>
      <c r="D114" s="106"/>
      <c r="E114" s="106"/>
      <c r="F114" s="106"/>
      <c r="G114" s="106"/>
      <c r="H114" s="107"/>
      <c r="I114" s="8"/>
      <c r="J114" s="8"/>
      <c r="K114" s="8"/>
      <c r="L114" s="8"/>
    </row>
    <row r="115" spans="1:21" s="2" customFormat="1" ht="25.5">
      <c r="A115" s="19">
        <v>1</v>
      </c>
      <c r="B115" s="12" t="s">
        <v>107</v>
      </c>
      <c r="C115" s="16" t="s">
        <v>24</v>
      </c>
      <c r="D115" s="16">
        <v>53</v>
      </c>
      <c r="E115" s="16">
        <v>58</v>
      </c>
      <c r="F115" s="102">
        <f>E115/D115</f>
        <v>1.0943396226415094</v>
      </c>
      <c r="G115" s="103"/>
      <c r="H115" s="104"/>
      <c r="I115" s="8"/>
      <c r="J115" s="8"/>
      <c r="K115" s="8"/>
      <c r="L115" s="8"/>
    </row>
    <row r="116" spans="1:21" s="2" customFormat="1" ht="24" customHeight="1">
      <c r="A116" s="99" t="s">
        <v>111</v>
      </c>
      <c r="B116" s="100"/>
      <c r="C116" s="100"/>
      <c r="D116" s="100"/>
      <c r="E116" s="100"/>
      <c r="F116" s="100"/>
      <c r="G116" s="100"/>
      <c r="H116" s="101"/>
      <c r="I116" s="8"/>
      <c r="J116" s="8"/>
      <c r="K116" s="8"/>
      <c r="L116" s="8"/>
    </row>
    <row r="117" spans="1:21" s="2" customFormat="1" ht="40.5" customHeight="1">
      <c r="A117" s="16">
        <v>1</v>
      </c>
      <c r="B117" s="52" t="s">
        <v>108</v>
      </c>
      <c r="C117" s="16" t="s">
        <v>109</v>
      </c>
      <c r="D117" s="16" t="s">
        <v>110</v>
      </c>
      <c r="E117" s="16" t="s">
        <v>110</v>
      </c>
      <c r="F117" s="102">
        <v>1</v>
      </c>
      <c r="G117" s="103"/>
      <c r="H117" s="104"/>
      <c r="I117" s="8"/>
      <c r="J117" s="8"/>
      <c r="K117" s="8"/>
      <c r="L117" s="53"/>
      <c r="M117" s="53"/>
      <c r="N117" s="53"/>
      <c r="O117" s="53"/>
      <c r="P117" s="53"/>
      <c r="Q117" s="53"/>
      <c r="R117" s="53"/>
      <c r="S117" s="53"/>
      <c r="T117" s="53"/>
      <c r="U117" s="53"/>
    </row>
    <row r="118" spans="1:21" s="2" customFormat="1" ht="25.5" customHeight="1">
      <c r="A118" s="105" t="s">
        <v>112</v>
      </c>
      <c r="B118" s="106"/>
      <c r="C118" s="106"/>
      <c r="D118" s="106"/>
      <c r="E118" s="106"/>
      <c r="F118" s="106"/>
      <c r="G118" s="106"/>
      <c r="H118" s="107"/>
      <c r="I118" s="8"/>
      <c r="J118" s="8"/>
      <c r="K118" s="8"/>
      <c r="L118" s="53"/>
      <c r="M118" s="53"/>
      <c r="N118" s="53"/>
      <c r="O118" s="53"/>
      <c r="P118" s="53"/>
      <c r="Q118" s="53"/>
      <c r="R118" s="53"/>
      <c r="S118" s="53"/>
      <c r="T118" s="53"/>
      <c r="U118" s="53"/>
    </row>
    <row r="119" spans="1:21" s="2" customFormat="1" ht="63" customHeight="1">
      <c r="A119" s="16">
        <v>1</v>
      </c>
      <c r="B119" s="12" t="s">
        <v>113</v>
      </c>
      <c r="C119" s="16" t="s">
        <v>24</v>
      </c>
      <c r="D119" s="16">
        <v>99.5</v>
      </c>
      <c r="E119" s="16">
        <v>99.5</v>
      </c>
      <c r="F119" s="102">
        <f>E119/D119</f>
        <v>1</v>
      </c>
      <c r="G119" s="103"/>
      <c r="H119" s="104"/>
      <c r="I119" s="8"/>
      <c r="J119" s="8"/>
      <c r="K119" s="8"/>
      <c r="L119" s="53"/>
      <c r="M119" s="53"/>
      <c r="N119" s="53"/>
      <c r="O119" s="53"/>
      <c r="P119" s="53"/>
      <c r="Q119" s="53"/>
      <c r="R119" s="53"/>
      <c r="S119" s="53"/>
      <c r="T119" s="53"/>
      <c r="U119" s="53"/>
    </row>
    <row r="120" spans="1:21" s="2" customFormat="1" ht="57" customHeight="1">
      <c r="A120" s="16">
        <v>2</v>
      </c>
      <c r="B120" s="52" t="s">
        <v>114</v>
      </c>
      <c r="C120" s="16" t="s">
        <v>24</v>
      </c>
      <c r="D120" s="16">
        <v>100</v>
      </c>
      <c r="E120" s="16">
        <v>100</v>
      </c>
      <c r="F120" s="102">
        <f>E120/D120</f>
        <v>1</v>
      </c>
      <c r="G120" s="103"/>
      <c r="H120" s="104"/>
      <c r="I120" s="8"/>
      <c r="J120" s="8"/>
      <c r="K120" s="8"/>
      <c r="L120" s="53"/>
      <c r="M120" s="53"/>
      <c r="N120" s="53"/>
      <c r="O120" s="53"/>
      <c r="P120" s="53"/>
      <c r="Q120" s="53"/>
      <c r="R120" s="53"/>
      <c r="S120" s="53"/>
      <c r="T120" s="53"/>
      <c r="U120" s="53"/>
    </row>
    <row r="121" spans="1:21">
      <c r="A121" s="105" t="s">
        <v>44</v>
      </c>
      <c r="B121" s="106"/>
      <c r="C121" s="106"/>
      <c r="D121" s="106"/>
      <c r="E121" s="106"/>
      <c r="F121" s="106"/>
      <c r="G121" s="106"/>
      <c r="H121" s="107"/>
      <c r="I121" s="8"/>
      <c r="J121" s="8"/>
      <c r="K121" s="8"/>
      <c r="L121" s="8"/>
    </row>
    <row r="122" spans="1:21" ht="25.5">
      <c r="A122" s="10">
        <v>1</v>
      </c>
      <c r="B122" s="12" t="s">
        <v>45</v>
      </c>
      <c r="C122" s="11" t="s">
        <v>24</v>
      </c>
      <c r="D122" s="16">
        <v>101</v>
      </c>
      <c r="E122" s="16">
        <v>99</v>
      </c>
      <c r="F122" s="102">
        <f>E122/D122</f>
        <v>0.98019801980198018</v>
      </c>
      <c r="G122" s="103"/>
      <c r="H122" s="104"/>
      <c r="I122" s="8"/>
      <c r="J122" s="8"/>
      <c r="K122" s="8"/>
      <c r="L122" s="8"/>
    </row>
    <row r="123" spans="1:21" hidden="1">
      <c r="A123" s="10">
        <v>2</v>
      </c>
      <c r="B123" s="12" t="s">
        <v>46</v>
      </c>
      <c r="C123" s="13" t="s">
        <v>48</v>
      </c>
      <c r="D123" s="16">
        <v>1</v>
      </c>
      <c r="E123" s="16">
        <v>1</v>
      </c>
      <c r="F123" s="102">
        <f>E123/D123</f>
        <v>1</v>
      </c>
      <c r="G123" s="103"/>
      <c r="H123" s="104"/>
      <c r="I123" s="8"/>
      <c r="J123" s="8"/>
      <c r="K123" s="8"/>
      <c r="L123" s="8"/>
    </row>
    <row r="124" spans="1:21" ht="38.25">
      <c r="A124" s="10">
        <v>2</v>
      </c>
      <c r="B124" s="12" t="s">
        <v>47</v>
      </c>
      <c r="C124" s="11" t="s">
        <v>24</v>
      </c>
      <c r="D124" s="16">
        <v>2</v>
      </c>
      <c r="E124" s="16">
        <v>2</v>
      </c>
      <c r="F124" s="102">
        <f>E124/D124</f>
        <v>1</v>
      </c>
      <c r="G124" s="103"/>
      <c r="H124" s="104"/>
      <c r="I124" s="8"/>
      <c r="J124" s="8"/>
      <c r="K124" s="8"/>
      <c r="L124" s="8"/>
    </row>
    <row r="125" spans="1:21">
      <c r="A125" s="91" t="s">
        <v>49</v>
      </c>
      <c r="B125" s="91"/>
      <c r="C125" s="91"/>
      <c r="D125" s="91"/>
      <c r="E125" s="91"/>
      <c r="F125" s="92">
        <f>(F115+F117+F119+F120+F122+F123+F124)/7</f>
        <v>1.0106482346347843</v>
      </c>
      <c r="G125" s="92"/>
      <c r="H125" s="92"/>
      <c r="I125" s="55">
        <f>F125*100</f>
        <v>101.06482346347843</v>
      </c>
      <c r="J125" s="8"/>
      <c r="K125" s="8"/>
      <c r="L125" s="8"/>
    </row>
    <row r="127" spans="1:21">
      <c r="A127" s="3"/>
      <c r="B127" s="3"/>
      <c r="C127" s="3"/>
      <c r="D127" s="3"/>
      <c r="E127" s="3"/>
      <c r="F127" s="3"/>
      <c r="G127" s="3"/>
      <c r="H127" s="3"/>
      <c r="I127" s="3"/>
      <c r="J127" s="3"/>
      <c r="K127" s="3"/>
      <c r="L127" s="3"/>
    </row>
    <row r="128" spans="1:21">
      <c r="A128" s="3"/>
      <c r="B128" s="3"/>
      <c r="C128" s="3"/>
      <c r="D128" s="3"/>
      <c r="E128" s="3"/>
      <c r="F128" s="3"/>
      <c r="G128" s="3"/>
      <c r="H128" s="3"/>
      <c r="I128" s="3"/>
      <c r="J128" s="3"/>
      <c r="K128" s="3"/>
      <c r="L128" s="3"/>
    </row>
  </sheetData>
  <mergeCells count="97">
    <mergeCell ref="A91:L91"/>
    <mergeCell ref="A95:K95"/>
    <mergeCell ref="A103:K103"/>
    <mergeCell ref="A105:K105"/>
    <mergeCell ref="A70:L70"/>
    <mergeCell ref="A76:L76"/>
    <mergeCell ref="A97:L97"/>
    <mergeCell ref="A78:L78"/>
    <mergeCell ref="A81:K81"/>
    <mergeCell ref="A83:L83"/>
    <mergeCell ref="A87:L87"/>
    <mergeCell ref="A96:L96"/>
    <mergeCell ref="H1:L1"/>
    <mergeCell ref="B68:K68"/>
    <mergeCell ref="A50:L50"/>
    <mergeCell ref="A51:L51"/>
    <mergeCell ref="A53:L53"/>
    <mergeCell ref="F115:H115"/>
    <mergeCell ref="A113:H113"/>
    <mergeCell ref="A110:A111"/>
    <mergeCell ref="A34:K34"/>
    <mergeCell ref="A36:L36"/>
    <mergeCell ref="A37:L37"/>
    <mergeCell ref="A55:L55"/>
    <mergeCell ref="A65:L65"/>
    <mergeCell ref="A106:K106"/>
    <mergeCell ref="A48:K48"/>
    <mergeCell ref="A49:K49"/>
    <mergeCell ref="B67:K67"/>
    <mergeCell ref="A56:L56"/>
    <mergeCell ref="C110:C111"/>
    <mergeCell ref="A101:L101"/>
    <mergeCell ref="A89:K89"/>
    <mergeCell ref="A125:E125"/>
    <mergeCell ref="F125:H125"/>
    <mergeCell ref="B108:J108"/>
    <mergeCell ref="B109:J109"/>
    <mergeCell ref="F110:H111"/>
    <mergeCell ref="F112:H112"/>
    <mergeCell ref="F123:H123"/>
    <mergeCell ref="F124:H124"/>
    <mergeCell ref="A116:H116"/>
    <mergeCell ref="F117:H117"/>
    <mergeCell ref="A118:H118"/>
    <mergeCell ref="F120:H120"/>
    <mergeCell ref="A121:H121"/>
    <mergeCell ref="F122:H122"/>
    <mergeCell ref="F119:H119"/>
    <mergeCell ref="A114:H114"/>
    <mergeCell ref="B2:J2"/>
    <mergeCell ref="B3:J3"/>
    <mergeCell ref="B5:J5"/>
    <mergeCell ref="B6:J6"/>
    <mergeCell ref="D110:E110"/>
    <mergeCell ref="B9:J9"/>
    <mergeCell ref="B110:B111"/>
    <mergeCell ref="H11:I12"/>
    <mergeCell ref="A4:L4"/>
    <mergeCell ref="D12:D13"/>
    <mergeCell ref="A35:L35"/>
    <mergeCell ref="A29:L29"/>
    <mergeCell ref="A33:K33"/>
    <mergeCell ref="A17:L17"/>
    <mergeCell ref="B8:J8"/>
    <mergeCell ref="A74:L74"/>
    <mergeCell ref="A72:L72"/>
    <mergeCell ref="A69:L69"/>
    <mergeCell ref="A11:A13"/>
    <mergeCell ref="A15:L15"/>
    <mergeCell ref="B11:B13"/>
    <mergeCell ref="A20:L20"/>
    <mergeCell ref="C21:C23"/>
    <mergeCell ref="E21:E23"/>
    <mergeCell ref="F21:F23"/>
    <mergeCell ref="G21:G23"/>
    <mergeCell ref="H21:H23"/>
    <mergeCell ref="A41:K41"/>
    <mergeCell ref="C11:F11"/>
    <mergeCell ref="L21:L23"/>
    <mergeCell ref="A27:K27"/>
    <mergeCell ref="A28:L28"/>
    <mergeCell ref="E12:F12"/>
    <mergeCell ref="A90:L90"/>
    <mergeCell ref="L11:L13"/>
    <mergeCell ref="C12:C13"/>
    <mergeCell ref="G11:G13"/>
    <mergeCell ref="J11:J13"/>
    <mergeCell ref="A16:L16"/>
    <mergeCell ref="A82:L82"/>
    <mergeCell ref="A42:L42"/>
    <mergeCell ref="A43:L43"/>
    <mergeCell ref="A39:L39"/>
    <mergeCell ref="I21:I23"/>
    <mergeCell ref="J21:J23"/>
    <mergeCell ref="K21:K23"/>
    <mergeCell ref="A75:L75"/>
    <mergeCell ref="K11:K13"/>
  </mergeCells>
  <pageMargins left="0.70866141732283472" right="0.70866141732283472" top="0.74803149606299213" bottom="0.74803149606299213" header="0.31496062992125984" footer="0.31496062992125984"/>
  <pageSetup paperSize="9" scale="61" fitToHeight="4" orientation="landscape" r:id="rId1"/>
  <colBreaks count="1" manualBreakCount="1">
    <brk id="3" max="56"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пр.1 расчет эффект-сти за год</vt:lpstr>
      <vt:lpstr>Лист1</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2024-05-23T10:03:40Z</cp:lastPrinted>
  <dcterms:created xsi:type="dcterms:W3CDTF">2021-04-27T05:14:32Z</dcterms:created>
  <dcterms:modified xsi:type="dcterms:W3CDTF">2024-05-23T10:03:57Z</dcterms:modified>
</cp:coreProperties>
</file>