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393"/>
  </bookViews>
  <sheets>
    <sheet name="Лист1" sheetId="1" r:id="rId1"/>
  </sheets>
  <definedNames>
    <definedName name="Excel_BuiltIn__FilterDatabase" localSheetId="0">Лист1!$A$11:$BY$592</definedName>
    <definedName name="_xlnm.Print_Area" localSheetId="0">Лист1!$A$1:$V$593</definedName>
  </definedNames>
  <calcPr calcId="125725" iterateDelta="1E-4"/>
</workbook>
</file>

<file path=xl/calcChain.xml><?xml version="1.0" encoding="utf-8"?>
<calcChain xmlns="http://schemas.openxmlformats.org/spreadsheetml/2006/main">
  <c r="K265" i="1"/>
  <c r="K97" s="1"/>
  <c r="M98"/>
  <c r="L98"/>
  <c r="L94" s="1"/>
  <c r="M97"/>
  <c r="L97"/>
  <c r="K98"/>
  <c r="K94" s="1"/>
  <c r="G458"/>
  <c r="G457"/>
  <c r="M456"/>
  <c r="L456"/>
  <c r="K456"/>
  <c r="J456"/>
  <c r="I456"/>
  <c r="H456"/>
  <c r="K560"/>
  <c r="K559"/>
  <c r="G584"/>
  <c r="G583"/>
  <c r="H582"/>
  <c r="G76"/>
  <c r="G83"/>
  <c r="G82"/>
  <c r="M81"/>
  <c r="L81"/>
  <c r="K81"/>
  <c r="J81"/>
  <c r="I81"/>
  <c r="H81"/>
  <c r="G81" s="1"/>
  <c r="K22"/>
  <c r="K21"/>
  <c r="G40"/>
  <c r="G39"/>
  <c r="M38"/>
  <c r="L38"/>
  <c r="K38"/>
  <c r="J38"/>
  <c r="I38"/>
  <c r="H38"/>
  <c r="G455"/>
  <c r="G454"/>
  <c r="M453"/>
  <c r="L453"/>
  <c r="K453"/>
  <c r="J453"/>
  <c r="I453"/>
  <c r="H453"/>
  <c r="G452"/>
  <c r="G451"/>
  <c r="M450"/>
  <c r="L450"/>
  <c r="K450"/>
  <c r="J450"/>
  <c r="I450"/>
  <c r="H450"/>
  <c r="G449"/>
  <c r="G448"/>
  <c r="M447"/>
  <c r="L447"/>
  <c r="K447"/>
  <c r="J447"/>
  <c r="I447"/>
  <c r="H447"/>
  <c r="K169"/>
  <c r="K585" s="1"/>
  <c r="K582" s="1"/>
  <c r="G168"/>
  <c r="M93"/>
  <c r="L93"/>
  <c r="M53"/>
  <c r="L53"/>
  <c r="L49" s="1"/>
  <c r="K53"/>
  <c r="M52"/>
  <c r="L52"/>
  <c r="L48" s="1"/>
  <c r="K52"/>
  <c r="G77"/>
  <c r="G80"/>
  <c r="G79"/>
  <c r="M78"/>
  <c r="L78"/>
  <c r="K78"/>
  <c r="J78"/>
  <c r="I78"/>
  <c r="H78"/>
  <c r="G446"/>
  <c r="G445"/>
  <c r="M444"/>
  <c r="L444"/>
  <c r="K444"/>
  <c r="J444"/>
  <c r="I444"/>
  <c r="H444"/>
  <c r="G443"/>
  <c r="G442"/>
  <c r="M441"/>
  <c r="L441"/>
  <c r="K441"/>
  <c r="J441"/>
  <c r="I441"/>
  <c r="H441"/>
  <c r="G440"/>
  <c r="G439"/>
  <c r="M438"/>
  <c r="L438"/>
  <c r="K438"/>
  <c r="J438"/>
  <c r="I438"/>
  <c r="H438"/>
  <c r="G437"/>
  <c r="G436"/>
  <c r="M435"/>
  <c r="L435"/>
  <c r="K435"/>
  <c r="J435"/>
  <c r="I435"/>
  <c r="H435"/>
  <c r="G419"/>
  <c r="G434"/>
  <c r="G433"/>
  <c r="M432"/>
  <c r="L432"/>
  <c r="K432"/>
  <c r="J432"/>
  <c r="I432"/>
  <c r="H432"/>
  <c r="G431"/>
  <c r="G430"/>
  <c r="M429"/>
  <c r="L429"/>
  <c r="K429"/>
  <c r="J429"/>
  <c r="I429"/>
  <c r="H429"/>
  <c r="G428"/>
  <c r="G427"/>
  <c r="M426"/>
  <c r="L426"/>
  <c r="K426"/>
  <c r="J426"/>
  <c r="I426"/>
  <c r="H426"/>
  <c r="G425"/>
  <c r="G424"/>
  <c r="M423"/>
  <c r="L423"/>
  <c r="K423"/>
  <c r="J423"/>
  <c r="I423"/>
  <c r="H423"/>
  <c r="G422"/>
  <c r="G421"/>
  <c r="M420"/>
  <c r="L420"/>
  <c r="K420"/>
  <c r="J420"/>
  <c r="I420"/>
  <c r="H420"/>
  <c r="G418"/>
  <c r="M417"/>
  <c r="L417"/>
  <c r="K417"/>
  <c r="J417"/>
  <c r="I417"/>
  <c r="H417"/>
  <c r="G416"/>
  <c r="G415"/>
  <c r="M414"/>
  <c r="L414"/>
  <c r="K414"/>
  <c r="J414"/>
  <c r="I414"/>
  <c r="H414"/>
  <c r="G413"/>
  <c r="G412"/>
  <c r="M411"/>
  <c r="L411"/>
  <c r="K411"/>
  <c r="J411"/>
  <c r="I411"/>
  <c r="H411"/>
  <c r="G410"/>
  <c r="G409"/>
  <c r="M408"/>
  <c r="L408"/>
  <c r="K408"/>
  <c r="J408"/>
  <c r="I408"/>
  <c r="H408"/>
  <c r="G407"/>
  <c r="G406"/>
  <c r="M405"/>
  <c r="L405"/>
  <c r="K405"/>
  <c r="J405"/>
  <c r="I405"/>
  <c r="H405"/>
  <c r="G404"/>
  <c r="G403"/>
  <c r="M402"/>
  <c r="L402"/>
  <c r="K402"/>
  <c r="J402"/>
  <c r="I402"/>
  <c r="H402"/>
  <c r="G401"/>
  <c r="G400"/>
  <c r="M399"/>
  <c r="L399"/>
  <c r="K399"/>
  <c r="J399"/>
  <c r="I399"/>
  <c r="H399"/>
  <c r="G398"/>
  <c r="G397"/>
  <c r="M396"/>
  <c r="L396"/>
  <c r="K396"/>
  <c r="J396"/>
  <c r="I396"/>
  <c r="H396"/>
  <c r="G395"/>
  <c r="G394"/>
  <c r="M393"/>
  <c r="L393"/>
  <c r="K393"/>
  <c r="J393"/>
  <c r="I393"/>
  <c r="H393"/>
  <c r="M464"/>
  <c r="L464"/>
  <c r="M463"/>
  <c r="L463"/>
  <c r="L460" s="1"/>
  <c r="K464"/>
  <c r="K461" s="1"/>
  <c r="K463"/>
  <c r="G476"/>
  <c r="G475"/>
  <c r="M474"/>
  <c r="L474"/>
  <c r="K474"/>
  <c r="J474"/>
  <c r="I474"/>
  <c r="H474"/>
  <c r="M75"/>
  <c r="L75"/>
  <c r="J75"/>
  <c r="I75"/>
  <c r="H75"/>
  <c r="G74"/>
  <c r="G73"/>
  <c r="M72"/>
  <c r="L72"/>
  <c r="K72"/>
  <c r="J72"/>
  <c r="I72"/>
  <c r="H72"/>
  <c r="G383"/>
  <c r="G382"/>
  <c r="M381"/>
  <c r="L381"/>
  <c r="K381"/>
  <c r="J381"/>
  <c r="I381"/>
  <c r="H381"/>
  <c r="G380"/>
  <c r="G379"/>
  <c r="M378"/>
  <c r="L378"/>
  <c r="K378"/>
  <c r="J378"/>
  <c r="I378"/>
  <c r="H378"/>
  <c r="K369"/>
  <c r="G374"/>
  <c r="G373"/>
  <c r="M372"/>
  <c r="L372"/>
  <c r="K372"/>
  <c r="J372"/>
  <c r="I372"/>
  <c r="H372"/>
  <c r="G371"/>
  <c r="G370"/>
  <c r="M369"/>
  <c r="L369"/>
  <c r="J369"/>
  <c r="I369"/>
  <c r="H369"/>
  <c r="G338"/>
  <c r="G337"/>
  <c r="M336"/>
  <c r="L336"/>
  <c r="K336"/>
  <c r="J336"/>
  <c r="I336"/>
  <c r="H336"/>
  <c r="G335"/>
  <c r="G334"/>
  <c r="M333"/>
  <c r="L333"/>
  <c r="K333"/>
  <c r="J333"/>
  <c r="I333"/>
  <c r="H333"/>
  <c r="G329"/>
  <c r="G328"/>
  <c r="M327"/>
  <c r="L327"/>
  <c r="K327"/>
  <c r="J327"/>
  <c r="I327"/>
  <c r="H327"/>
  <c r="G326"/>
  <c r="G325"/>
  <c r="M324"/>
  <c r="L324"/>
  <c r="K324"/>
  <c r="J324"/>
  <c r="I324"/>
  <c r="H324"/>
  <c r="G356"/>
  <c r="G355"/>
  <c r="M354"/>
  <c r="L354"/>
  <c r="K354"/>
  <c r="J354"/>
  <c r="I354"/>
  <c r="H354"/>
  <c r="G353"/>
  <c r="G352"/>
  <c r="M351"/>
  <c r="L351"/>
  <c r="K351"/>
  <c r="J351"/>
  <c r="I351"/>
  <c r="H351"/>
  <c r="G365"/>
  <c r="G364"/>
  <c r="M363"/>
  <c r="L363"/>
  <c r="K363"/>
  <c r="J363"/>
  <c r="I363"/>
  <c r="H363"/>
  <c r="G362"/>
  <c r="G361"/>
  <c r="M360"/>
  <c r="L360"/>
  <c r="K360"/>
  <c r="J360"/>
  <c r="I360"/>
  <c r="H360"/>
  <c r="G347"/>
  <c r="G346"/>
  <c r="M345"/>
  <c r="L345"/>
  <c r="K345"/>
  <c r="J345"/>
  <c r="I345"/>
  <c r="H345"/>
  <c r="G320"/>
  <c r="G319"/>
  <c r="M318"/>
  <c r="L318"/>
  <c r="K318"/>
  <c r="J318"/>
  <c r="I318"/>
  <c r="H318"/>
  <c r="G317"/>
  <c r="G316"/>
  <c r="M315"/>
  <c r="L315"/>
  <c r="K315"/>
  <c r="J315"/>
  <c r="I315"/>
  <c r="H315"/>
  <c r="G392"/>
  <c r="G391"/>
  <c r="M390"/>
  <c r="L390"/>
  <c r="K390"/>
  <c r="J390"/>
  <c r="I390"/>
  <c r="H390"/>
  <c r="G389"/>
  <c r="G388"/>
  <c r="M387"/>
  <c r="L387"/>
  <c r="K387"/>
  <c r="J387"/>
  <c r="I387"/>
  <c r="H387"/>
  <c r="G186"/>
  <c r="G185"/>
  <c r="G184"/>
  <c r="H21"/>
  <c r="I21"/>
  <c r="K17"/>
  <c r="L21"/>
  <c r="M21"/>
  <c r="M17" s="1"/>
  <c r="M42" s="1"/>
  <c r="H22"/>
  <c r="H18" s="1"/>
  <c r="I22"/>
  <c r="I18" s="1"/>
  <c r="J22"/>
  <c r="J18" s="1"/>
  <c r="J43" s="1"/>
  <c r="K18"/>
  <c r="K43" s="1"/>
  <c r="L22"/>
  <c r="L18" s="1"/>
  <c r="M22"/>
  <c r="M20" s="1"/>
  <c r="H23"/>
  <c r="I23"/>
  <c r="J23"/>
  <c r="K23"/>
  <c r="L23"/>
  <c r="M23"/>
  <c r="G24"/>
  <c r="G25"/>
  <c r="H26"/>
  <c r="I26"/>
  <c r="K26"/>
  <c r="L26"/>
  <c r="M26"/>
  <c r="J27"/>
  <c r="J26" s="1"/>
  <c r="G28"/>
  <c r="H29"/>
  <c r="I29"/>
  <c r="J29"/>
  <c r="K29"/>
  <c r="L29"/>
  <c r="M29"/>
  <c r="G30"/>
  <c r="G31"/>
  <c r="H32"/>
  <c r="I32"/>
  <c r="J32"/>
  <c r="K32"/>
  <c r="L32"/>
  <c r="M32"/>
  <c r="G33"/>
  <c r="G34"/>
  <c r="H35"/>
  <c r="I35"/>
  <c r="J35"/>
  <c r="K35"/>
  <c r="L35"/>
  <c r="M35"/>
  <c r="G36"/>
  <c r="G37"/>
  <c r="L50"/>
  <c r="H52"/>
  <c r="I52"/>
  <c r="I48" s="1"/>
  <c r="J52"/>
  <c r="H53"/>
  <c r="I53"/>
  <c r="I49" s="1"/>
  <c r="J53"/>
  <c r="J49" s="1"/>
  <c r="K49"/>
  <c r="M49"/>
  <c r="H54"/>
  <c r="I54"/>
  <c r="J54"/>
  <c r="K54"/>
  <c r="L54"/>
  <c r="M54"/>
  <c r="G55"/>
  <c r="G56"/>
  <c r="H57"/>
  <c r="I57"/>
  <c r="J57"/>
  <c r="K57"/>
  <c r="L57"/>
  <c r="M57"/>
  <c r="G58"/>
  <c r="G59"/>
  <c r="H60"/>
  <c r="I60"/>
  <c r="J60"/>
  <c r="K60"/>
  <c r="L60"/>
  <c r="M60"/>
  <c r="G61"/>
  <c r="G62"/>
  <c r="H63"/>
  <c r="I63"/>
  <c r="J63"/>
  <c r="K63"/>
  <c r="L63"/>
  <c r="M63"/>
  <c r="G64"/>
  <c r="G65"/>
  <c r="H66"/>
  <c r="I66"/>
  <c r="J66"/>
  <c r="K66"/>
  <c r="L66"/>
  <c r="M66"/>
  <c r="G67"/>
  <c r="G68"/>
  <c r="H69"/>
  <c r="I69"/>
  <c r="J69"/>
  <c r="K69"/>
  <c r="L69"/>
  <c r="M69"/>
  <c r="G70"/>
  <c r="G71"/>
  <c r="H85"/>
  <c r="I85"/>
  <c r="J85"/>
  <c r="K85"/>
  <c r="L85"/>
  <c r="M85"/>
  <c r="H86"/>
  <c r="I86"/>
  <c r="J86"/>
  <c r="K86"/>
  <c r="L86"/>
  <c r="M86"/>
  <c r="H87"/>
  <c r="H50" s="1"/>
  <c r="I87"/>
  <c r="I50" s="1"/>
  <c r="J87"/>
  <c r="J50" s="1"/>
  <c r="K87"/>
  <c r="K50" s="1"/>
  <c r="M87"/>
  <c r="M50" s="1"/>
  <c r="H88"/>
  <c r="I88"/>
  <c r="J88"/>
  <c r="K88"/>
  <c r="L88"/>
  <c r="M88"/>
  <c r="G89"/>
  <c r="G90"/>
  <c r="G91"/>
  <c r="H95"/>
  <c r="H98"/>
  <c r="H94" s="1"/>
  <c r="I98"/>
  <c r="I94" s="1"/>
  <c r="J98"/>
  <c r="J94" s="1"/>
  <c r="M94"/>
  <c r="I99"/>
  <c r="J99"/>
  <c r="J95" s="1"/>
  <c r="K99"/>
  <c r="L99"/>
  <c r="L95" s="1"/>
  <c r="M99"/>
  <c r="M95" s="1"/>
  <c r="H100"/>
  <c r="I100"/>
  <c r="I509" s="1"/>
  <c r="J100"/>
  <c r="K100"/>
  <c r="K509" s="1"/>
  <c r="L100"/>
  <c r="M100"/>
  <c r="M509" s="1"/>
  <c r="G101"/>
  <c r="G102"/>
  <c r="H103"/>
  <c r="I103"/>
  <c r="J103"/>
  <c r="K103"/>
  <c r="L103"/>
  <c r="M103"/>
  <c r="G104"/>
  <c r="G105"/>
  <c r="H106"/>
  <c r="I106"/>
  <c r="J106"/>
  <c r="K106"/>
  <c r="L106"/>
  <c r="M106"/>
  <c r="G107"/>
  <c r="G108"/>
  <c r="H109"/>
  <c r="I109"/>
  <c r="J109"/>
  <c r="K109"/>
  <c r="L109"/>
  <c r="M109"/>
  <c r="G110"/>
  <c r="G111"/>
  <c r="H112"/>
  <c r="I112"/>
  <c r="J112"/>
  <c r="K112"/>
  <c r="L112"/>
  <c r="M112"/>
  <c r="G113"/>
  <c r="G114"/>
  <c r="H115"/>
  <c r="I115"/>
  <c r="J115"/>
  <c r="K115"/>
  <c r="L115"/>
  <c r="M115"/>
  <c r="G116"/>
  <c r="G117"/>
  <c r="H118"/>
  <c r="I118"/>
  <c r="J118"/>
  <c r="K118"/>
  <c r="M118"/>
  <c r="G119"/>
  <c r="G120"/>
  <c r="H121"/>
  <c r="I121"/>
  <c r="J121"/>
  <c r="K121"/>
  <c r="L121"/>
  <c r="M121"/>
  <c r="G122"/>
  <c r="G123"/>
  <c r="H124"/>
  <c r="I124"/>
  <c r="J124"/>
  <c r="K124"/>
  <c r="L124"/>
  <c r="M124"/>
  <c r="G125"/>
  <c r="G126"/>
  <c r="H127"/>
  <c r="I127"/>
  <c r="J127"/>
  <c r="K127"/>
  <c r="L127"/>
  <c r="M127"/>
  <c r="G128"/>
  <c r="G129"/>
  <c r="H130"/>
  <c r="I130"/>
  <c r="J130"/>
  <c r="K130"/>
  <c r="L130"/>
  <c r="M130"/>
  <c r="G131"/>
  <c r="G132"/>
  <c r="H133"/>
  <c r="I133"/>
  <c r="J133"/>
  <c r="K133"/>
  <c r="L133"/>
  <c r="M133"/>
  <c r="G134"/>
  <c r="G135"/>
  <c r="H136"/>
  <c r="I136"/>
  <c r="J136"/>
  <c r="K136"/>
  <c r="L136"/>
  <c r="M136"/>
  <c r="G137"/>
  <c r="G138"/>
  <c r="H139"/>
  <c r="I139"/>
  <c r="J139"/>
  <c r="K139"/>
  <c r="L139"/>
  <c r="M139"/>
  <c r="G140"/>
  <c r="G141"/>
  <c r="H142"/>
  <c r="I142"/>
  <c r="J142"/>
  <c r="K142"/>
  <c r="L142"/>
  <c r="M142"/>
  <c r="G143"/>
  <c r="G144"/>
  <c r="H145"/>
  <c r="I145"/>
  <c r="J145"/>
  <c r="K145"/>
  <c r="L145"/>
  <c r="M145"/>
  <c r="G146"/>
  <c r="G147"/>
  <c r="I148"/>
  <c r="J148"/>
  <c r="K148"/>
  <c r="L148"/>
  <c r="M148"/>
  <c r="H148"/>
  <c r="G150"/>
  <c r="H151"/>
  <c r="I151"/>
  <c r="K151"/>
  <c r="L151"/>
  <c r="M151"/>
  <c r="G152"/>
  <c r="G153"/>
  <c r="H154"/>
  <c r="I154"/>
  <c r="K154"/>
  <c r="K573" s="1"/>
  <c r="L154"/>
  <c r="L573" s="1"/>
  <c r="L570" s="1"/>
  <c r="M154"/>
  <c r="M573" s="1"/>
  <c r="M570" s="1"/>
  <c r="P154"/>
  <c r="G155"/>
  <c r="G156"/>
  <c r="H157"/>
  <c r="I157"/>
  <c r="J157"/>
  <c r="K157"/>
  <c r="L157"/>
  <c r="M157"/>
  <c r="G158"/>
  <c r="G159"/>
  <c r="I160"/>
  <c r="J160"/>
  <c r="K160"/>
  <c r="L160"/>
  <c r="M160"/>
  <c r="H161"/>
  <c r="G161" s="1"/>
  <c r="G162"/>
  <c r="H163"/>
  <c r="I163"/>
  <c r="J163"/>
  <c r="K163"/>
  <c r="L163"/>
  <c r="M163"/>
  <c r="G164"/>
  <c r="G165"/>
  <c r="H166"/>
  <c r="I166"/>
  <c r="J166"/>
  <c r="K166"/>
  <c r="L166"/>
  <c r="M166"/>
  <c r="G167"/>
  <c r="H169"/>
  <c r="I169"/>
  <c r="I585" s="1"/>
  <c r="I582" s="1"/>
  <c r="J169"/>
  <c r="J585" s="1"/>
  <c r="L169"/>
  <c r="L585" s="1"/>
  <c r="L582" s="1"/>
  <c r="M169"/>
  <c r="M585" s="1"/>
  <c r="G170"/>
  <c r="G171"/>
  <c r="H172"/>
  <c r="I172"/>
  <c r="J172"/>
  <c r="K172"/>
  <c r="L172"/>
  <c r="M172"/>
  <c r="G173"/>
  <c r="G174"/>
  <c r="H175"/>
  <c r="I175"/>
  <c r="J175"/>
  <c r="K175"/>
  <c r="L175"/>
  <c r="M175"/>
  <c r="G176"/>
  <c r="G177"/>
  <c r="G178"/>
  <c r="H179"/>
  <c r="I179"/>
  <c r="J179"/>
  <c r="K179"/>
  <c r="L179"/>
  <c r="M179"/>
  <c r="G180"/>
  <c r="G181"/>
  <c r="G182"/>
  <c r="H183"/>
  <c r="I183"/>
  <c r="J183"/>
  <c r="K183"/>
  <c r="L183"/>
  <c r="M183"/>
  <c r="H187"/>
  <c r="I187"/>
  <c r="J187"/>
  <c r="K187"/>
  <c r="L187"/>
  <c r="M187"/>
  <c r="G188"/>
  <c r="G189"/>
  <c r="G190"/>
  <c r="H191"/>
  <c r="I191"/>
  <c r="J191"/>
  <c r="K191"/>
  <c r="L191"/>
  <c r="M191"/>
  <c r="G192"/>
  <c r="G193"/>
  <c r="G194"/>
  <c r="H195"/>
  <c r="I195"/>
  <c r="J195"/>
  <c r="K195"/>
  <c r="L195"/>
  <c r="M195"/>
  <c r="G196"/>
  <c r="G197"/>
  <c r="H198"/>
  <c r="I198"/>
  <c r="J198"/>
  <c r="K198"/>
  <c r="L198"/>
  <c r="M198"/>
  <c r="G199"/>
  <c r="G200"/>
  <c r="H201"/>
  <c r="I201"/>
  <c r="J201"/>
  <c r="K201"/>
  <c r="L201"/>
  <c r="M201"/>
  <c r="G202"/>
  <c r="G203"/>
  <c r="H204"/>
  <c r="I204"/>
  <c r="J204"/>
  <c r="K204"/>
  <c r="L204"/>
  <c r="M204"/>
  <c r="G205"/>
  <c r="G206"/>
  <c r="H207"/>
  <c r="I207"/>
  <c r="J207"/>
  <c r="K207"/>
  <c r="L207"/>
  <c r="M207"/>
  <c r="G209"/>
  <c r="H210"/>
  <c r="I210"/>
  <c r="J210"/>
  <c r="K210"/>
  <c r="L210"/>
  <c r="M210"/>
  <c r="G211"/>
  <c r="G212"/>
  <c r="H213"/>
  <c r="I213"/>
  <c r="J213"/>
  <c r="K213"/>
  <c r="L213"/>
  <c r="M213"/>
  <c r="G214"/>
  <c r="G215"/>
  <c r="H216"/>
  <c r="I216"/>
  <c r="J216"/>
  <c r="K216"/>
  <c r="M216"/>
  <c r="G218"/>
  <c r="H219"/>
  <c r="I219"/>
  <c r="J219"/>
  <c r="K219"/>
  <c r="L219"/>
  <c r="M219"/>
  <c r="G220"/>
  <c r="G221"/>
  <c r="H222"/>
  <c r="I222"/>
  <c r="J222"/>
  <c r="K222"/>
  <c r="L222"/>
  <c r="M222"/>
  <c r="G223"/>
  <c r="G224"/>
  <c r="H225"/>
  <c r="I225"/>
  <c r="J225"/>
  <c r="K225"/>
  <c r="L225"/>
  <c r="M225"/>
  <c r="G226"/>
  <c r="G227"/>
  <c r="H228"/>
  <c r="I228"/>
  <c r="J228"/>
  <c r="K228"/>
  <c r="L228"/>
  <c r="M228"/>
  <c r="G229"/>
  <c r="G230"/>
  <c r="H231"/>
  <c r="I231"/>
  <c r="J231"/>
  <c r="K231"/>
  <c r="L231"/>
  <c r="M231"/>
  <c r="G232"/>
  <c r="G233"/>
  <c r="H234"/>
  <c r="I234"/>
  <c r="J234"/>
  <c r="K234"/>
  <c r="L234"/>
  <c r="M234"/>
  <c r="G235"/>
  <c r="G236"/>
  <c r="H237"/>
  <c r="I237"/>
  <c r="J237"/>
  <c r="K237"/>
  <c r="L237"/>
  <c r="M237"/>
  <c r="G238"/>
  <c r="G239"/>
  <c r="H240"/>
  <c r="I240"/>
  <c r="J240"/>
  <c r="K240"/>
  <c r="L240"/>
  <c r="M240"/>
  <c r="G241"/>
  <c r="G242"/>
  <c r="H243"/>
  <c r="I243"/>
  <c r="J243"/>
  <c r="K243"/>
  <c r="L243"/>
  <c r="M243"/>
  <c r="G244"/>
  <c r="G245"/>
  <c r="H246"/>
  <c r="I246"/>
  <c r="J246"/>
  <c r="K246"/>
  <c r="L246"/>
  <c r="M246"/>
  <c r="G248"/>
  <c r="H249"/>
  <c r="I249"/>
  <c r="J249"/>
  <c r="K249"/>
  <c r="L249"/>
  <c r="M249"/>
  <c r="G250"/>
  <c r="G251"/>
  <c r="H252"/>
  <c r="I252"/>
  <c r="J252"/>
  <c r="K252"/>
  <c r="L252"/>
  <c r="M252"/>
  <c r="G253"/>
  <c r="G254"/>
  <c r="H255"/>
  <c r="I255"/>
  <c r="J255"/>
  <c r="K255"/>
  <c r="L255"/>
  <c r="M255"/>
  <c r="G256"/>
  <c r="G257"/>
  <c r="H258"/>
  <c r="I258"/>
  <c r="J258"/>
  <c r="K258"/>
  <c r="L258"/>
  <c r="M258"/>
  <c r="G259"/>
  <c r="G260"/>
  <c r="H261"/>
  <c r="I261"/>
  <c r="J261"/>
  <c r="K261"/>
  <c r="L261"/>
  <c r="M261"/>
  <c r="G262"/>
  <c r="G263"/>
  <c r="H264"/>
  <c r="I264"/>
  <c r="L264"/>
  <c r="M264"/>
  <c r="J265"/>
  <c r="G266"/>
  <c r="H267"/>
  <c r="I267"/>
  <c r="K267"/>
  <c r="L267"/>
  <c r="M267"/>
  <c r="J268"/>
  <c r="J267" s="1"/>
  <c r="G269"/>
  <c r="H270"/>
  <c r="I270"/>
  <c r="J270"/>
  <c r="K270"/>
  <c r="L270"/>
  <c r="M270"/>
  <c r="G271"/>
  <c r="G272"/>
  <c r="H273"/>
  <c r="I273"/>
  <c r="J273"/>
  <c r="K273"/>
  <c r="L273"/>
  <c r="M273"/>
  <c r="G274"/>
  <c r="G275"/>
  <c r="H276"/>
  <c r="I276"/>
  <c r="J276"/>
  <c r="K276"/>
  <c r="L276"/>
  <c r="M276"/>
  <c r="G277"/>
  <c r="G278"/>
  <c r="H279"/>
  <c r="I279"/>
  <c r="J279"/>
  <c r="K279"/>
  <c r="L279"/>
  <c r="M279"/>
  <c r="G280"/>
  <c r="G281"/>
  <c r="H282"/>
  <c r="I282"/>
  <c r="J282"/>
  <c r="K282"/>
  <c r="L282"/>
  <c r="M282"/>
  <c r="G283"/>
  <c r="G284"/>
  <c r="H285"/>
  <c r="I285"/>
  <c r="J285"/>
  <c r="K285"/>
  <c r="L285"/>
  <c r="M285"/>
  <c r="G286"/>
  <c r="G287"/>
  <c r="H288"/>
  <c r="I288"/>
  <c r="J288"/>
  <c r="K288"/>
  <c r="L288"/>
  <c r="M288"/>
  <c r="G289"/>
  <c r="G290"/>
  <c r="H291"/>
  <c r="I291"/>
  <c r="J291"/>
  <c r="K291"/>
  <c r="L291"/>
  <c r="M291"/>
  <c r="G292"/>
  <c r="G293"/>
  <c r="H294"/>
  <c r="I294"/>
  <c r="J294"/>
  <c r="K294"/>
  <c r="L294"/>
  <c r="M294"/>
  <c r="G295"/>
  <c r="G296"/>
  <c r="H297"/>
  <c r="I297"/>
  <c r="J297"/>
  <c r="K297"/>
  <c r="L297"/>
  <c r="M297"/>
  <c r="G298"/>
  <c r="G299"/>
  <c r="H300"/>
  <c r="I300"/>
  <c r="J300"/>
  <c r="K300"/>
  <c r="L300"/>
  <c r="M300"/>
  <c r="G301"/>
  <c r="G302"/>
  <c r="H303"/>
  <c r="I303"/>
  <c r="J303"/>
  <c r="K303"/>
  <c r="L303"/>
  <c r="M303"/>
  <c r="G304"/>
  <c r="G305"/>
  <c r="J306"/>
  <c r="G306" s="1"/>
  <c r="G307"/>
  <c r="J309"/>
  <c r="G309" s="1"/>
  <c r="G310"/>
  <c r="J312"/>
  <c r="K312"/>
  <c r="L312"/>
  <c r="M312"/>
  <c r="G313"/>
  <c r="J321"/>
  <c r="K321"/>
  <c r="L321"/>
  <c r="M321"/>
  <c r="G322"/>
  <c r="J330"/>
  <c r="K330"/>
  <c r="L330"/>
  <c r="M330"/>
  <c r="G331"/>
  <c r="J339"/>
  <c r="K339"/>
  <c r="L339"/>
  <c r="M339"/>
  <c r="G340"/>
  <c r="J342"/>
  <c r="K342"/>
  <c r="L342"/>
  <c r="M342"/>
  <c r="G343"/>
  <c r="J348"/>
  <c r="L348"/>
  <c r="M348"/>
  <c r="J357"/>
  <c r="K357"/>
  <c r="L357"/>
  <c r="M357"/>
  <c r="G358"/>
  <c r="J366"/>
  <c r="K366"/>
  <c r="L366"/>
  <c r="M366"/>
  <c r="G367"/>
  <c r="J375"/>
  <c r="K375"/>
  <c r="L375"/>
  <c r="M375"/>
  <c r="G376"/>
  <c r="J384"/>
  <c r="K384"/>
  <c r="L384"/>
  <c r="M384"/>
  <c r="G385"/>
  <c r="H463"/>
  <c r="I463"/>
  <c r="I460" s="1"/>
  <c r="J463"/>
  <c r="J460" s="1"/>
  <c r="H464"/>
  <c r="H461" s="1"/>
  <c r="I464"/>
  <c r="I461" s="1"/>
  <c r="J464"/>
  <c r="J461" s="1"/>
  <c r="L461"/>
  <c r="H465"/>
  <c r="I465"/>
  <c r="J465"/>
  <c r="K465"/>
  <c r="L465"/>
  <c r="M465"/>
  <c r="G466"/>
  <c r="G467"/>
  <c r="H468"/>
  <c r="I468"/>
  <c r="J468"/>
  <c r="K468"/>
  <c r="L468"/>
  <c r="M468"/>
  <c r="G469"/>
  <c r="G470"/>
  <c r="H471"/>
  <c r="I471"/>
  <c r="J471"/>
  <c r="K471"/>
  <c r="L471"/>
  <c r="M471"/>
  <c r="G472"/>
  <c r="G473"/>
  <c r="H481"/>
  <c r="H478" s="1"/>
  <c r="I481"/>
  <c r="J481"/>
  <c r="J478" s="1"/>
  <c r="K481"/>
  <c r="L481"/>
  <c r="L478" s="1"/>
  <c r="M481"/>
  <c r="M478" s="1"/>
  <c r="H482"/>
  <c r="H479" s="1"/>
  <c r="I482"/>
  <c r="I479" s="1"/>
  <c r="J482"/>
  <c r="J479" s="1"/>
  <c r="K482"/>
  <c r="K479" s="1"/>
  <c r="L482"/>
  <c r="L479" s="1"/>
  <c r="M482"/>
  <c r="M479" s="1"/>
  <c r="H483"/>
  <c r="I483"/>
  <c r="J483"/>
  <c r="K483"/>
  <c r="L483"/>
  <c r="M483"/>
  <c r="G484"/>
  <c r="G485"/>
  <c r="H490"/>
  <c r="H487" s="1"/>
  <c r="I490"/>
  <c r="K490"/>
  <c r="K487" s="1"/>
  <c r="L490"/>
  <c r="L487" s="1"/>
  <c r="M490"/>
  <c r="M487" s="1"/>
  <c r="H491"/>
  <c r="H488" s="1"/>
  <c r="I491"/>
  <c r="I488" s="1"/>
  <c r="J491"/>
  <c r="J488" s="1"/>
  <c r="K491"/>
  <c r="K488" s="1"/>
  <c r="L491"/>
  <c r="L488" s="1"/>
  <c r="M491"/>
  <c r="M488" s="1"/>
  <c r="H492"/>
  <c r="I492"/>
  <c r="K492"/>
  <c r="L492"/>
  <c r="M492"/>
  <c r="J493"/>
  <c r="G493" s="1"/>
  <c r="G494"/>
  <c r="L509"/>
  <c r="H511"/>
  <c r="I511"/>
  <c r="K511"/>
  <c r="L511"/>
  <c r="M511"/>
  <c r="H512"/>
  <c r="I512"/>
  <c r="I508" s="1"/>
  <c r="J512"/>
  <c r="J508" s="1"/>
  <c r="H514"/>
  <c r="I514"/>
  <c r="J514"/>
  <c r="K514"/>
  <c r="L514"/>
  <c r="M514"/>
  <c r="G515"/>
  <c r="G516"/>
  <c r="H517"/>
  <c r="I517"/>
  <c r="J517"/>
  <c r="K517"/>
  <c r="L517"/>
  <c r="M517"/>
  <c r="H518"/>
  <c r="I518"/>
  <c r="L518"/>
  <c r="M518"/>
  <c r="J519"/>
  <c r="J511" s="1"/>
  <c r="G520"/>
  <c r="G521"/>
  <c r="H522"/>
  <c r="I522"/>
  <c r="J522"/>
  <c r="K522"/>
  <c r="L522"/>
  <c r="M522"/>
  <c r="G523"/>
  <c r="G524"/>
  <c r="G525"/>
  <c r="H526"/>
  <c r="I526"/>
  <c r="J526"/>
  <c r="K526"/>
  <c r="L526"/>
  <c r="M526"/>
  <c r="G527"/>
  <c r="G528"/>
  <c r="H529"/>
  <c r="L529"/>
  <c r="M529"/>
  <c r="H530"/>
  <c r="I530"/>
  <c r="J530"/>
  <c r="K530"/>
  <c r="L530"/>
  <c r="M530"/>
  <c r="G531"/>
  <c r="G532"/>
  <c r="H533"/>
  <c r="I533"/>
  <c r="J533"/>
  <c r="K533"/>
  <c r="L533"/>
  <c r="M533"/>
  <c r="H534"/>
  <c r="I534"/>
  <c r="J534"/>
  <c r="G535"/>
  <c r="G537"/>
  <c r="H543"/>
  <c r="H539" s="1"/>
  <c r="I543"/>
  <c r="J543"/>
  <c r="J539" s="1"/>
  <c r="K543"/>
  <c r="L543"/>
  <c r="L539" s="1"/>
  <c r="M543"/>
  <c r="M539" s="1"/>
  <c r="H544"/>
  <c r="I544"/>
  <c r="J544"/>
  <c r="J540" s="1"/>
  <c r="K544"/>
  <c r="K540" s="1"/>
  <c r="L544"/>
  <c r="L536" s="1"/>
  <c r="M544"/>
  <c r="M540" s="1"/>
  <c r="H546"/>
  <c r="J546"/>
  <c r="M546"/>
  <c r="G547"/>
  <c r="G548"/>
  <c r="I549"/>
  <c r="I546" s="1"/>
  <c r="K549"/>
  <c r="L549"/>
  <c r="L546" s="1"/>
  <c r="H550"/>
  <c r="J550"/>
  <c r="G551"/>
  <c r="G552"/>
  <c r="I553"/>
  <c r="I550" s="1"/>
  <c r="K553"/>
  <c r="K550" s="1"/>
  <c r="L553"/>
  <c r="L550" s="1"/>
  <c r="M553"/>
  <c r="G555"/>
  <c r="G556"/>
  <c r="H557"/>
  <c r="H545" s="1"/>
  <c r="I557"/>
  <c r="I554" s="1"/>
  <c r="J557"/>
  <c r="J545" s="1"/>
  <c r="J541" s="1"/>
  <c r="K557"/>
  <c r="K554" s="1"/>
  <c r="L557"/>
  <c r="M557"/>
  <c r="M554" s="1"/>
  <c r="H559"/>
  <c r="I559"/>
  <c r="J559"/>
  <c r="L559"/>
  <c r="M559"/>
  <c r="H560"/>
  <c r="I560"/>
  <c r="J560"/>
  <c r="L560"/>
  <c r="M560"/>
  <c r="H561"/>
  <c r="H562"/>
  <c r="G563"/>
  <c r="G564"/>
  <c r="I565"/>
  <c r="I562" s="1"/>
  <c r="J565"/>
  <c r="J562" s="1"/>
  <c r="K565"/>
  <c r="K562" s="1"/>
  <c r="L565"/>
  <c r="L562" s="1"/>
  <c r="M565"/>
  <c r="M562" s="1"/>
  <c r="H566"/>
  <c r="G567"/>
  <c r="G568"/>
  <c r="I569"/>
  <c r="J569"/>
  <c r="J566" s="1"/>
  <c r="K569"/>
  <c r="K566" s="1"/>
  <c r="L569"/>
  <c r="L566" s="1"/>
  <c r="M569"/>
  <c r="M566" s="1"/>
  <c r="H570"/>
  <c r="I570"/>
  <c r="G571"/>
  <c r="G572"/>
  <c r="J573"/>
  <c r="J570" s="1"/>
  <c r="H574"/>
  <c r="G575"/>
  <c r="G576"/>
  <c r="I577"/>
  <c r="I574" s="1"/>
  <c r="J577"/>
  <c r="J574" s="1"/>
  <c r="K577"/>
  <c r="K574" s="1"/>
  <c r="L577"/>
  <c r="L574" s="1"/>
  <c r="M577"/>
  <c r="M574" s="1"/>
  <c r="H578"/>
  <c r="G579"/>
  <c r="G580"/>
  <c r="I581"/>
  <c r="J581"/>
  <c r="J578" s="1"/>
  <c r="K578"/>
  <c r="L581"/>
  <c r="L578" s="1"/>
  <c r="M581"/>
  <c r="H17"/>
  <c r="H42" s="1"/>
  <c r="K478"/>
  <c r="I95"/>
  <c r="I17"/>
  <c r="I42" s="1"/>
  <c r="G149"/>
  <c r="M48"/>
  <c r="L462"/>
  <c r="H20"/>
  <c r="H97"/>
  <c r="H93" s="1"/>
  <c r="H160"/>
  <c r="M461"/>
  <c r="K462"/>
  <c r="K460"/>
  <c r="K498" l="1"/>
  <c r="G585"/>
  <c r="J582"/>
  <c r="G519"/>
  <c r="K264"/>
  <c r="G265"/>
  <c r="G456"/>
  <c r="G450"/>
  <c r="K518"/>
  <c r="K75"/>
  <c r="G75" s="1"/>
  <c r="G38"/>
  <c r="G447"/>
  <c r="K51"/>
  <c r="K348"/>
  <c r="G348" s="1"/>
  <c r="G453"/>
  <c r="G136"/>
  <c r="H51"/>
  <c r="G324"/>
  <c r="G327"/>
  <c r="G393"/>
  <c r="J490"/>
  <c r="J487" s="1"/>
  <c r="J486" s="1"/>
  <c r="G160"/>
  <c r="H49"/>
  <c r="L513"/>
  <c r="L498"/>
  <c r="I545"/>
  <c r="I541" s="1"/>
  <c r="I588"/>
  <c r="L545"/>
  <c r="L541" s="1"/>
  <c r="G78"/>
  <c r="J513"/>
  <c r="H542"/>
  <c r="G549"/>
  <c r="M536"/>
  <c r="M512" s="1"/>
  <c r="M508" s="1"/>
  <c r="G187"/>
  <c r="G396"/>
  <c r="G399"/>
  <c r="J518"/>
  <c r="I513"/>
  <c r="I510" s="1"/>
  <c r="G414"/>
  <c r="G342"/>
  <c r="G282"/>
  <c r="G210"/>
  <c r="G351"/>
  <c r="M462"/>
  <c r="G411"/>
  <c r="G204"/>
  <c r="G219"/>
  <c r="G381"/>
  <c r="G441"/>
  <c r="H558"/>
  <c r="L587"/>
  <c r="M513"/>
  <c r="G228"/>
  <c r="G213"/>
  <c r="G423"/>
  <c r="G435"/>
  <c r="G85"/>
  <c r="M480"/>
  <c r="K480"/>
  <c r="L486"/>
  <c r="H489"/>
  <c r="M460"/>
  <c r="M459" s="1"/>
  <c r="H462"/>
  <c r="L459"/>
  <c r="L489"/>
  <c r="I459"/>
  <c r="L51"/>
  <c r="G86"/>
  <c r="H84"/>
  <c r="G66"/>
  <c r="H498"/>
  <c r="L20"/>
  <c r="G312"/>
  <c r="K48"/>
  <c r="L540"/>
  <c r="L538" s="1"/>
  <c r="H508"/>
  <c r="K20"/>
  <c r="G22"/>
  <c r="G444"/>
  <c r="G438"/>
  <c r="G142"/>
  <c r="G543"/>
  <c r="M587"/>
  <c r="I489"/>
  <c r="G339"/>
  <c r="G300"/>
  <c r="G297"/>
  <c r="G285"/>
  <c r="G201"/>
  <c r="G195"/>
  <c r="G99"/>
  <c r="M84"/>
  <c r="G32"/>
  <c r="G183"/>
  <c r="G72"/>
  <c r="G121"/>
  <c r="K507"/>
  <c r="H486"/>
  <c r="I487"/>
  <c r="I486" s="1"/>
  <c r="G330"/>
  <c r="G276"/>
  <c r="G270"/>
  <c r="G267"/>
  <c r="G261"/>
  <c r="G191"/>
  <c r="G378"/>
  <c r="G474"/>
  <c r="K459"/>
  <c r="G581"/>
  <c r="J588"/>
  <c r="G559"/>
  <c r="M545"/>
  <c r="M541" s="1"/>
  <c r="M538" s="1"/>
  <c r="G529"/>
  <c r="G526"/>
  <c r="G517"/>
  <c r="G483"/>
  <c r="I480"/>
  <c r="G366"/>
  <c r="G321"/>
  <c r="G268"/>
  <c r="G234"/>
  <c r="G231"/>
  <c r="G118"/>
  <c r="G115"/>
  <c r="G109"/>
  <c r="G103"/>
  <c r="G57"/>
  <c r="J51"/>
  <c r="G315"/>
  <c r="G35"/>
  <c r="G345"/>
  <c r="G360"/>
  <c r="G333"/>
  <c r="G336"/>
  <c r="K570"/>
  <c r="G570" s="1"/>
  <c r="G573"/>
  <c r="H541"/>
  <c r="K96"/>
  <c r="G387"/>
  <c r="G390"/>
  <c r="G363"/>
  <c r="G369"/>
  <c r="G23"/>
  <c r="K545"/>
  <c r="K541" s="1"/>
  <c r="G553"/>
  <c r="K542"/>
  <c r="J554"/>
  <c r="M550"/>
  <c r="G550" s="1"/>
  <c r="G544"/>
  <c r="K539"/>
  <c r="G468"/>
  <c r="G294"/>
  <c r="G222"/>
  <c r="G179"/>
  <c r="G169"/>
  <c r="G139"/>
  <c r="G133"/>
  <c r="G124"/>
  <c r="M498"/>
  <c r="G54"/>
  <c r="J462"/>
  <c r="G87"/>
  <c r="G565"/>
  <c r="L554"/>
  <c r="M489"/>
  <c r="M96"/>
  <c r="H540"/>
  <c r="K489"/>
  <c r="H587"/>
  <c r="H460"/>
  <c r="H459" s="1"/>
  <c r="G482"/>
  <c r="G577"/>
  <c r="I561"/>
  <c r="I558" s="1"/>
  <c r="I542"/>
  <c r="K513"/>
  <c r="H513"/>
  <c r="H589" s="1"/>
  <c r="G530"/>
  <c r="G522"/>
  <c r="L507"/>
  <c r="J492"/>
  <c r="G492" s="1"/>
  <c r="M497"/>
  <c r="I478"/>
  <c r="G478" s="1"/>
  <c r="G465"/>
  <c r="I462"/>
  <c r="G384"/>
  <c r="G291"/>
  <c r="G273"/>
  <c r="G258"/>
  <c r="G255"/>
  <c r="G252"/>
  <c r="G249"/>
  <c r="G163"/>
  <c r="G157"/>
  <c r="G145"/>
  <c r="G127"/>
  <c r="G106"/>
  <c r="G100"/>
  <c r="K95"/>
  <c r="G95" s="1"/>
  <c r="G88"/>
  <c r="J84"/>
  <c r="G63"/>
  <c r="G60"/>
  <c r="M51"/>
  <c r="H48"/>
  <c r="I20"/>
  <c r="G354"/>
  <c r="G372"/>
  <c r="G417"/>
  <c r="G426"/>
  <c r="G429"/>
  <c r="G432"/>
  <c r="I498"/>
  <c r="G514"/>
  <c r="G471"/>
  <c r="I97"/>
  <c r="G151"/>
  <c r="G557"/>
  <c r="H554"/>
  <c r="H588"/>
  <c r="I578"/>
  <c r="G562"/>
  <c r="K546"/>
  <c r="G546" s="1"/>
  <c r="I507"/>
  <c r="I506" s="1"/>
  <c r="G357"/>
  <c r="G225"/>
  <c r="G198"/>
  <c r="G172"/>
  <c r="G166"/>
  <c r="G130"/>
  <c r="I84"/>
  <c r="G463"/>
  <c r="K587"/>
  <c r="L561"/>
  <c r="G464"/>
  <c r="M47"/>
  <c r="G481"/>
  <c r="L542"/>
  <c r="L17"/>
  <c r="L42" s="1"/>
  <c r="I587"/>
  <c r="G574"/>
  <c r="G560"/>
  <c r="J538"/>
  <c r="M507"/>
  <c r="H507"/>
  <c r="J480"/>
  <c r="H480"/>
  <c r="G375"/>
  <c r="G303"/>
  <c r="J97"/>
  <c r="J96" s="1"/>
  <c r="G246"/>
  <c r="G243"/>
  <c r="G240"/>
  <c r="G237"/>
  <c r="G175"/>
  <c r="G154"/>
  <c r="G112"/>
  <c r="J498"/>
  <c r="K84"/>
  <c r="G69"/>
  <c r="G53"/>
  <c r="G29"/>
  <c r="G318"/>
  <c r="G349"/>
  <c r="G279"/>
  <c r="G420"/>
  <c r="G408"/>
  <c r="G405"/>
  <c r="G402"/>
  <c r="G98"/>
  <c r="G288"/>
  <c r="M92"/>
  <c r="J561"/>
  <c r="J558" s="1"/>
  <c r="M561"/>
  <c r="M558" s="1"/>
  <c r="L92"/>
  <c r="L96"/>
  <c r="I566"/>
  <c r="G566" s="1"/>
  <c r="G148"/>
  <c r="H96"/>
  <c r="M486"/>
  <c r="J459"/>
  <c r="L43"/>
  <c r="L534"/>
  <c r="L512"/>
  <c r="J509"/>
  <c r="J510"/>
  <c r="I43"/>
  <c r="I41" s="1"/>
  <c r="I16"/>
  <c r="K42"/>
  <c r="K41" s="1"/>
  <c r="K16"/>
  <c r="L497"/>
  <c r="G94"/>
  <c r="H477"/>
  <c r="H43"/>
  <c r="H16"/>
  <c r="H92"/>
  <c r="I497"/>
  <c r="G479"/>
  <c r="L477"/>
  <c r="L496"/>
  <c r="G461"/>
  <c r="H497"/>
  <c r="G50"/>
  <c r="G49"/>
  <c r="I47"/>
  <c r="G488"/>
  <c r="K486"/>
  <c r="G26"/>
  <c r="K497"/>
  <c r="K477"/>
  <c r="J587"/>
  <c r="G511"/>
  <c r="J507"/>
  <c r="J497"/>
  <c r="J477"/>
  <c r="M477"/>
  <c r="M496"/>
  <c r="L47"/>
  <c r="K561"/>
  <c r="K558" s="1"/>
  <c r="I539"/>
  <c r="M542"/>
  <c r="L480"/>
  <c r="J264"/>
  <c r="L84"/>
  <c r="J48"/>
  <c r="J47" s="1"/>
  <c r="J21"/>
  <c r="M18"/>
  <c r="I540"/>
  <c r="G533"/>
  <c r="I51"/>
  <c r="G27"/>
  <c r="G52"/>
  <c r="G569"/>
  <c r="J542"/>
  <c r="G491"/>
  <c r="G264" l="1"/>
  <c r="K47"/>
  <c r="G47" s="1"/>
  <c r="G518"/>
  <c r="L589"/>
  <c r="L593" s="1"/>
  <c r="H47"/>
  <c r="I477"/>
  <c r="G477" s="1"/>
  <c r="G490"/>
  <c r="J592"/>
  <c r="L41"/>
  <c r="J489"/>
  <c r="G489" s="1"/>
  <c r="G460"/>
  <c r="M510"/>
  <c r="G498"/>
  <c r="G536"/>
  <c r="M506"/>
  <c r="M588"/>
  <c r="M534"/>
  <c r="J93"/>
  <c r="J92" s="1"/>
  <c r="H510"/>
  <c r="H509"/>
  <c r="G509" s="1"/>
  <c r="G459"/>
  <c r="G480"/>
  <c r="H496"/>
  <c r="H495" s="1"/>
  <c r="G540"/>
  <c r="I589"/>
  <c r="I593" s="1"/>
  <c r="K93"/>
  <c r="K92" s="1"/>
  <c r="G97"/>
  <c r="I592"/>
  <c r="I93"/>
  <c r="I92" s="1"/>
  <c r="G513"/>
  <c r="G486"/>
  <c r="G84"/>
  <c r="J589"/>
  <c r="J593" s="1"/>
  <c r="L16"/>
  <c r="K538"/>
  <c r="G462"/>
  <c r="G51"/>
  <c r="M589"/>
  <c r="I96"/>
  <c r="G96" s="1"/>
  <c r="G487"/>
  <c r="H538"/>
  <c r="G542"/>
  <c r="J506"/>
  <c r="K512"/>
  <c r="G512" s="1"/>
  <c r="K534"/>
  <c r="G554"/>
  <c r="G545"/>
  <c r="L558"/>
  <c r="G558" s="1"/>
  <c r="G48"/>
  <c r="G541"/>
  <c r="L495"/>
  <c r="L591"/>
  <c r="M43"/>
  <c r="G43" s="1"/>
  <c r="M16"/>
  <c r="G21"/>
  <c r="J17"/>
  <c r="J20"/>
  <c r="G20" s="1"/>
  <c r="I538"/>
  <c r="G539"/>
  <c r="M495"/>
  <c r="M591"/>
  <c r="G587"/>
  <c r="G507"/>
  <c r="K589"/>
  <c r="G18"/>
  <c r="G497"/>
  <c r="H592"/>
  <c r="H586"/>
  <c r="H593"/>
  <c r="H41"/>
  <c r="L508"/>
  <c r="L588"/>
  <c r="L510"/>
  <c r="G561"/>
  <c r="K496" l="1"/>
  <c r="K591" s="1"/>
  <c r="M586"/>
  <c r="G534"/>
  <c r="H506"/>
  <c r="J496"/>
  <c r="J495" s="1"/>
  <c r="J586"/>
  <c r="I496"/>
  <c r="I591" s="1"/>
  <c r="I590" s="1"/>
  <c r="H591"/>
  <c r="H590" s="1"/>
  <c r="I586"/>
  <c r="G92"/>
  <c r="G93"/>
  <c r="M593"/>
  <c r="G538"/>
  <c r="K508"/>
  <c r="K506" s="1"/>
  <c r="K510"/>
  <c r="G510" s="1"/>
  <c r="K588"/>
  <c r="K592" s="1"/>
  <c r="M41"/>
  <c r="M592"/>
  <c r="K593"/>
  <c r="L506"/>
  <c r="J42"/>
  <c r="J16"/>
  <c r="G16" s="1"/>
  <c r="G17"/>
  <c r="G589"/>
  <c r="L592"/>
  <c r="L590" s="1"/>
  <c r="L586"/>
  <c r="K495" l="1"/>
  <c r="M578"/>
  <c r="G578" s="1"/>
  <c r="J591"/>
  <c r="J590" s="1"/>
  <c r="I495"/>
  <c r="G593"/>
  <c r="G588"/>
  <c r="K586"/>
  <c r="G586" s="1"/>
  <c r="G496"/>
  <c r="K590"/>
  <c r="G506"/>
  <c r="G508"/>
  <c r="G592"/>
  <c r="J41"/>
  <c r="G41" s="1"/>
  <c r="G42"/>
  <c r="M590"/>
  <c r="M582" s="1"/>
  <c r="G582" s="1"/>
  <c r="G495" l="1"/>
  <c r="G591"/>
  <c r="G590"/>
</calcChain>
</file>

<file path=xl/sharedStrings.xml><?xml version="1.0" encoding="utf-8"?>
<sst xmlns="http://schemas.openxmlformats.org/spreadsheetml/2006/main" count="2487" uniqueCount="400">
  <si>
    <t>Структура муниципальной программы «Создание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</si>
  <si>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</si>
  <si>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</si>
  <si>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</si>
  <si>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</si>
  <si>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</si>
  <si>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</si>
  <si>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</si>
  <si>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</si>
  <si>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</si>
  <si>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</si>
  <si>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</si>
  <si>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</si>
  <si>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</si>
  <si>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</si>
  <si>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</si>
  <si>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</si>
  <si>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</si>
  <si>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2020 год</t>
  </si>
  <si>
    <t>2021 год</t>
  </si>
  <si>
    <t>2022 год</t>
  </si>
  <si>
    <t>2023 год</t>
  </si>
  <si>
    <t>2024 год</t>
  </si>
  <si>
    <t>2025 год</t>
  </si>
  <si>
    <t>Цель программы:Повышение уровня жизнедеятельности населения Азовского ННМР Омской области.</t>
  </si>
  <si>
    <t>х</t>
  </si>
  <si>
    <t>Задача 1:Создание условий для развития жилищной сферы, обеспечение повышения доступности жилья.</t>
  </si>
  <si>
    <t xml:space="preserve">  Подпрограмма 1 "Развитие жилищного строительства на территории Азовского немецкого национального муниципального района Омской области"</t>
  </si>
  <si>
    <t>Цель подпрограммы 1. Обеспечение населения доступным и комфортным жильем.</t>
  </si>
  <si>
    <t>1.</t>
  </si>
  <si>
    <t>Задача 1 подпрограммы Предоставление государственной поддержки в решении жилищной проблемы граждан, нуждающихся в улучшении жилищных условий.</t>
  </si>
  <si>
    <t xml:space="preserve">АдминистрацияАзовского немецкого национального муниципального района Омской области, Комитет по строительству и архитектуре Администрации Азовского немецкого национального муниципального района Омской области  </t>
  </si>
  <si>
    <t>Всего, из них расходы за счет:</t>
  </si>
  <si>
    <t>1.  Налоговых и неналоговых доходов, поступлений  нецелевого характера в районный бюджет ( далее- источник №1)</t>
  </si>
  <si>
    <t>2. Поступлений целевого характера из федерального, областного бюджетов (далее- источник №2)</t>
  </si>
  <si>
    <t>3. Средств бюджетов поселений Азовского ННМР Омской области (далее - источник №3)</t>
  </si>
  <si>
    <t>1.1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</si>
  <si>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</si>
  <si>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>1.  источник №1</t>
  </si>
  <si>
    <t>2.источник №2</t>
  </si>
  <si>
    <t>1.1.1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</si>
  <si>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</si>
  <si>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          </t>
  </si>
  <si>
    <t xml:space="preserve">   Количество семей, получивших государственную поддержку при строительстве индивидуальных жилых домов</t>
  </si>
  <si>
    <t>семей</t>
  </si>
  <si>
    <t>1.1.2</t>
  </si>
  <si>
    <t>Мероприятие 2 Предоставление молодым семьям социальных выплат на строительство 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</si>
  <si>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</t>
  </si>
  <si>
    <t>Количество молодых семей, которым предоставлена государственная поддержка на строительство или приобретение жилья</t>
  </si>
  <si>
    <t>1.1.3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</si>
  <si>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</si>
  <si>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</si>
  <si>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</si>
  <si>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>1.1.4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</si>
  <si>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</si>
  <si>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</t>
  </si>
  <si>
    <t>Площадь многоквартирных домов, в отношении которых произведен текущий ремонт</t>
  </si>
  <si>
    <t>тыс. кв.м.</t>
  </si>
  <si>
    <t>1.1.5</t>
  </si>
  <si>
    <t>Мероприятие 5: Содержание жилых помещений муниципального имущества Азовского немецкого национального муниципального района Омской области</t>
  </si>
  <si>
    <t>Итого по подпрограмме 1</t>
  </si>
  <si>
    <t>Задача 2:Повышение уровня обеспеченности населения объектами социального назначения и объектами инженерной инфраструктуры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</si>
  <si>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</si>
  <si>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Цель  подпрограммы 2.  Создание безопасных и комфортных условий для проживания населения Азовского ННМР Омской области</t>
  </si>
  <si>
    <t>2.1</t>
  </si>
  <si>
    <t xml:space="preserve">Задача 1 подпрограммы: Комплексное обустройство объектами социальной инфраструктуры населенных пунктов Азовского ННМР Омской области
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</si>
  <si>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                         </t>
  </si>
  <si>
    <t>Всего, в том числе за счет</t>
  </si>
  <si>
    <t>2. источник №2</t>
  </si>
  <si>
    <t>3. источник №3</t>
  </si>
  <si>
    <t>2.1.1</t>
  </si>
  <si>
    <t>Основное мероприятие 1: Развитие социальной инфраструктуры</t>
  </si>
  <si>
    <t>Всего, в том числе за счет:</t>
  </si>
  <si>
    <t>Мероприятие 1. Строительство детского сада в с. Звонарев Кут на 60 мест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</si>
  <si>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</t>
  </si>
  <si>
    <t>Степень реализации мероприятия</t>
  </si>
  <si>
    <t>процентов</t>
  </si>
  <si>
    <t xml:space="preserve">Комитет по строительству и архитектуре Администрации Азовского немецкого национального муниципального района Омской области  </t>
  </si>
  <si>
    <t xml:space="preserve">расходы на строительно монтажные работы </t>
  </si>
  <si>
    <t xml:space="preserve">   Мероприятие 2. Реконструкция начальной общеобразовательной школы в с. Сосновки на 8 класса-комплекта, 150 мест.</t>
  </si>
  <si>
    <t>Мероприятие 3: Строительство начальной общеобразовательной школы в с. Азово на 24 класса-комплекта, на 550 мест</t>
  </si>
  <si>
    <t>расходы на на проектно-изыскательские работы</t>
  </si>
  <si>
    <t>Мероприятие 4: Строительство крытого хоккейного корта в с. Азово Азовского ННМР Омской области</t>
  </si>
  <si>
    <t>2.1.2</t>
  </si>
  <si>
    <t>Основное мероприяти 2: Благоустройство общественных территорий населенных пунктов Азовского ННМР Омской области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</si>
  <si>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 Администрации Азовского немецкого национального муниципального района Омской области   </t>
  </si>
  <si>
    <t>2.1.2.1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</si>
  <si>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</si>
  <si>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</si>
  <si>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единиц</t>
  </si>
  <si>
    <t>3.источник №3</t>
  </si>
  <si>
    <t>2.2</t>
  </si>
  <si>
    <t>Задача 2: Повышение качества и надежности предоставления коммунальных услуг населению.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</si>
  <si>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</t>
  </si>
  <si>
    <t>2.2.1</t>
  </si>
  <si>
    <t>Основное мероприятие 3: Развитие коммунальной инфраструктуры</t>
  </si>
  <si>
    <t>Мероприятие 1 : Строительство водопроводных сетей в жилом квартале ул. Северная — Молодежная с. Звонарев Кут</t>
  </si>
  <si>
    <t>Комитет по строительству и архитектуре Администрации Азовского немецкого национального муниципального района Омской области</t>
  </si>
  <si>
    <t>2.2.2</t>
  </si>
  <si>
    <t>Мероприятие 2: Строительство водопроводных сетей к строящемуся жилому кварталу "200" в с. Азово</t>
  </si>
  <si>
    <t>расходы на на проектно-изыскательские аботы</t>
  </si>
  <si>
    <t>2.2.3</t>
  </si>
  <si>
    <t>Мероприятие 3: Реконструкция котельной в с.Звонарев Кут Азовского ННМР Омской области</t>
  </si>
  <si>
    <t>2.2.3.1</t>
  </si>
  <si>
    <t>2.2.3.2</t>
  </si>
  <si>
    <t>2.2.4</t>
  </si>
  <si>
    <t>Мероприятие 4: Строительство модульной газовой котельной в с.Березовка Азовского ННМР Омской области</t>
  </si>
  <si>
    <t>2.2.4.1</t>
  </si>
  <si>
    <t>расходы на на проектно-изыскательские  работы</t>
  </si>
  <si>
    <t>2.2.4.2</t>
  </si>
  <si>
    <t>2.2.5</t>
  </si>
  <si>
    <t>Мероприятие 5: Строительство газовой модульной котельной в с. Александровка Азовского немецкого национального муниципального района Омской области</t>
  </si>
  <si>
    <t>2.2.5.1</t>
  </si>
  <si>
    <t>2.2.5.2</t>
  </si>
  <si>
    <t xml:space="preserve">расходы на строительно- монтажные работы </t>
  </si>
  <si>
    <t>2.2.6</t>
  </si>
  <si>
    <t xml:space="preserve">Мероприятие 6: Строительство модульной газовой котельной в д. Трубецкое </t>
  </si>
  <si>
    <t>2.2.6.1</t>
  </si>
  <si>
    <t>2.2.7</t>
  </si>
  <si>
    <t>Мероприятие 7: Строительство объекта: «Модульная газовая котельная в с. Пришиб Азовского немецкого национального муниципального района Омской области»</t>
  </si>
  <si>
    <t>2.2.7.1</t>
  </si>
  <si>
    <t>расходы на строительно- монтажные работы</t>
  </si>
  <si>
    <t>2.2.8</t>
  </si>
  <si>
    <t>Мероприятие 8: Субсидия юридическим лицам, осуществляющим услуги по теплоснабжению, на прохождение отопительного периода.</t>
  </si>
  <si>
    <t>2.2.9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</si>
  <si>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области, Управление имущественных отношений Азовского немецкого национального муниципального района Омской области    </t>
  </si>
  <si>
    <t>2.2.10</t>
  </si>
  <si>
    <t>Количество введенного в эксплуатацию  межпоселкового водопровода</t>
  </si>
  <si>
    <t>км.</t>
  </si>
  <si>
    <t>2.2.11</t>
  </si>
  <si>
    <t>Количество введенного в эксплуатацию  внутрипоселкового водопровода</t>
  </si>
  <si>
    <t>омитет по строительству и архитектуре Администрации Азовского немецкого национального муниципального района Омской области</t>
  </si>
  <si>
    <t>2.2.12</t>
  </si>
  <si>
    <t>Доля котельных, обеспеченных резервными источниками электроснабжения</t>
  </si>
  <si>
    <t>2.2.13</t>
  </si>
  <si>
    <t>2.2.14</t>
  </si>
  <si>
    <t>2.2.15</t>
  </si>
  <si>
    <t>2.2.16</t>
  </si>
  <si>
    <t>2.2.17</t>
  </si>
  <si>
    <t>2.2.18</t>
  </si>
  <si>
    <t>2.2.19</t>
  </si>
  <si>
    <t>Количество приобретенного оборудования</t>
  </si>
  <si>
    <t>единица</t>
  </si>
  <si>
    <t>2.2.20</t>
  </si>
  <si>
    <t>2.2.21</t>
  </si>
  <si>
    <t>Количество приобретенной продукции</t>
  </si>
  <si>
    <t>м</t>
  </si>
  <si>
    <t>2.2.22</t>
  </si>
  <si>
    <t>Мероприятие 22: Реконструкция с переводом на газ котельной в с. Пришиб Азовского ННМР Омской области</t>
  </si>
  <si>
    <t>2.2.22.1</t>
  </si>
  <si>
    <t>2.2.22.2</t>
  </si>
  <si>
    <t>2.2.23</t>
  </si>
  <si>
    <t>Мероприятие 23: Реконструкция котельной с переводом на газ в с. Цветнополье Азовского ННМР Омской области</t>
  </si>
  <si>
    <t>2.2.23.1</t>
  </si>
  <si>
    <t>2.2.23.2</t>
  </si>
  <si>
    <t>2.2.24</t>
  </si>
  <si>
    <t>Мероприятие 24: Реконструкция котельной с переводом на газ в с. Сереброполье Азовского ННМР Омской области</t>
  </si>
  <si>
    <t>2.2.24.1</t>
  </si>
  <si>
    <t>2.2.24.2</t>
  </si>
  <si>
    <t>2.2.25</t>
  </si>
  <si>
    <t>Количество введенного в эксплуатацию внутрипоселкового газопровода</t>
  </si>
  <si>
    <t>2.2.26</t>
  </si>
  <si>
    <t>2.2.27</t>
  </si>
  <si>
    <t>Количество введенного в эксплуатацию межпоселкового водопровода</t>
  </si>
  <si>
    <t>2.2.28</t>
  </si>
  <si>
    <t>2.2.29</t>
  </si>
  <si>
    <t>2.2.30</t>
  </si>
  <si>
    <t>Мероприятие 30: Реконструкция котельной МБОУ «Кудук — Чиликская ООШ» Азовского ННМР Омской области</t>
  </si>
  <si>
    <t>2.2.30.1</t>
  </si>
  <si>
    <t>2.2.30.2</t>
  </si>
  <si>
    <t>2.2.31</t>
  </si>
  <si>
    <t>Мероприятие 31: Реконструкция котельной МБОУ Азовский детский сад «Солнышко» Азовского ННМР Омской области</t>
  </si>
  <si>
    <t>2.2.31.1</t>
  </si>
  <si>
    <t>2.2.31.2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</si>
  <si>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</si>
  <si>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</si>
  <si>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</si>
  <si>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</si>
  <si>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</si>
  <si>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</si>
  <si>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</si>
  <si>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</si>
  <si>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</si>
  <si>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</si>
  <si>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</si>
  <si>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2.2.43</t>
  </si>
  <si>
    <t>Количество юридических лиц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эксплуатирующих муниципальное имущество, переданное в хозяйственное ведение, которым оказана поддержка</t>
  </si>
  <si>
    <t>2.2.44</t>
  </si>
  <si>
    <t>Количество приобретенной специальной техники для подвоза питьевой воды</t>
  </si>
  <si>
    <t>2.2.45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</si>
  <si>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</si>
  <si>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2.2.46</t>
  </si>
  <si>
    <t xml:space="preserve">Администрация Азовского немецкого национального муниципального района Омской области,  Комитет по образованию Азовского немецкого национального муниципального района Омской области  </t>
  </si>
  <si>
    <t>Отсутствие у муниципальных учреждений кредиторской задолженности за тепловое снабжение</t>
  </si>
  <si>
    <t>Количество приобретенной трубной продукции водохозяйственного назначения</t>
  </si>
  <si>
    <t>метров</t>
  </si>
  <si>
    <t>Количество приобретенной трубной продукции теплотехнического назначения</t>
  </si>
  <si>
    <t>2.3</t>
  </si>
  <si>
    <t xml:space="preserve">Задача 3: Обеспечение актуальности схем территориального планирования
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</si>
  <si>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</si>
  <si>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2.3.1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</si>
  <si>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</si>
  <si>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</si>
  <si>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2: Иные межбюджетные трансферты бюджетам сельских поселений из бюджета муниципального района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</si>
  <si>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</si>
  <si>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2.4</t>
  </si>
  <si>
    <t>Задача 4:Выявление резервов сокращения энергетических затрат объектов топливно-энергетического и жилищно-коммунального комплекса</t>
  </si>
  <si>
    <t>2.4.1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</si>
  <si>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</si>
  <si>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</si>
  <si>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>Задача 5: Создание информационного общества на территории Азовского немецкого национального муниципального района Омской области</t>
  </si>
  <si>
    <t>Основное мероприятие 6: Развитие единой информационно-телекоммуникационной инфраструктуры Азовского немецкого национального муниципального района Омской области</t>
  </si>
  <si>
    <t>Мероприятие 1: Предоставление субсидий из бюджета Азовского немецкого национального муниципального района Омской области юридическим лицам и индивидуальным предпринимателям на финансовое обеспечение расходов в целях организации предоставления услуг сотовой связи  (подвижной радиотелефонной связи) в населенных пунктах Азовского немецкого национального муниципального района Омской области</t>
  </si>
  <si>
    <t>Создание технической возможности оказания услуг сотовой связи (подвижной радиотелефонной связи) в населенных пунктах Азовского немецкого национального муниципального района Омской области</t>
  </si>
  <si>
    <t>Итого по подпрограмме 2, в том числе</t>
  </si>
  <si>
    <t>Задача подпрограммы 2:Развитие современной и эффективной дорожно-транспортной инфраструктуры, повышение транспортной доступности района.</t>
  </si>
  <si>
    <t xml:space="preserve">Подпрограмма  3.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 </t>
  </si>
  <si>
    <t>Цель подпрограммы 3. Формирование сети автомобильных дорог, обеспечение транспортной доступности всеми видами транспорта на уровне, гарантирующем экономическую целостность и социальную стабильность Азовского ННМР Омской области</t>
  </si>
  <si>
    <t>3.</t>
  </si>
  <si>
    <t>Задача 1. Улучшение состояния автомобильных дорог и повышение безопасности дорожного движения.</t>
  </si>
  <si>
    <t>3.1</t>
  </si>
  <si>
    <t>Основное мероприятие 1: Организация деятельности в сфере дорожного хозяйства</t>
  </si>
  <si>
    <t>3.1.1</t>
  </si>
  <si>
    <t>Мероприятие 1.                                        Содержание автомобильных дорог местного значения вне границ населенных пунктов в границах муниципального района</t>
  </si>
  <si>
    <t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</si>
  <si>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</si>
  <si>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 км.</t>
  </si>
  <si>
    <t>3.1.2</t>
  </si>
  <si>
    <t>Мероприятие 2.                                           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</si>
  <si>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Протяженность построенных автомобильных дорог</t>
  </si>
  <si>
    <t>3.1.2.1</t>
  </si>
  <si>
    <t>3.1.2.2</t>
  </si>
  <si>
    <t>3.1.3</t>
  </si>
  <si>
    <t>Мероприятие 3.                                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</si>
  <si>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3.1.4</t>
  </si>
  <si>
    <t>Мероприятие 4:                                      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</si>
  <si>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>Площадь автомобильных дорог с твердым покрытием, в отношении которых произведен капитальный ремонт, ремонт</t>
  </si>
  <si>
    <t>3</t>
  </si>
  <si>
    <t>Задача 2:Обеспечение населенных пунктов круглогодичной связью по автомобильным дорогам общего пользования.</t>
  </si>
  <si>
    <t>3.2.</t>
  </si>
  <si>
    <t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</t>
  </si>
  <si>
    <t>3.2.1.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</si>
  <si>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</si>
  <si>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</si>
  <si>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млн. пассажиров</t>
  </si>
  <si>
    <t>Мероприятие 2: Организация и обеспечение устойчивого, надежного, безопасного функционирования пассажирского транспорта</t>
  </si>
  <si>
    <t>3..2.2</t>
  </si>
  <si>
    <t>Мероприятие 3: Субсидии перевозчикам на возмещение недополученных доходов в связи с оказанием услуг по перевозке учащихся общеобразовательных учреждений очной формы обучения на льготных условиях автомобильным пассажирским транспортом общего пользования, осуществляющим регулярные перевозки в поселковом сообщении в границах поселений Азовского немецкого национального муниципального района Омской области</t>
  </si>
  <si>
    <t>Объем пассажирских перевозок автомобильным транспортом учащихся общеобразовательных учреждений очной формы обучения на льготных условиях</t>
  </si>
  <si>
    <t>3.3.</t>
  </si>
  <si>
    <t>Основное мероприятие 3: Капитальный ремонт, ремонт автомобильных дорог общего пользования местного значения в поселениях</t>
  </si>
  <si>
    <t>3.3.1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</si>
  <si>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</si>
  <si>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</si>
  <si>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кв.м.</t>
  </si>
  <si>
    <t>3.3.2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</si>
  <si>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</si>
  <si>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3.3.3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</si>
  <si>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</si>
  <si>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3.3.4</t>
  </si>
  <si>
    <t>Мероприятие 4: Ремонт автомобильной дороги по ул. Победа на участке от дома №33 по ул. Рабочая до дома №21/2 по ул. Победа, с. Азово Азовскогонемецкого национального муниципального района  Омской области</t>
  </si>
  <si>
    <t>3.3.5</t>
  </si>
  <si>
    <t>Мероприятие 5: Ремонт автомобильной дороги по ул. Советская в с. Азово Азовского ННМР Омской области</t>
  </si>
  <si>
    <t xml:space="preserve">Итого по подпрограмме 3 </t>
  </si>
  <si>
    <t>ВСЕГО по муниципальной программе</t>
  </si>
  <si>
    <t>Мероприятие 3: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</si>
  <si>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Мероприятие 4: Строительство водопроводных сетей для ликвидации спутниковых водопроводов, проходящих по тепловым сетям в д.Гауф Азовского немецкого национального муниципального района Омской области 1-й этап</t>
  </si>
  <si>
    <t>Мероприятие 5: Строительство водопровода от ул. Заготзерно до ул. Восточная в с. Азово, Азовского ННМР, Омской области</t>
  </si>
  <si>
    <t>Мероприятие 6: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с.Сосновка ул.60лет CCCР д. 21</t>
  </si>
  <si>
    <t>Мероприятие 8: Субсидии из бюджета 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</si>
  <si>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Мероприятие 9: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</si>
  <si>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10: Предоставление субсидий из бюджета Азовского немецкого национального муниципального района Омской области организациям,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</si>
  <si>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11: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</si>
  <si>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</si>
  <si>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>Мероприятие 13: Приобретение технологического оборудования теплотехнического назначения для котельной д.Трубецкое Азовского немецкого национального муниципального района (котел отопительный)</t>
  </si>
  <si>
    <t>Мероприятие 14: Приобретение технологического оборудования теплотехнического назначения для котельной с. Сосновка Азовского немецкого национального муниципального района  (котел отопительный)</t>
  </si>
  <si>
    <t>Мероприятие 15: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 (трубная продукция)</t>
  </si>
  <si>
    <t>Мероприятие 16: 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</si>
  <si>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Мероприятие 18: Реконструкция межпоселкового водопровода от с. Поповка до с. Сосновка и насосной станции в с. Поповка Азовского ННМР Омской области</t>
  </si>
  <si>
    <t>Мероприятие 20: Строительство блочно — модульной котельной с реконструкцией тепловых сетей в с. Сосновка Азовского ННМР Омской области</t>
  </si>
  <si>
    <t>2.2.20.1</t>
  </si>
  <si>
    <t>2.2.20.2</t>
  </si>
  <si>
    <t>Мероприятие 21: Реконструкция КОС в с. Азово со строительством приемной площадки для ЖБО</t>
  </si>
  <si>
    <t>Мероприятие 22: Приобретение, содержание и обслуживание муниципального имущества  Азовского немецкого национального муниципального района Омской области</t>
  </si>
  <si>
    <t>Мероприятие 23: 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</si>
  <si>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Мероприятие 24: Приобретение технологического оборудования теплотехнического назначения для котельной д. Кудук-Чилик Азовского немецкого национального муниципального района Омской области (котлы отопительные с турбонасадками)</t>
  </si>
  <si>
    <t>Мероприятие 25: Приобретение технологического оборудования теплотехнического назначения для котельной с. Пришиб Азовского немецкого национального муниципального района Омской области (дизельная горелка)</t>
  </si>
  <si>
    <t>Мероприятие 26: Приобретение технологического оборудования теплотехнического назначения для котельной детского сада «Солнышко» с. Азово Азовского немецкого национального муниципального района Омской области (котлы отопительные с турбонасадками)</t>
  </si>
  <si>
    <t>Мероприятие 27: Приобретение трубной продукции теплотехнического назначения для тепловых сетей с. Сосновка Азовского немецкого национального муниципального района Омской области (трубная продукция)</t>
  </si>
  <si>
    <t>Мероприятие 28: Приобретение трубной продукции теплотехнического назначения для тепловых сетей с. Александровка Азовского немецкого национального муниципального района Омской области (трубная продукция)</t>
  </si>
  <si>
    <t>Мероприятие 29: Приобретение трубной продукции теплотехнического назначения для тепловых сетей с. Пришиб Азовского немецкого национального муниципального района Омской области (трубная продукция)</t>
  </si>
  <si>
    <t>Мероприятие 30: 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</si>
  <si>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</si>
  <si>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2.2.32</t>
  </si>
  <si>
    <t>Мероприятие 32: Приобретение специальной техники для подвоза питьевой воды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</si>
  <si>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</si>
  <si>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Мероприятие 34: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</si>
  <si>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r>
      <t xml:space="preserve">Мероприятие 35: </t>
    </r>
    <r>
      <rPr>
        <sz val="10"/>
        <rFont val="Times New Roman"/>
        <family val="1"/>
        <charset val="128"/>
      </rPr>
      <t>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  </r>
  </si>
  <si>
    <t>Мероприятие 36: Приобретение трубной продукции теплотехнического назначения для тепловых сетей д. Трубецкое Азовского немецкого национального муниципального района Омской области</t>
  </si>
  <si>
    <t>Мероприятие 37: Реконструкция котельной с переводом на газ в с. Звонарев Кут Азовского ННМР Омской области</t>
  </si>
  <si>
    <t>Мероприятие 38: Строительство газовой локальной котельной в с. Березовка Азовского ННМР Омской области</t>
  </si>
  <si>
    <t>Мероприятие 39: Реконструкция водопроводных сетей со строительством насосной станции и РЧВ в с. Поповка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</si>
  <si>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</si>
  <si>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Мероприятие 42: Реконструкция канализационных сетей в с. Азово Азовского ННМР Омской области</t>
  </si>
  <si>
    <t>Мероприятие 43: Реконструкция модульной газовой котельной по ул. Шиллера в с. Азово Азовского ННМР Омской области</t>
  </si>
  <si>
    <t>Мероприятие 44: Строительство газовой локальной котельной в с. Азово Азовского ННМР Омской области</t>
  </si>
  <si>
    <t>Мероприятие 45: Строительство водопроводных сетей с насосной станцией и РЧВ в с. Азово Азовского ННМР Омской области</t>
  </si>
  <si>
    <t>Мероприятие 46: Строительство водопроводных сетей до аула Тулумбай Азовского ННМР Омской области</t>
  </si>
  <si>
    <t>2.2.46.1</t>
  </si>
  <si>
    <t>2.2.46.2</t>
  </si>
  <si>
    <t>2.2.37.1</t>
  </si>
  <si>
    <t>2.2.37.2</t>
  </si>
  <si>
    <t>2.2.41.2</t>
  </si>
  <si>
    <t>2.2.43.1</t>
  </si>
  <si>
    <t>2.2.43.2</t>
  </si>
  <si>
    <t>2.2.42.1</t>
  </si>
  <si>
    <t>2.2.42.2</t>
  </si>
  <si>
    <t>2.2.38.1</t>
  </si>
  <si>
    <t>2.2.38.2</t>
  </si>
  <si>
    <t>2.2.39.1</t>
  </si>
  <si>
    <t>2.2.39.2</t>
  </si>
  <si>
    <t>2.2.44.1</t>
  </si>
  <si>
    <t>2.2.44.2</t>
  </si>
  <si>
    <t>2.2.45.1</t>
  </si>
  <si>
    <t>2.2.45.2</t>
  </si>
  <si>
    <t>2.1.3</t>
  </si>
  <si>
    <t>2.1.4</t>
  </si>
  <si>
    <t>2.1.4.1</t>
  </si>
  <si>
    <t>2.1.4.2</t>
  </si>
  <si>
    <t>2.1.5</t>
  </si>
  <si>
    <t>2.1.6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</si>
  <si>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</si>
  <si>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</si>
  <si>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2.3.2</t>
  </si>
  <si>
    <t>2.3.3</t>
  </si>
  <si>
    <t>2.3.4</t>
  </si>
  <si>
    <t>Мероприятие 4: 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</si>
  <si>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2.2.47</t>
  </si>
  <si>
    <t>2.2.48</t>
  </si>
  <si>
    <t>2.2.49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</si>
  <si>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</si>
  <si>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Мероприятие 29/1: Приобретение трубной продукции теплотехнического назначения для тепловых сетей д. Гауф Азовского немецкого национального муниципального района Омской области (трубная продукция)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</si>
  <si>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</si>
  <si>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</si>
  <si>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</si>
  <si>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</si>
  <si>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</si>
  <si>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</si>
  <si>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</si>
  <si>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</si>
  <si>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</si>
  <si>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</si>
  <si>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</si>
  <si>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</si>
  <si>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</si>
  <si>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</si>
  <si>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</si>
  <si>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54: Приобретение трубной продукции теплотехнического назначения для тепловых сетей с. Азово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</si>
  <si>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</si>
  <si>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</si>
  <si>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</si>
  <si>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Мероприятие 57: Приобретение трубной продукции водохозяйственного назначения для водопроводных сетей с. Березовка Азовского немецкого национального муниципального района Омской области (трубная продукция)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</si>
  <si>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</si>
  <si>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</si>
  <si>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Мероприятие 60: Приобретение трубной продукции водохозяйственного назначения для водопроводных сетей с. Цветнополье Азовского немецкого национального муниципального района Омской области (трубная продукция)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</si>
  <si>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</si>
  <si>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</si>
  <si>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</si>
  <si>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</si>
  <si>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</si>
  <si>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2.1.7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</si>
  <si>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</si>
  <si>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17: Реконструкция системы водоснабжения со строительством РЧВ и насосной станции в д. Гауф Азовского ННМР Омской области</t>
  </si>
  <si>
    <t>Мероприятие 19 Строительство водопроводных сетей в с. Азово Азовского ННМР Омской области</t>
  </si>
  <si>
    <t>2.2.29/1</t>
  </si>
  <si>
    <t>Мероприятие 41: Строительство газовой локальной котельной в д. Сереброполье Азовского ННМР Омской области</t>
  </si>
  <si>
    <t>2.2.61</t>
  </si>
  <si>
    <t>2.2.62</t>
  </si>
  <si>
    <t>2.2.63</t>
  </si>
  <si>
    <t>2.2.64</t>
  </si>
  <si>
    <t>2.2.65</t>
  </si>
  <si>
    <t>2.2.66</t>
  </si>
  <si>
    <t>2.2.67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</si>
  <si>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</si>
  <si>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</si>
  <si>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Мероприятие 67: Приобретение технологического оборудования водохозяйственного назначения для насосной станции с. Березовка Азовского немецкого национального муниципального района Омской области (насосная станция повышения давления)</t>
  </si>
  <si>
    <t>1.1.6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</si>
  <si>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</si>
  <si>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2.1.8</t>
  </si>
  <si>
    <t>3.3.6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</si>
  <si>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</si>
  <si>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Основное мероприятие 5: Энергосбережение и повышение энергетической эффективности</t>
  </si>
  <si>
    <t>Мероприятие 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109а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</si>
  <si>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</si>
  <si>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29а</t>
  </si>
  <si>
    <t>2.2.68</t>
  </si>
  <si>
    <t>Мероприятие 68: Выполнение работ по устройству сетей водоснабжения до а. Тулумбай Азовского немецкого национального муниципального района Омской области</t>
  </si>
  <si>
    <t>Количество введенных в эксплуатацию водопроводных сетей</t>
  </si>
  <si>
    <t>километров</t>
  </si>
  <si>
    <t xml:space="preserve">Приложение  к постановлению Администрации Азовского немецкого национального муниципального района Омской области от 31.07.2023 №  569                                                                                    Приложение № 2
к муниципальной программе Азовского немецкого национального муниципального
 района «Создание благоприятных условий для жизнедеятельности населения 
Азовского немецкого национального муниципального района Омской области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</si>
</sst>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7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128"/>
    </font>
    <font>
      <sz val="1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121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 applyProtection="1"/>
    <xf numFmtId="0" fontId="1" fillId="0" borderId="0" xfId="1" applyFont="1" applyFill="1" applyBorder="1" applyAlignment="1" applyProtection="1"/>
    <xf numFmtId="4" fontId="1" fillId="0" borderId="10" xfId="0" applyNumberFormat="1" applyFont="1" applyFill="1" applyBorder="1" applyAlignment="1">
      <alignment horizontal="center" vertical="top" wrapText="1"/>
    </xf>
    <xf numFmtId="0" fontId="1" fillId="0" borderId="6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7" xfId="1" applyFont="1" applyFill="1" applyBorder="1" applyAlignment="1" applyProtection="1">
      <alignment horizontal="left" vertical="top" wrapText="1"/>
    </xf>
    <xf numFmtId="4" fontId="1" fillId="0" borderId="5" xfId="1" applyNumberFormat="1" applyFont="1" applyFill="1" applyBorder="1" applyAlignment="1" applyProtection="1">
      <alignment horizontal="center" vertical="top" wrapText="1"/>
      <protection locked="0"/>
    </xf>
    <xf numFmtId="4" fontId="1" fillId="0" borderId="2" xfId="1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/>
    <xf numFmtId="4" fontId="1" fillId="0" borderId="0" xfId="0" applyNumberFormat="1" applyFont="1" applyFill="1"/>
    <xf numFmtId="0" fontId="1" fillId="0" borderId="0" xfId="0" applyFont="1" applyFill="1"/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top" wrapText="1"/>
    </xf>
    <xf numFmtId="4" fontId="1" fillId="0" borderId="9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3" xfId="1" applyNumberFormat="1" applyFont="1" applyFill="1" applyBorder="1" applyAlignment="1" applyProtection="1">
      <alignment horizontal="center" vertical="top" wrapText="1"/>
    </xf>
    <xf numFmtId="4" fontId="1" fillId="0" borderId="11" xfId="1" applyNumberFormat="1" applyFont="1" applyFill="1" applyBorder="1" applyAlignment="1" applyProtection="1">
      <alignment horizontal="center" vertical="top" wrapText="1"/>
    </xf>
    <xf numFmtId="0" fontId="1" fillId="0" borderId="14" xfId="1" applyFont="1" applyFill="1" applyBorder="1" applyAlignment="1" applyProtection="1">
      <alignment horizontal="left" vertical="top" wrapText="1"/>
    </xf>
    <xf numFmtId="4" fontId="1" fillId="0" borderId="13" xfId="1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 applyProtection="1">
      <alignment horizontal="left" vertical="top" wrapText="1"/>
    </xf>
    <xf numFmtId="0" fontId="1" fillId="0" borderId="5" xfId="1" applyFont="1" applyFill="1" applyBorder="1" applyAlignment="1" applyProtection="1">
      <alignment horizontal="left" vertical="top" wrapText="1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center" vertical="center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 applyProtection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4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 applyProtection="1">
      <alignment horizontal="left" vertical="top" wrapText="1"/>
    </xf>
    <xf numFmtId="0" fontId="1" fillId="0" borderId="2" xfId="1" applyFont="1" applyFill="1" applyBorder="1" applyAlignment="1" applyProtection="1">
      <alignment horizontal="center" vertical="center" wrapText="1"/>
    </xf>
    <xf numFmtId="49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top" wrapText="1"/>
    </xf>
    <xf numFmtId="0" fontId="1" fillId="0" borderId="2" xfId="1" applyFont="1" applyFill="1" applyBorder="1" applyAlignment="1" applyProtection="1">
      <alignment horizontal="center" vertical="top" wrapText="1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5" xfId="1" applyNumberFormat="1" applyFont="1" applyFill="1" applyBorder="1" applyAlignment="1" applyProtection="1">
      <alignment horizontal="center" vertical="center" wrapText="1"/>
    </xf>
    <xf numFmtId="4" fontId="1" fillId="0" borderId="8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W593"/>
  <sheetViews>
    <sheetView tabSelected="1" view="pageBreakPreview" topLeftCell="A335" zoomScale="80" zoomScaleSheetLayoutView="80" workbookViewId="0">
      <selection activeCell="T384" sqref="T384:T386"/>
    </sheetView>
  </sheetViews>
  <sheetFormatPr defaultRowHeight="12.75"/>
  <cols>
    <col min="1" max="1" width="8.85546875" style="1" customWidth="1"/>
    <col min="2" max="2" width="25.140625" style="1" customWidth="1"/>
    <col min="3" max="3" width="6" style="1" customWidth="1"/>
    <col min="4" max="4" width="6.42578125" style="1" customWidth="1"/>
    <col min="5" max="5" width="17.42578125" style="1" customWidth="1"/>
    <col min="6" max="6" width="18.5703125" style="1" customWidth="1"/>
    <col min="7" max="7" width="15.5703125" style="2" customWidth="1"/>
    <col min="8" max="8" width="18.85546875" style="2" customWidth="1"/>
    <col min="9" max="9" width="19.5703125" style="2" customWidth="1"/>
    <col min="10" max="10" width="17.5703125" style="2" customWidth="1"/>
    <col min="11" max="11" width="20" style="2" customWidth="1"/>
    <col min="12" max="12" width="16.85546875" style="2" customWidth="1"/>
    <col min="13" max="13" width="17.140625" style="2" customWidth="1"/>
    <col min="14" max="14" width="33.5703125" style="2" customWidth="1"/>
    <col min="15" max="16" width="11.5703125" style="2" customWidth="1"/>
    <col min="17" max="17" width="10.85546875" style="2" customWidth="1"/>
    <col min="18" max="22" width="9.28515625" style="2" customWidth="1"/>
    <col min="23" max="23" width="11.85546875" style="2" customWidth="1"/>
    <col min="24" max="24" width="9.140625" style="2"/>
    <col min="25" max="16384" width="9.140625" style="1"/>
  </cols>
  <sheetData>
    <row r="1" spans="1:75" ht="13.5" customHeight="1">
      <c r="O1" s="117" t="s">
        <v>399</v>
      </c>
      <c r="P1" s="117"/>
      <c r="Q1" s="117"/>
      <c r="R1" s="117"/>
      <c r="S1" s="117"/>
      <c r="T1" s="117"/>
      <c r="U1" s="117"/>
      <c r="V1" s="117"/>
    </row>
    <row r="2" spans="1:75" ht="93.75" customHeight="1">
      <c r="O2" s="117"/>
      <c r="P2" s="117"/>
      <c r="Q2" s="117"/>
      <c r="R2" s="117"/>
      <c r="S2" s="117"/>
      <c r="T2" s="117"/>
      <c r="U2" s="117"/>
      <c r="V2" s="117"/>
    </row>
    <row r="3" spans="1:75" ht="18" customHeight="1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</row>
    <row r="4" spans="1:75" ht="13.5" customHeight="1">
      <c r="A4" s="78" t="s">
        <v>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75" ht="29.25" customHeight="1">
      <c r="A5" s="62" t="s">
        <v>2</v>
      </c>
      <c r="B5" s="62" t="s">
        <v>3</v>
      </c>
      <c r="C5" s="82" t="s">
        <v>4</v>
      </c>
      <c r="D5" s="82"/>
      <c r="E5" s="62" t="s">
        <v>5</v>
      </c>
      <c r="F5" s="74" t="s">
        <v>6</v>
      </c>
      <c r="G5" s="74"/>
      <c r="H5" s="74"/>
      <c r="I5" s="74"/>
      <c r="J5" s="74"/>
      <c r="K5" s="74"/>
      <c r="L5" s="74"/>
      <c r="M5" s="74"/>
      <c r="N5" s="83" t="s">
        <v>7</v>
      </c>
      <c r="O5" s="83"/>
      <c r="P5" s="83"/>
      <c r="Q5" s="83"/>
      <c r="R5" s="83"/>
      <c r="S5" s="83"/>
      <c r="T5" s="83"/>
      <c r="U5" s="83"/>
      <c r="V5" s="83"/>
    </row>
    <row r="6" spans="1:75" ht="29.25" customHeight="1">
      <c r="A6" s="62"/>
      <c r="B6" s="62"/>
      <c r="C6" s="62" t="s">
        <v>8</v>
      </c>
      <c r="D6" s="62" t="s">
        <v>9</v>
      </c>
      <c r="E6" s="62"/>
      <c r="F6" s="62" t="s">
        <v>10</v>
      </c>
      <c r="G6" s="75" t="s">
        <v>11</v>
      </c>
      <c r="H6" s="75"/>
      <c r="I6" s="75"/>
      <c r="J6" s="75"/>
      <c r="K6" s="75"/>
      <c r="L6" s="75"/>
      <c r="M6" s="75"/>
      <c r="N6" s="75" t="s">
        <v>12</v>
      </c>
      <c r="O6" s="75" t="s">
        <v>13</v>
      </c>
      <c r="P6" s="75" t="s">
        <v>14</v>
      </c>
      <c r="Q6" s="75"/>
      <c r="R6" s="75"/>
      <c r="S6" s="75"/>
      <c r="T6" s="75"/>
      <c r="U6" s="75"/>
      <c r="V6" s="75"/>
    </row>
    <row r="7" spans="1:75" ht="22.5" customHeight="1">
      <c r="A7" s="62"/>
      <c r="B7" s="62"/>
      <c r="C7" s="62"/>
      <c r="D7" s="62"/>
      <c r="E7" s="62"/>
      <c r="F7" s="62"/>
      <c r="G7" s="75" t="s">
        <v>15</v>
      </c>
      <c r="H7" s="111" t="s">
        <v>16</v>
      </c>
      <c r="I7" s="111"/>
      <c r="J7" s="111"/>
      <c r="K7" s="111"/>
      <c r="L7" s="111"/>
      <c r="M7" s="111"/>
      <c r="N7" s="75"/>
      <c r="O7" s="75"/>
      <c r="P7" s="75" t="s">
        <v>17</v>
      </c>
      <c r="Q7" s="75" t="s">
        <v>16</v>
      </c>
      <c r="R7" s="75"/>
      <c r="S7" s="75"/>
      <c r="T7" s="75"/>
      <c r="U7" s="75"/>
      <c r="V7" s="75"/>
    </row>
    <row r="8" spans="1:75" ht="27.75" customHeight="1">
      <c r="A8" s="62"/>
      <c r="B8" s="62"/>
      <c r="C8" s="62"/>
      <c r="D8" s="62"/>
      <c r="E8" s="62"/>
      <c r="F8" s="62"/>
      <c r="G8" s="75"/>
      <c r="H8" s="47" t="s">
        <v>18</v>
      </c>
      <c r="I8" s="47" t="s">
        <v>19</v>
      </c>
      <c r="J8" s="47" t="s">
        <v>20</v>
      </c>
      <c r="K8" s="47" t="s">
        <v>21</v>
      </c>
      <c r="L8" s="47" t="s">
        <v>22</v>
      </c>
      <c r="M8" s="47" t="s">
        <v>23</v>
      </c>
      <c r="N8" s="75"/>
      <c r="O8" s="75"/>
      <c r="P8" s="75"/>
      <c r="Q8" s="47" t="s">
        <v>18</v>
      </c>
      <c r="R8" s="47" t="s">
        <v>19</v>
      </c>
      <c r="S8" s="47" t="s">
        <v>20</v>
      </c>
      <c r="T8" s="47" t="s">
        <v>21</v>
      </c>
      <c r="U8" s="47" t="s">
        <v>22</v>
      </c>
      <c r="V8" s="47" t="s">
        <v>23</v>
      </c>
    </row>
    <row r="9" spans="1:75" ht="27.75" customHeight="1">
      <c r="A9" s="62"/>
      <c r="B9" s="62"/>
      <c r="C9" s="62"/>
      <c r="D9" s="62"/>
      <c r="E9" s="62"/>
      <c r="F9" s="62"/>
      <c r="G9" s="75" t="s">
        <v>15</v>
      </c>
      <c r="H9" s="75" t="s">
        <v>16</v>
      </c>
      <c r="I9" s="75"/>
      <c r="J9" s="75"/>
      <c r="K9" s="75"/>
      <c r="L9" s="75"/>
      <c r="M9" s="75"/>
      <c r="N9" s="75"/>
      <c r="O9" s="75"/>
      <c r="P9" s="75" t="s">
        <v>17</v>
      </c>
      <c r="Q9" s="75" t="s">
        <v>16</v>
      </c>
      <c r="R9" s="75"/>
      <c r="S9" s="75"/>
      <c r="T9" s="75"/>
      <c r="U9" s="75"/>
      <c r="V9" s="75"/>
    </row>
    <row r="10" spans="1:75" ht="27.75" customHeight="1">
      <c r="A10" s="62"/>
      <c r="B10" s="62"/>
      <c r="C10" s="62"/>
      <c r="D10" s="62"/>
      <c r="E10" s="62"/>
      <c r="F10" s="62"/>
      <c r="G10" s="75"/>
      <c r="H10" s="3">
        <v>2020</v>
      </c>
      <c r="I10" s="3">
        <v>2021</v>
      </c>
      <c r="J10" s="3">
        <v>2022</v>
      </c>
      <c r="K10" s="3">
        <v>2023</v>
      </c>
      <c r="L10" s="3">
        <v>2024</v>
      </c>
      <c r="M10" s="3">
        <v>2025</v>
      </c>
      <c r="N10" s="75"/>
      <c r="O10" s="75"/>
      <c r="P10" s="75"/>
      <c r="Q10" s="3">
        <v>2020</v>
      </c>
      <c r="R10" s="3">
        <v>2021</v>
      </c>
      <c r="S10" s="3">
        <v>2022</v>
      </c>
      <c r="T10" s="3">
        <v>2023</v>
      </c>
      <c r="U10" s="3">
        <v>2024</v>
      </c>
      <c r="V10" s="3">
        <v>2025</v>
      </c>
    </row>
    <row r="11" spans="1:75" s="7" customFormat="1" ht="15.75" customHeight="1">
      <c r="A11" s="3">
        <v>1</v>
      </c>
      <c r="B11" s="4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16</v>
      </c>
      <c r="O11" s="3">
        <v>17</v>
      </c>
      <c r="P11" s="3">
        <v>18</v>
      </c>
      <c r="Q11" s="3">
        <v>19</v>
      </c>
      <c r="R11" s="3">
        <v>20</v>
      </c>
      <c r="S11" s="3">
        <v>21</v>
      </c>
      <c r="T11" s="3">
        <v>22</v>
      </c>
      <c r="U11" s="3">
        <v>23</v>
      </c>
      <c r="V11" s="3">
        <v>24</v>
      </c>
      <c r="W11" s="5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</row>
    <row r="12" spans="1:75" s="7" customFormat="1" ht="38.25" customHeight="1">
      <c r="A12" s="116" t="s">
        <v>24</v>
      </c>
      <c r="B12" s="116"/>
      <c r="C12" s="3">
        <v>2020</v>
      </c>
      <c r="D12" s="3">
        <v>2025</v>
      </c>
      <c r="E12" s="3" t="s">
        <v>25</v>
      </c>
      <c r="F12" s="3" t="s">
        <v>25</v>
      </c>
      <c r="G12" s="3" t="s">
        <v>25</v>
      </c>
      <c r="H12" s="3" t="s">
        <v>25</v>
      </c>
      <c r="I12" s="3" t="s">
        <v>25</v>
      </c>
      <c r="J12" s="3" t="s">
        <v>25</v>
      </c>
      <c r="K12" s="3" t="s">
        <v>25</v>
      </c>
      <c r="L12" s="3" t="s">
        <v>25</v>
      </c>
      <c r="M12" s="3" t="s">
        <v>25</v>
      </c>
      <c r="N12" s="3"/>
      <c r="O12" s="3" t="s">
        <v>25</v>
      </c>
      <c r="P12" s="3" t="s">
        <v>25</v>
      </c>
      <c r="Q12" s="3" t="s">
        <v>25</v>
      </c>
      <c r="R12" s="3" t="s">
        <v>25</v>
      </c>
      <c r="S12" s="3" t="s">
        <v>25</v>
      </c>
      <c r="T12" s="3" t="s">
        <v>25</v>
      </c>
      <c r="U12" s="3" t="s">
        <v>25</v>
      </c>
      <c r="V12" s="3" t="s">
        <v>25</v>
      </c>
      <c r="W12" s="5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</row>
    <row r="13" spans="1:75" s="7" customFormat="1" ht="51" customHeight="1">
      <c r="A13" s="116" t="s">
        <v>26</v>
      </c>
      <c r="B13" s="116"/>
      <c r="C13" s="3">
        <v>2020</v>
      </c>
      <c r="D13" s="3">
        <v>2025</v>
      </c>
      <c r="E13" s="3" t="s">
        <v>25</v>
      </c>
      <c r="F13" s="3" t="s">
        <v>25</v>
      </c>
      <c r="G13" s="3" t="s">
        <v>25</v>
      </c>
      <c r="H13" s="3" t="s">
        <v>25</v>
      </c>
      <c r="I13" s="3" t="s">
        <v>25</v>
      </c>
      <c r="J13" s="3" t="s">
        <v>25</v>
      </c>
      <c r="K13" s="3" t="s">
        <v>25</v>
      </c>
      <c r="L13" s="3" t="s">
        <v>25</v>
      </c>
      <c r="M13" s="3" t="s">
        <v>25</v>
      </c>
      <c r="N13" s="3" t="s">
        <v>25</v>
      </c>
      <c r="O13" s="3" t="s">
        <v>25</v>
      </c>
      <c r="P13" s="3" t="s">
        <v>25</v>
      </c>
      <c r="Q13" s="3" t="s">
        <v>25</v>
      </c>
      <c r="R13" s="3" t="s">
        <v>25</v>
      </c>
      <c r="S13" s="3" t="s">
        <v>25</v>
      </c>
      <c r="T13" s="3" t="s">
        <v>25</v>
      </c>
      <c r="U13" s="3" t="s">
        <v>25</v>
      </c>
      <c r="V13" s="3" t="s">
        <v>25</v>
      </c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</row>
    <row r="14" spans="1:75" s="7" customFormat="1" ht="21.75" customHeight="1">
      <c r="A14" s="106" t="s">
        <v>27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</row>
    <row r="15" spans="1:75" ht="42.75" customHeight="1">
      <c r="A15" s="109" t="s">
        <v>28</v>
      </c>
      <c r="B15" s="109"/>
      <c r="C15" s="39">
        <v>2020</v>
      </c>
      <c r="D15" s="39">
        <v>2025</v>
      </c>
      <c r="E15" s="39" t="s">
        <v>25</v>
      </c>
      <c r="F15" s="39" t="s">
        <v>25</v>
      </c>
      <c r="G15" s="47" t="s">
        <v>25</v>
      </c>
      <c r="H15" s="47" t="s">
        <v>25</v>
      </c>
      <c r="I15" s="47" t="s">
        <v>25</v>
      </c>
      <c r="J15" s="47" t="s">
        <v>25</v>
      </c>
      <c r="K15" s="47" t="s">
        <v>25</v>
      </c>
      <c r="L15" s="47" t="s">
        <v>25</v>
      </c>
      <c r="M15" s="47" t="s">
        <v>25</v>
      </c>
      <c r="N15" s="47" t="s">
        <v>25</v>
      </c>
      <c r="O15" s="47" t="s">
        <v>25</v>
      </c>
      <c r="P15" s="47" t="s">
        <v>25</v>
      </c>
      <c r="Q15" s="47" t="s">
        <v>25</v>
      </c>
      <c r="R15" s="47" t="s">
        <v>25</v>
      </c>
      <c r="S15" s="47" t="s">
        <v>25</v>
      </c>
      <c r="T15" s="47" t="s">
        <v>25</v>
      </c>
      <c r="U15" s="47" t="s">
        <v>25</v>
      </c>
      <c r="V15" s="47" t="s">
        <v>25</v>
      </c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</row>
    <row r="16" spans="1:75" ht="33" customHeight="1">
      <c r="A16" s="62" t="s">
        <v>29</v>
      </c>
      <c r="B16" s="62" t="s">
        <v>30</v>
      </c>
      <c r="C16" s="62">
        <v>2020</v>
      </c>
      <c r="D16" s="62">
        <v>2025</v>
      </c>
      <c r="E16" s="74" t="s">
        <v>31</v>
      </c>
      <c r="F16" s="9" t="s">
        <v>32</v>
      </c>
      <c r="G16" s="47">
        <f>H16+I16+J16+K16+L16+M16</f>
        <v>7344966.8899999997</v>
      </c>
      <c r="H16" s="47">
        <f t="shared" ref="H16:M16" si="0">H17+H18</f>
        <v>2253428.1</v>
      </c>
      <c r="I16" s="47">
        <f t="shared" si="0"/>
        <v>1072008</v>
      </c>
      <c r="J16" s="47">
        <f t="shared" si="0"/>
        <v>1972688.4000000001</v>
      </c>
      <c r="K16" s="47">
        <f t="shared" si="0"/>
        <v>1726842.39</v>
      </c>
      <c r="L16" s="47">
        <f t="shared" si="0"/>
        <v>0</v>
      </c>
      <c r="M16" s="47">
        <f t="shared" si="0"/>
        <v>320000</v>
      </c>
      <c r="N16" s="79" t="s">
        <v>25</v>
      </c>
      <c r="O16" s="75" t="s">
        <v>25</v>
      </c>
      <c r="P16" s="75" t="s">
        <v>25</v>
      </c>
      <c r="Q16" s="75" t="s">
        <v>25</v>
      </c>
      <c r="R16" s="75" t="s">
        <v>25</v>
      </c>
      <c r="S16" s="75" t="s">
        <v>25</v>
      </c>
      <c r="T16" s="75" t="s">
        <v>25</v>
      </c>
      <c r="U16" s="75" t="s">
        <v>25</v>
      </c>
      <c r="V16" s="75" t="s">
        <v>25</v>
      </c>
    </row>
    <row r="17" spans="1:24" ht="92.25" customHeight="1">
      <c r="A17" s="62"/>
      <c r="B17" s="62"/>
      <c r="C17" s="62"/>
      <c r="D17" s="62"/>
      <c r="E17" s="74"/>
      <c r="F17" s="55" t="s">
        <v>33</v>
      </c>
      <c r="G17" s="49">
        <f>H17+I17+J17+K17+L17+M17</f>
        <v>687726.13</v>
      </c>
      <c r="H17" s="47">
        <f t="shared" ref="H17:M18" si="1">H21</f>
        <v>67602.850000000006</v>
      </c>
      <c r="I17" s="47">
        <f t="shared" si="1"/>
        <v>32160.240000000002</v>
      </c>
      <c r="J17" s="47">
        <f t="shared" si="1"/>
        <v>67963.040000000008</v>
      </c>
      <c r="K17" s="47">
        <f t="shared" si="1"/>
        <v>200000</v>
      </c>
      <c r="L17" s="47">
        <f t="shared" si="1"/>
        <v>0</v>
      </c>
      <c r="M17" s="47">
        <f t="shared" si="1"/>
        <v>320000</v>
      </c>
      <c r="N17" s="79"/>
      <c r="O17" s="75"/>
      <c r="P17" s="75"/>
      <c r="Q17" s="75"/>
      <c r="R17" s="75"/>
      <c r="S17" s="75"/>
      <c r="T17" s="75"/>
      <c r="U17" s="75"/>
      <c r="V17" s="75"/>
    </row>
    <row r="18" spans="1:24" ht="63.75" customHeight="1">
      <c r="A18" s="62"/>
      <c r="B18" s="62"/>
      <c r="C18" s="62"/>
      <c r="D18" s="62"/>
      <c r="E18" s="74"/>
      <c r="F18" s="9" t="s">
        <v>34</v>
      </c>
      <c r="G18" s="58">
        <f>H18+I18+J18+K18+L18+M18</f>
        <v>6657240.7599999998</v>
      </c>
      <c r="H18" s="59">
        <f t="shared" si="1"/>
        <v>2185825.25</v>
      </c>
      <c r="I18" s="59">
        <f t="shared" si="1"/>
        <v>1039847.76</v>
      </c>
      <c r="J18" s="59">
        <f t="shared" si="1"/>
        <v>1904725.36</v>
      </c>
      <c r="K18" s="59">
        <f t="shared" si="1"/>
        <v>1526842.39</v>
      </c>
      <c r="L18" s="59">
        <f t="shared" si="1"/>
        <v>0</v>
      </c>
      <c r="M18" s="59">
        <f t="shared" si="1"/>
        <v>0</v>
      </c>
      <c r="N18" s="79"/>
      <c r="O18" s="75"/>
      <c r="P18" s="75"/>
      <c r="Q18" s="75"/>
      <c r="R18" s="75"/>
      <c r="S18" s="75"/>
      <c r="T18" s="75"/>
      <c r="U18" s="75"/>
      <c r="V18" s="75"/>
    </row>
    <row r="19" spans="1:24" s="14" customFormat="1" ht="71.25" customHeight="1">
      <c r="A19" s="62"/>
      <c r="B19" s="62"/>
      <c r="C19" s="62"/>
      <c r="D19" s="62"/>
      <c r="E19" s="74"/>
      <c r="F19" s="55" t="s">
        <v>35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1"/>
      <c r="O19" s="12"/>
      <c r="P19" s="12"/>
      <c r="Q19" s="12"/>
      <c r="R19" s="12"/>
      <c r="S19" s="12"/>
      <c r="T19" s="12"/>
      <c r="U19" s="12"/>
      <c r="V19" s="12"/>
      <c r="W19" s="13"/>
      <c r="X19" s="13"/>
    </row>
    <row r="20" spans="1:24" ht="38.25" customHeight="1">
      <c r="A20" s="77" t="s">
        <v>36</v>
      </c>
      <c r="B20" s="113" t="s">
        <v>37</v>
      </c>
      <c r="C20" s="62">
        <v>2020</v>
      </c>
      <c r="D20" s="62">
        <v>2025</v>
      </c>
      <c r="E20" s="62" t="s">
        <v>31</v>
      </c>
      <c r="F20" s="55" t="s">
        <v>32</v>
      </c>
      <c r="G20" s="47">
        <f>H20+I20+J20+K20+L20+M20</f>
        <v>7344966.8899999997</v>
      </c>
      <c r="H20" s="47">
        <f t="shared" ref="H20:M20" si="2">H21+H22</f>
        <v>2253428.1</v>
      </c>
      <c r="I20" s="47">
        <f t="shared" si="2"/>
        <v>1072008</v>
      </c>
      <c r="J20" s="47">
        <f t="shared" si="2"/>
        <v>1972688.4000000001</v>
      </c>
      <c r="K20" s="47">
        <f t="shared" si="2"/>
        <v>1726842.39</v>
      </c>
      <c r="L20" s="47">
        <f t="shared" si="2"/>
        <v>0</v>
      </c>
      <c r="M20" s="47">
        <f t="shared" si="2"/>
        <v>320000</v>
      </c>
      <c r="N20" s="114" t="s">
        <v>25</v>
      </c>
      <c r="O20" s="115" t="s">
        <v>25</v>
      </c>
      <c r="P20" s="115" t="s">
        <v>25</v>
      </c>
      <c r="Q20" s="115" t="s">
        <v>25</v>
      </c>
      <c r="R20" s="115" t="s">
        <v>25</v>
      </c>
      <c r="S20" s="115" t="s">
        <v>25</v>
      </c>
      <c r="T20" s="115" t="s">
        <v>25</v>
      </c>
      <c r="U20" s="115" t="s">
        <v>25</v>
      </c>
      <c r="V20" s="115" t="s">
        <v>25</v>
      </c>
    </row>
    <row r="21" spans="1:24" ht="69.75" customHeight="1">
      <c r="A21" s="77"/>
      <c r="B21" s="113"/>
      <c r="C21" s="62"/>
      <c r="D21" s="62"/>
      <c r="E21" s="62"/>
      <c r="F21" s="55" t="s">
        <v>38</v>
      </c>
      <c r="G21" s="47">
        <f>H21+I21+J21+K21+L21+M21</f>
        <v>687726.13</v>
      </c>
      <c r="H21" s="47">
        <f>H24+H27+H30+H33+H36</f>
        <v>67602.850000000006</v>
      </c>
      <c r="I21" s="47">
        <f>I24+I27+I30+I33</f>
        <v>32160.240000000002</v>
      </c>
      <c r="J21" s="47">
        <f>J24+J27+J30+J33+J36</f>
        <v>67963.040000000008</v>
      </c>
      <c r="K21" s="47">
        <f>K24+K27+K30+K33+K36+K39</f>
        <v>200000</v>
      </c>
      <c r="L21" s="47">
        <f>L24+L27+L30+L33+L36</f>
        <v>0</v>
      </c>
      <c r="M21" s="47">
        <f>M24+M27+M30+M33+M36</f>
        <v>320000</v>
      </c>
      <c r="N21" s="114"/>
      <c r="O21" s="115"/>
      <c r="P21" s="115"/>
      <c r="Q21" s="115"/>
      <c r="R21" s="115"/>
      <c r="S21" s="115"/>
      <c r="T21" s="115"/>
      <c r="U21" s="115"/>
      <c r="V21" s="115"/>
    </row>
    <row r="22" spans="1:24" ht="87" customHeight="1">
      <c r="A22" s="77"/>
      <c r="B22" s="113"/>
      <c r="C22" s="62"/>
      <c r="D22" s="62"/>
      <c r="E22" s="62"/>
      <c r="F22" s="55" t="s">
        <v>39</v>
      </c>
      <c r="G22" s="47">
        <f>H22+I22+J22+K22+L22+M22</f>
        <v>6657240.7599999998</v>
      </c>
      <c r="H22" s="47">
        <f>H25+H28+H31+H34+H37</f>
        <v>2185825.25</v>
      </c>
      <c r="I22" s="47">
        <f>I25+I28+I31+I34+I37</f>
        <v>1039847.76</v>
      </c>
      <c r="J22" s="47">
        <f>J25+J28+J31+J34+J37</f>
        <v>1904725.36</v>
      </c>
      <c r="K22" s="47">
        <f>K25+K28+K31+K34+K37+K40</f>
        <v>1526842.39</v>
      </c>
      <c r="L22" s="47">
        <f>L25+L28+L31+L34+L37</f>
        <v>0</v>
      </c>
      <c r="M22" s="47">
        <f>M25+M28+M31+M34+M37</f>
        <v>0</v>
      </c>
      <c r="N22" s="114"/>
      <c r="O22" s="115"/>
      <c r="P22" s="115"/>
      <c r="Q22" s="115"/>
      <c r="R22" s="115"/>
      <c r="S22" s="115"/>
      <c r="T22" s="115"/>
      <c r="U22" s="115"/>
      <c r="V22" s="115"/>
    </row>
    <row r="23" spans="1:24" ht="35.25" customHeight="1">
      <c r="A23" s="77" t="s">
        <v>40</v>
      </c>
      <c r="B23" s="109" t="s">
        <v>41</v>
      </c>
      <c r="C23" s="62">
        <v>2020</v>
      </c>
      <c r="D23" s="62">
        <v>2025</v>
      </c>
      <c r="E23" s="62" t="s">
        <v>42</v>
      </c>
      <c r="F23" s="55" t="s">
        <v>32</v>
      </c>
      <c r="G23" s="47">
        <f>H23+I23+J23+K23+L23+M23</f>
        <v>320000</v>
      </c>
      <c r="H23" s="47">
        <f t="shared" ref="H23:M23" si="3">H24+H25</f>
        <v>0</v>
      </c>
      <c r="I23" s="47">
        <f t="shared" si="3"/>
        <v>0</v>
      </c>
      <c r="J23" s="47">
        <f t="shared" si="3"/>
        <v>0</v>
      </c>
      <c r="K23" s="47">
        <f t="shared" si="3"/>
        <v>100000</v>
      </c>
      <c r="L23" s="47">
        <f t="shared" si="3"/>
        <v>0</v>
      </c>
      <c r="M23" s="47">
        <f t="shared" si="3"/>
        <v>220000</v>
      </c>
      <c r="N23" s="75" t="s">
        <v>43</v>
      </c>
      <c r="O23" s="75" t="s">
        <v>44</v>
      </c>
      <c r="P23" s="75">
        <v>8</v>
      </c>
      <c r="Q23" s="75" t="s">
        <v>25</v>
      </c>
      <c r="R23" s="75" t="s">
        <v>25</v>
      </c>
      <c r="S23" s="75" t="s">
        <v>25</v>
      </c>
      <c r="T23" s="75">
        <v>3</v>
      </c>
      <c r="U23" s="75" t="s">
        <v>25</v>
      </c>
      <c r="V23" s="75">
        <v>5</v>
      </c>
    </row>
    <row r="24" spans="1:24" ht="72.75" customHeight="1">
      <c r="A24" s="77"/>
      <c r="B24" s="109"/>
      <c r="C24" s="62"/>
      <c r="D24" s="62"/>
      <c r="E24" s="62"/>
      <c r="F24" s="55" t="s">
        <v>38</v>
      </c>
      <c r="G24" s="47">
        <f>H24+I24+J24+L24+M24</f>
        <v>220000</v>
      </c>
      <c r="H24" s="47">
        <v>0</v>
      </c>
      <c r="I24" s="47">
        <v>0</v>
      </c>
      <c r="J24" s="47">
        <v>0</v>
      </c>
      <c r="K24" s="47">
        <v>100000</v>
      </c>
      <c r="L24" s="47">
        <v>0</v>
      </c>
      <c r="M24" s="47">
        <v>220000</v>
      </c>
      <c r="N24" s="75"/>
      <c r="O24" s="75"/>
      <c r="P24" s="75"/>
      <c r="Q24" s="75"/>
      <c r="R24" s="75"/>
      <c r="S24" s="75"/>
      <c r="T24" s="75"/>
      <c r="U24" s="75"/>
      <c r="V24" s="75"/>
    </row>
    <row r="25" spans="1:24" ht="105" customHeight="1">
      <c r="A25" s="77"/>
      <c r="B25" s="109"/>
      <c r="C25" s="62"/>
      <c r="D25" s="62"/>
      <c r="E25" s="62"/>
      <c r="F25" s="55" t="s">
        <v>39</v>
      </c>
      <c r="G25" s="47">
        <f>H25+I25+J25+K25+L25+M25</f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75"/>
      <c r="O25" s="75"/>
      <c r="P25" s="75"/>
      <c r="Q25" s="75"/>
      <c r="R25" s="75"/>
      <c r="S25" s="75"/>
      <c r="T25" s="75"/>
      <c r="U25" s="75"/>
      <c r="V25" s="75"/>
    </row>
    <row r="26" spans="1:24" ht="49.35" customHeight="1">
      <c r="A26" s="77" t="s">
        <v>45</v>
      </c>
      <c r="B26" s="109" t="s">
        <v>46</v>
      </c>
      <c r="C26" s="62">
        <v>2020</v>
      </c>
      <c r="D26" s="62">
        <v>2025</v>
      </c>
      <c r="E26" s="62" t="s">
        <v>47</v>
      </c>
      <c r="F26" s="55" t="s">
        <v>32</v>
      </c>
      <c r="G26" s="47">
        <f>H26+I26+J26+K26+L26+M26</f>
        <v>6842320.8899999997</v>
      </c>
      <c r="H26" s="47">
        <f t="shared" ref="H26:M26" si="4">H27+H28</f>
        <v>2253428.1</v>
      </c>
      <c r="I26" s="47">
        <f t="shared" si="4"/>
        <v>1072008</v>
      </c>
      <c r="J26" s="47">
        <f t="shared" si="4"/>
        <v>1963634.4000000001</v>
      </c>
      <c r="K26" s="47">
        <f t="shared" si="4"/>
        <v>1453250.39</v>
      </c>
      <c r="L26" s="47">
        <f t="shared" si="4"/>
        <v>0</v>
      </c>
      <c r="M26" s="47">
        <f t="shared" si="4"/>
        <v>100000</v>
      </c>
      <c r="N26" s="110" t="s">
        <v>48</v>
      </c>
      <c r="O26" s="75" t="s">
        <v>44</v>
      </c>
      <c r="P26" s="75">
        <v>12</v>
      </c>
      <c r="Q26" s="75">
        <v>2</v>
      </c>
      <c r="R26" s="75">
        <v>2</v>
      </c>
      <c r="S26" s="75">
        <v>2</v>
      </c>
      <c r="T26" s="75">
        <v>2</v>
      </c>
      <c r="U26" s="111">
        <v>2</v>
      </c>
      <c r="V26" s="75">
        <v>2</v>
      </c>
    </row>
    <row r="27" spans="1:24" ht="47.65" customHeight="1">
      <c r="A27" s="77"/>
      <c r="B27" s="109"/>
      <c r="C27" s="62"/>
      <c r="D27" s="62"/>
      <c r="E27" s="62"/>
      <c r="F27" s="55" t="s">
        <v>38</v>
      </c>
      <c r="G27" s="47">
        <f>H27+I27+J27+K27+L27+M27</f>
        <v>358672.13</v>
      </c>
      <c r="H27" s="47">
        <v>67602.850000000006</v>
      </c>
      <c r="I27" s="47">
        <v>32160.240000000002</v>
      </c>
      <c r="J27" s="47">
        <f>100000-41090.96</f>
        <v>58909.04</v>
      </c>
      <c r="K27" s="47">
        <v>100000</v>
      </c>
      <c r="L27" s="47">
        <v>0</v>
      </c>
      <c r="M27" s="47">
        <v>100000</v>
      </c>
      <c r="N27" s="110"/>
      <c r="O27" s="75"/>
      <c r="P27" s="75"/>
      <c r="Q27" s="75"/>
      <c r="R27" s="75"/>
      <c r="S27" s="75"/>
      <c r="T27" s="75"/>
      <c r="U27" s="111"/>
      <c r="V27" s="75"/>
    </row>
    <row r="28" spans="1:24" ht="112.5" customHeight="1">
      <c r="A28" s="77"/>
      <c r="B28" s="109"/>
      <c r="C28" s="62"/>
      <c r="D28" s="62"/>
      <c r="E28" s="62"/>
      <c r="F28" s="55" t="s">
        <v>39</v>
      </c>
      <c r="G28" s="47">
        <f>H28+I28+J28+K28+L28+M28</f>
        <v>6483648.7599999998</v>
      </c>
      <c r="H28" s="47">
        <v>2185825.25</v>
      </c>
      <c r="I28" s="47">
        <v>1039847.76</v>
      </c>
      <c r="J28" s="47">
        <v>1904725.36</v>
      </c>
      <c r="K28" s="47">
        <v>1353250.39</v>
      </c>
      <c r="L28" s="47">
        <v>0</v>
      </c>
      <c r="M28" s="47">
        <v>0</v>
      </c>
      <c r="N28" s="110"/>
      <c r="O28" s="75"/>
      <c r="P28" s="75"/>
      <c r="Q28" s="75"/>
      <c r="R28" s="75"/>
      <c r="S28" s="75"/>
      <c r="T28" s="75"/>
      <c r="U28" s="111"/>
      <c r="V28" s="75"/>
    </row>
    <row r="29" spans="1:24" ht="13.5" customHeight="1">
      <c r="A29" s="77" t="s">
        <v>49</v>
      </c>
      <c r="B29" s="109" t="s">
        <v>50</v>
      </c>
      <c r="C29" s="62">
        <v>2020</v>
      </c>
      <c r="D29" s="62">
        <v>2025</v>
      </c>
      <c r="E29" s="62" t="s">
        <v>51</v>
      </c>
      <c r="F29" s="55" t="s">
        <v>32</v>
      </c>
      <c r="G29" s="47">
        <f>H29+I29+J29+K29+L29+M29</f>
        <v>0</v>
      </c>
      <c r="H29" s="47">
        <f t="shared" ref="H29:M29" si="5">H30+H31</f>
        <v>0</v>
      </c>
      <c r="I29" s="47">
        <f t="shared" si="5"/>
        <v>0</v>
      </c>
      <c r="J29" s="47">
        <f t="shared" si="5"/>
        <v>0</v>
      </c>
      <c r="K29" s="47">
        <f t="shared" si="5"/>
        <v>0</v>
      </c>
      <c r="L29" s="47">
        <f t="shared" si="5"/>
        <v>0</v>
      </c>
      <c r="M29" s="56">
        <f t="shared" si="5"/>
        <v>0</v>
      </c>
      <c r="N29" s="75" t="s">
        <v>52</v>
      </c>
      <c r="O29" s="112" t="s">
        <v>44</v>
      </c>
      <c r="P29" s="83" t="s">
        <v>25</v>
      </c>
      <c r="Q29" s="83" t="s">
        <v>25</v>
      </c>
      <c r="R29" s="83" t="s">
        <v>25</v>
      </c>
      <c r="S29" s="83" t="s">
        <v>25</v>
      </c>
      <c r="T29" s="83" t="s">
        <v>25</v>
      </c>
      <c r="U29" s="83" t="s">
        <v>25</v>
      </c>
      <c r="V29" s="83" t="s">
        <v>25</v>
      </c>
    </row>
    <row r="30" spans="1:24">
      <c r="A30" s="77"/>
      <c r="B30" s="109"/>
      <c r="C30" s="62"/>
      <c r="D30" s="62"/>
      <c r="E30" s="62"/>
      <c r="F30" s="55" t="s">
        <v>38</v>
      </c>
      <c r="G30" s="47">
        <f>H30+I30+J30+K30+L30+M30:M31</f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56">
        <v>0</v>
      </c>
      <c r="N30" s="75"/>
      <c r="O30" s="112"/>
      <c r="P30" s="83"/>
      <c r="Q30" s="83"/>
      <c r="R30" s="83"/>
      <c r="S30" s="83"/>
      <c r="T30" s="83"/>
      <c r="U30" s="83"/>
      <c r="V30" s="83"/>
    </row>
    <row r="31" spans="1:24" ht="182.25" customHeight="1">
      <c r="A31" s="77"/>
      <c r="B31" s="109"/>
      <c r="C31" s="62"/>
      <c r="D31" s="62"/>
      <c r="E31" s="62"/>
      <c r="F31" s="55" t="s">
        <v>39</v>
      </c>
      <c r="G31" s="47">
        <f t="shared" ref="G31:G43" si="6">H31+I31+J31+K31+L31+M31</f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56">
        <v>0</v>
      </c>
      <c r="N31" s="75"/>
      <c r="O31" s="112"/>
      <c r="P31" s="83"/>
      <c r="Q31" s="83"/>
      <c r="R31" s="83"/>
      <c r="S31" s="83"/>
      <c r="T31" s="83"/>
      <c r="U31" s="83"/>
      <c r="V31" s="83"/>
    </row>
    <row r="32" spans="1:24" ht="30" customHeight="1">
      <c r="A32" s="77" t="s">
        <v>53</v>
      </c>
      <c r="B32" s="108" t="s">
        <v>54</v>
      </c>
      <c r="C32" s="62">
        <v>2020</v>
      </c>
      <c r="D32" s="62">
        <v>2025</v>
      </c>
      <c r="E32" s="62" t="s">
        <v>55</v>
      </c>
      <c r="F32" s="55" t="s">
        <v>32</v>
      </c>
      <c r="G32" s="47">
        <f t="shared" si="6"/>
        <v>9054</v>
      </c>
      <c r="H32" s="47">
        <f t="shared" ref="H32:M32" si="7">H33+H34</f>
        <v>0</v>
      </c>
      <c r="I32" s="47">
        <f t="shared" si="7"/>
        <v>0</v>
      </c>
      <c r="J32" s="47">
        <f t="shared" si="7"/>
        <v>9054</v>
      </c>
      <c r="K32" s="47">
        <f t="shared" si="7"/>
        <v>0</v>
      </c>
      <c r="L32" s="47">
        <f t="shared" si="7"/>
        <v>0</v>
      </c>
      <c r="M32" s="47">
        <f t="shared" si="7"/>
        <v>0</v>
      </c>
      <c r="N32" s="64" t="s">
        <v>56</v>
      </c>
      <c r="O32" s="64" t="s">
        <v>57</v>
      </c>
      <c r="P32" s="64" t="s">
        <v>25</v>
      </c>
      <c r="Q32" s="64">
        <v>1.01</v>
      </c>
      <c r="R32" s="64">
        <v>1.01</v>
      </c>
      <c r="S32" s="64">
        <v>1.01</v>
      </c>
      <c r="T32" s="64">
        <v>1.01</v>
      </c>
      <c r="U32" s="64">
        <v>1.01</v>
      </c>
      <c r="V32" s="64">
        <v>1.01</v>
      </c>
    </row>
    <row r="33" spans="1:24" ht="74.25" customHeight="1">
      <c r="A33" s="77"/>
      <c r="B33" s="108"/>
      <c r="C33" s="62"/>
      <c r="D33" s="62"/>
      <c r="E33" s="62"/>
      <c r="F33" s="55" t="s">
        <v>38</v>
      </c>
      <c r="G33" s="47">
        <f t="shared" si="6"/>
        <v>9054</v>
      </c>
      <c r="H33" s="47">
        <v>0</v>
      </c>
      <c r="I33" s="47">
        <v>0</v>
      </c>
      <c r="J33" s="47">
        <v>9054</v>
      </c>
      <c r="K33" s="47">
        <v>0</v>
      </c>
      <c r="L33" s="47">
        <v>0</v>
      </c>
      <c r="M33" s="47">
        <v>0</v>
      </c>
      <c r="N33" s="64"/>
      <c r="O33" s="64"/>
      <c r="P33" s="64"/>
      <c r="Q33" s="64"/>
      <c r="R33" s="64"/>
      <c r="S33" s="64"/>
      <c r="T33" s="64"/>
      <c r="U33" s="64"/>
      <c r="V33" s="64"/>
    </row>
    <row r="34" spans="1:24" ht="105" customHeight="1">
      <c r="A34" s="77"/>
      <c r="B34" s="108"/>
      <c r="C34" s="62"/>
      <c r="D34" s="62"/>
      <c r="E34" s="62"/>
      <c r="F34" s="55" t="s">
        <v>39</v>
      </c>
      <c r="G34" s="47">
        <f t="shared" si="6"/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64"/>
      <c r="O34" s="64"/>
      <c r="P34" s="64"/>
      <c r="Q34" s="64"/>
      <c r="R34" s="64"/>
      <c r="S34" s="64"/>
      <c r="T34" s="64"/>
      <c r="U34" s="64"/>
      <c r="V34" s="64"/>
    </row>
    <row r="35" spans="1:24" ht="26.25" customHeight="1">
      <c r="A35" s="77" t="s">
        <v>58</v>
      </c>
      <c r="B35" s="108" t="s">
        <v>59</v>
      </c>
      <c r="C35" s="62">
        <v>2020</v>
      </c>
      <c r="D35" s="62">
        <v>2025</v>
      </c>
      <c r="E35" s="62" t="s">
        <v>55</v>
      </c>
      <c r="F35" s="55" t="s">
        <v>32</v>
      </c>
      <c r="G35" s="47">
        <f t="shared" si="6"/>
        <v>0</v>
      </c>
      <c r="H35" s="47">
        <f t="shared" ref="H35:M35" si="8">H36+H37</f>
        <v>0</v>
      </c>
      <c r="I35" s="47">
        <f t="shared" si="8"/>
        <v>0</v>
      </c>
      <c r="J35" s="47">
        <f t="shared" si="8"/>
        <v>0</v>
      </c>
      <c r="K35" s="47">
        <f t="shared" si="8"/>
        <v>0</v>
      </c>
      <c r="L35" s="47">
        <f t="shared" si="8"/>
        <v>0</v>
      </c>
      <c r="M35" s="47">
        <f t="shared" si="8"/>
        <v>0</v>
      </c>
      <c r="N35" s="64"/>
      <c r="O35" s="64"/>
      <c r="P35" s="64" t="s">
        <v>25</v>
      </c>
      <c r="Q35" s="64"/>
      <c r="R35" s="64" t="s">
        <v>25</v>
      </c>
      <c r="S35" s="64" t="s">
        <v>25</v>
      </c>
      <c r="T35" s="64" t="s">
        <v>25</v>
      </c>
      <c r="U35" s="64" t="s">
        <v>25</v>
      </c>
      <c r="V35" s="64" t="s">
        <v>25</v>
      </c>
    </row>
    <row r="36" spans="1:24" ht="63.75" customHeight="1">
      <c r="A36" s="77"/>
      <c r="B36" s="108"/>
      <c r="C36" s="62"/>
      <c r="D36" s="62"/>
      <c r="E36" s="62"/>
      <c r="F36" s="55" t="s">
        <v>38</v>
      </c>
      <c r="G36" s="47">
        <f t="shared" si="6"/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64"/>
      <c r="O36" s="64"/>
      <c r="P36" s="64"/>
      <c r="Q36" s="64"/>
      <c r="R36" s="64"/>
      <c r="S36" s="64"/>
      <c r="T36" s="64"/>
      <c r="U36" s="64"/>
      <c r="V36" s="64"/>
    </row>
    <row r="37" spans="1:24" ht="120" customHeight="1">
      <c r="A37" s="77"/>
      <c r="B37" s="108"/>
      <c r="C37" s="62"/>
      <c r="D37" s="62"/>
      <c r="E37" s="62"/>
      <c r="F37" s="55" t="s">
        <v>39</v>
      </c>
      <c r="G37" s="47">
        <f t="shared" si="6"/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64"/>
      <c r="O37" s="64"/>
      <c r="P37" s="64"/>
      <c r="Q37" s="64"/>
      <c r="R37" s="64"/>
      <c r="S37" s="64"/>
      <c r="T37" s="64"/>
      <c r="U37" s="64"/>
      <c r="V37" s="64"/>
    </row>
    <row r="38" spans="1:24" ht="26.25" customHeight="1">
      <c r="A38" s="77" t="s">
        <v>386</v>
      </c>
      <c r="B38" s="108" t="s">
        <v>387</v>
      </c>
      <c r="C38" s="62">
        <v>2020</v>
      </c>
      <c r="D38" s="62">
        <v>2025</v>
      </c>
      <c r="E38" s="62" t="s">
        <v>55</v>
      </c>
      <c r="F38" s="55" t="s">
        <v>32</v>
      </c>
      <c r="G38" s="47">
        <f t="shared" ref="G38:G40" si="9">H38+I38+J38+K38+L38+M38</f>
        <v>173592</v>
      </c>
      <c r="H38" s="47">
        <f t="shared" ref="H38:M38" si="10">H39+H40</f>
        <v>0</v>
      </c>
      <c r="I38" s="47">
        <f t="shared" si="10"/>
        <v>0</v>
      </c>
      <c r="J38" s="47">
        <f t="shared" si="10"/>
        <v>0</v>
      </c>
      <c r="K38" s="47">
        <f t="shared" si="10"/>
        <v>173592</v>
      </c>
      <c r="L38" s="47">
        <f t="shared" si="10"/>
        <v>0</v>
      </c>
      <c r="M38" s="47">
        <f t="shared" si="10"/>
        <v>0</v>
      </c>
      <c r="N38" s="41"/>
      <c r="O38" s="41"/>
      <c r="P38" s="41"/>
      <c r="Q38" s="41"/>
      <c r="R38" s="41"/>
      <c r="S38" s="41"/>
      <c r="T38" s="41"/>
      <c r="U38" s="41"/>
      <c r="V38" s="41"/>
    </row>
    <row r="39" spans="1:24" ht="63.75" customHeight="1">
      <c r="A39" s="77"/>
      <c r="B39" s="108"/>
      <c r="C39" s="62"/>
      <c r="D39" s="62"/>
      <c r="E39" s="62"/>
      <c r="F39" s="55" t="s">
        <v>38</v>
      </c>
      <c r="G39" s="47">
        <f t="shared" si="9"/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1"/>
      <c r="O39" s="41"/>
      <c r="P39" s="41"/>
      <c r="Q39" s="41"/>
      <c r="R39" s="41"/>
      <c r="S39" s="41"/>
      <c r="T39" s="41"/>
      <c r="U39" s="41"/>
      <c r="V39" s="41"/>
    </row>
    <row r="40" spans="1:24" ht="120" customHeight="1">
      <c r="A40" s="77"/>
      <c r="B40" s="108"/>
      <c r="C40" s="62"/>
      <c r="D40" s="62"/>
      <c r="E40" s="62"/>
      <c r="F40" s="55" t="s">
        <v>39</v>
      </c>
      <c r="G40" s="47">
        <f t="shared" si="9"/>
        <v>173592</v>
      </c>
      <c r="H40" s="47">
        <v>0</v>
      </c>
      <c r="I40" s="47">
        <v>0</v>
      </c>
      <c r="J40" s="47">
        <v>0</v>
      </c>
      <c r="K40" s="47">
        <v>173592</v>
      </c>
      <c r="L40" s="47">
        <v>0</v>
      </c>
      <c r="M40" s="47">
        <v>0</v>
      </c>
      <c r="N40" s="41"/>
      <c r="O40" s="41"/>
      <c r="P40" s="41"/>
      <c r="Q40" s="41"/>
      <c r="R40" s="41"/>
      <c r="S40" s="41"/>
      <c r="T40" s="41"/>
      <c r="U40" s="41"/>
      <c r="V40" s="41"/>
    </row>
    <row r="41" spans="1:24" ht="28.5" customHeight="1">
      <c r="A41" s="62" t="s">
        <v>60</v>
      </c>
      <c r="B41" s="62"/>
      <c r="C41" s="62">
        <v>2020</v>
      </c>
      <c r="D41" s="62">
        <v>2025</v>
      </c>
      <c r="E41" s="62" t="s">
        <v>25</v>
      </c>
      <c r="F41" s="55" t="s">
        <v>32</v>
      </c>
      <c r="G41" s="47">
        <f t="shared" si="6"/>
        <v>7344966.8899999997</v>
      </c>
      <c r="H41" s="57">
        <f t="shared" ref="H41:M41" si="11">H42+H43</f>
        <v>2253428.1</v>
      </c>
      <c r="I41" s="50">
        <f t="shared" si="11"/>
        <v>1072008</v>
      </c>
      <c r="J41" s="50">
        <f t="shared" si="11"/>
        <v>1972688.4000000001</v>
      </c>
      <c r="K41" s="50">
        <f t="shared" si="11"/>
        <v>1726842.39</v>
      </c>
      <c r="L41" s="50">
        <f t="shared" si="11"/>
        <v>0</v>
      </c>
      <c r="M41" s="15">
        <f t="shared" si="11"/>
        <v>320000</v>
      </c>
      <c r="N41" s="75" t="s">
        <v>25</v>
      </c>
      <c r="O41" s="75" t="s">
        <v>25</v>
      </c>
      <c r="P41" s="75" t="s">
        <v>25</v>
      </c>
      <c r="Q41" s="75" t="s">
        <v>25</v>
      </c>
      <c r="R41" s="75" t="s">
        <v>25</v>
      </c>
      <c r="S41" s="75" t="s">
        <v>25</v>
      </c>
      <c r="T41" s="75" t="s">
        <v>25</v>
      </c>
      <c r="U41" s="75" t="s">
        <v>25</v>
      </c>
      <c r="V41" s="75" t="s">
        <v>25</v>
      </c>
    </row>
    <row r="42" spans="1:24">
      <c r="A42" s="62"/>
      <c r="B42" s="62"/>
      <c r="C42" s="62"/>
      <c r="D42" s="62"/>
      <c r="E42" s="62"/>
      <c r="F42" s="55" t="s">
        <v>38</v>
      </c>
      <c r="G42" s="47">
        <f t="shared" si="6"/>
        <v>687726.13</v>
      </c>
      <c r="H42" s="49">
        <f t="shared" ref="H42:M43" si="12">H17</f>
        <v>67602.850000000006</v>
      </c>
      <c r="I42" s="47">
        <f t="shared" si="12"/>
        <v>32160.240000000002</v>
      </c>
      <c r="J42" s="47">
        <f t="shared" si="12"/>
        <v>67963.040000000008</v>
      </c>
      <c r="K42" s="47">
        <f t="shared" si="12"/>
        <v>200000</v>
      </c>
      <c r="L42" s="47">
        <f t="shared" si="12"/>
        <v>0</v>
      </c>
      <c r="M42" s="56">
        <f t="shared" si="12"/>
        <v>320000</v>
      </c>
      <c r="N42" s="75"/>
      <c r="O42" s="75"/>
      <c r="P42" s="75"/>
      <c r="Q42" s="75"/>
      <c r="R42" s="75"/>
      <c r="S42" s="75"/>
      <c r="T42" s="75"/>
      <c r="U42" s="75"/>
      <c r="V42" s="75"/>
    </row>
    <row r="43" spans="1:24">
      <c r="A43" s="62"/>
      <c r="B43" s="62"/>
      <c r="C43" s="62"/>
      <c r="D43" s="62"/>
      <c r="E43" s="62"/>
      <c r="F43" s="55" t="s">
        <v>39</v>
      </c>
      <c r="G43" s="47">
        <f t="shared" si="6"/>
        <v>6657240.7599999998</v>
      </c>
      <c r="H43" s="47">
        <f t="shared" si="12"/>
        <v>2185825.25</v>
      </c>
      <c r="I43" s="47">
        <f t="shared" si="12"/>
        <v>1039847.76</v>
      </c>
      <c r="J43" s="47">
        <f t="shared" si="12"/>
        <v>1904725.36</v>
      </c>
      <c r="K43" s="47">
        <f t="shared" si="12"/>
        <v>1526842.39</v>
      </c>
      <c r="L43" s="47">
        <f t="shared" si="12"/>
        <v>0</v>
      </c>
      <c r="M43" s="56">
        <f t="shared" si="12"/>
        <v>0</v>
      </c>
      <c r="N43" s="75"/>
      <c r="O43" s="75"/>
      <c r="P43" s="75"/>
      <c r="Q43" s="75"/>
      <c r="R43" s="75"/>
      <c r="S43" s="75"/>
      <c r="T43" s="75"/>
      <c r="U43" s="75"/>
      <c r="V43" s="75"/>
    </row>
    <row r="44" spans="1:24" ht="56.25" customHeight="1">
      <c r="A44" s="74" t="s">
        <v>61</v>
      </c>
      <c r="B44" s="74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</row>
    <row r="45" spans="1:24" s="14" customFormat="1" ht="13.5" customHeight="1">
      <c r="A45" s="106" t="s">
        <v>62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3"/>
      <c r="X45" s="13"/>
    </row>
    <row r="46" spans="1:24" s="14" customFormat="1" ht="81.75" customHeight="1">
      <c r="A46" s="107" t="s">
        <v>63</v>
      </c>
      <c r="B46" s="107"/>
      <c r="C46" s="46">
        <v>2020</v>
      </c>
      <c r="D46" s="46">
        <v>2025</v>
      </c>
      <c r="E46" s="40" t="s">
        <v>25</v>
      </c>
      <c r="F46" s="40" t="s">
        <v>25</v>
      </c>
      <c r="G46" s="44" t="s">
        <v>25</v>
      </c>
      <c r="H46" s="44" t="s">
        <v>25</v>
      </c>
      <c r="I46" s="44" t="s">
        <v>25</v>
      </c>
      <c r="J46" s="44" t="s">
        <v>25</v>
      </c>
      <c r="K46" s="44" t="s">
        <v>25</v>
      </c>
      <c r="L46" s="44" t="s">
        <v>25</v>
      </c>
      <c r="M46" s="44" t="s">
        <v>25</v>
      </c>
      <c r="N46" s="44" t="s">
        <v>25</v>
      </c>
      <c r="O46" s="44" t="s">
        <v>25</v>
      </c>
      <c r="P46" s="44" t="s">
        <v>25</v>
      </c>
      <c r="Q46" s="44" t="s">
        <v>25</v>
      </c>
      <c r="R46" s="44" t="s">
        <v>25</v>
      </c>
      <c r="S46" s="44" t="s">
        <v>25</v>
      </c>
      <c r="T46" s="44" t="s">
        <v>25</v>
      </c>
      <c r="U46" s="44" t="s">
        <v>25</v>
      </c>
      <c r="V46" s="44" t="s">
        <v>25</v>
      </c>
      <c r="W46" s="13"/>
      <c r="X46" s="13"/>
    </row>
    <row r="47" spans="1:24" s="14" customFormat="1" ht="32.25" customHeight="1">
      <c r="A47" s="60" t="s">
        <v>64</v>
      </c>
      <c r="B47" s="68" t="s">
        <v>65</v>
      </c>
      <c r="C47" s="68">
        <v>2020</v>
      </c>
      <c r="D47" s="68">
        <v>2025</v>
      </c>
      <c r="E47" s="63" t="s">
        <v>66</v>
      </c>
      <c r="F47" s="45" t="s">
        <v>67</v>
      </c>
      <c r="G47" s="44">
        <f t="shared" ref="G47:G87" si="13">H47+I47+J47+K47+L47+M47</f>
        <v>26086636</v>
      </c>
      <c r="H47" s="44">
        <f>H48+H49+H50</f>
        <v>10527000</v>
      </c>
      <c r="I47" s="44">
        <f>I48+I49</f>
        <v>0</v>
      </c>
      <c r="J47" s="44">
        <f>J48+J49</f>
        <v>0</v>
      </c>
      <c r="K47" s="44">
        <f>K48+K49</f>
        <v>14097136</v>
      </c>
      <c r="L47" s="44">
        <f>L48+L49</f>
        <v>1462500</v>
      </c>
      <c r="M47" s="44">
        <f>M48+M49</f>
        <v>0</v>
      </c>
      <c r="N47" s="66" t="s">
        <v>25</v>
      </c>
      <c r="O47" s="66" t="s">
        <v>25</v>
      </c>
      <c r="P47" s="66" t="s">
        <v>25</v>
      </c>
      <c r="Q47" s="66" t="s">
        <v>25</v>
      </c>
      <c r="R47" s="66" t="s">
        <v>25</v>
      </c>
      <c r="S47" s="66" t="s">
        <v>25</v>
      </c>
      <c r="T47" s="66" t="s">
        <v>25</v>
      </c>
      <c r="U47" s="66" t="s">
        <v>25</v>
      </c>
      <c r="V47" s="66" t="s">
        <v>25</v>
      </c>
      <c r="W47" s="13"/>
      <c r="X47" s="13"/>
    </row>
    <row r="48" spans="1:24" s="14" customFormat="1" ht="54.75" customHeight="1">
      <c r="A48" s="60"/>
      <c r="B48" s="68"/>
      <c r="C48" s="68"/>
      <c r="D48" s="68"/>
      <c r="E48" s="63"/>
      <c r="F48" s="16" t="s">
        <v>38</v>
      </c>
      <c r="G48" s="17">
        <f t="shared" si="13"/>
        <v>15559636</v>
      </c>
      <c r="H48" s="44">
        <f>H52+H85</f>
        <v>0</v>
      </c>
      <c r="I48" s="44">
        <f t="shared" ref="I48:M49" si="14">I52</f>
        <v>0</v>
      </c>
      <c r="J48" s="44">
        <f t="shared" si="14"/>
        <v>0</v>
      </c>
      <c r="K48" s="44">
        <f t="shared" si="14"/>
        <v>14097136</v>
      </c>
      <c r="L48" s="44">
        <f t="shared" si="14"/>
        <v>1462500</v>
      </c>
      <c r="M48" s="44">
        <f t="shared" si="14"/>
        <v>0</v>
      </c>
      <c r="N48" s="66"/>
      <c r="O48" s="66"/>
      <c r="P48" s="66"/>
      <c r="Q48" s="66"/>
      <c r="R48" s="66"/>
      <c r="S48" s="66"/>
      <c r="T48" s="66"/>
      <c r="U48" s="66"/>
      <c r="V48" s="66"/>
      <c r="W48" s="13"/>
      <c r="X48" s="13"/>
    </row>
    <row r="49" spans="1:24" s="14" customFormat="1" ht="60" customHeight="1">
      <c r="A49" s="60"/>
      <c r="B49" s="68"/>
      <c r="C49" s="68"/>
      <c r="D49" s="68"/>
      <c r="E49" s="63"/>
      <c r="F49" s="18" t="s">
        <v>68</v>
      </c>
      <c r="G49" s="19">
        <f t="shared" si="13"/>
        <v>10000000</v>
      </c>
      <c r="H49" s="44">
        <f>H53+H86</f>
        <v>10000000</v>
      </c>
      <c r="I49" s="54">
        <f t="shared" si="14"/>
        <v>0</v>
      </c>
      <c r="J49" s="54">
        <f t="shared" si="14"/>
        <v>0</v>
      </c>
      <c r="K49" s="54">
        <f t="shared" si="14"/>
        <v>0</v>
      </c>
      <c r="L49" s="54">
        <f t="shared" si="14"/>
        <v>0</v>
      </c>
      <c r="M49" s="54">
        <f t="shared" si="14"/>
        <v>0</v>
      </c>
      <c r="N49" s="66"/>
      <c r="O49" s="66"/>
      <c r="P49" s="66"/>
      <c r="Q49" s="66"/>
      <c r="R49" s="66"/>
      <c r="S49" s="66"/>
      <c r="T49" s="66"/>
      <c r="U49" s="66"/>
      <c r="V49" s="66"/>
      <c r="W49" s="13"/>
      <c r="X49" s="13"/>
    </row>
    <row r="50" spans="1:24" s="14" customFormat="1" ht="63.75" customHeight="1">
      <c r="A50" s="60"/>
      <c r="B50" s="68"/>
      <c r="C50" s="68"/>
      <c r="D50" s="68"/>
      <c r="E50" s="63"/>
      <c r="F50" s="55" t="s">
        <v>69</v>
      </c>
      <c r="G50" s="47">
        <f t="shared" si="13"/>
        <v>805640</v>
      </c>
      <c r="H50" s="47">
        <f t="shared" ref="H50:M50" si="15">H87</f>
        <v>527000</v>
      </c>
      <c r="I50" s="47">
        <f t="shared" si="15"/>
        <v>278640</v>
      </c>
      <c r="J50" s="47">
        <f t="shared" si="15"/>
        <v>0</v>
      </c>
      <c r="K50" s="47">
        <f t="shared" si="15"/>
        <v>0</v>
      </c>
      <c r="L50" s="47">
        <f t="shared" si="15"/>
        <v>0</v>
      </c>
      <c r="M50" s="47">
        <f t="shared" si="15"/>
        <v>0</v>
      </c>
      <c r="N50" s="11"/>
      <c r="O50" s="12"/>
      <c r="P50" s="12"/>
      <c r="Q50" s="12"/>
      <c r="R50" s="12"/>
      <c r="S50" s="12"/>
      <c r="T50" s="12"/>
      <c r="U50" s="12"/>
      <c r="V50" s="12"/>
      <c r="W50" s="13"/>
      <c r="X50" s="13"/>
    </row>
    <row r="51" spans="1:24" s="14" customFormat="1" ht="33.75" customHeight="1">
      <c r="A51" s="60" t="s">
        <v>64</v>
      </c>
      <c r="B51" s="120" t="s">
        <v>71</v>
      </c>
      <c r="C51" s="68">
        <v>2020</v>
      </c>
      <c r="D51" s="68">
        <v>2025</v>
      </c>
      <c r="E51" s="68" t="s">
        <v>66</v>
      </c>
      <c r="F51" s="45" t="s">
        <v>72</v>
      </c>
      <c r="G51" s="17">
        <f t="shared" si="13"/>
        <v>15559636</v>
      </c>
      <c r="H51" s="17">
        <f t="shared" ref="H51:M51" si="16">H52+H53</f>
        <v>0</v>
      </c>
      <c r="I51" s="44">
        <f t="shared" si="16"/>
        <v>0</v>
      </c>
      <c r="J51" s="44">
        <f t="shared" si="16"/>
        <v>0</v>
      </c>
      <c r="K51" s="44">
        <f t="shared" si="16"/>
        <v>14097136</v>
      </c>
      <c r="L51" s="44">
        <f t="shared" si="16"/>
        <v>1462500</v>
      </c>
      <c r="M51" s="44">
        <f t="shared" si="16"/>
        <v>0</v>
      </c>
      <c r="N51" s="104" t="s">
        <v>25</v>
      </c>
      <c r="O51" s="104" t="s">
        <v>25</v>
      </c>
      <c r="P51" s="104" t="s">
        <v>25</v>
      </c>
      <c r="Q51" s="104" t="s">
        <v>25</v>
      </c>
      <c r="R51" s="104" t="s">
        <v>25</v>
      </c>
      <c r="S51" s="104" t="s">
        <v>25</v>
      </c>
      <c r="T51" s="104" t="s">
        <v>25</v>
      </c>
      <c r="U51" s="104" t="s">
        <v>25</v>
      </c>
      <c r="V51" s="104" t="s">
        <v>25</v>
      </c>
      <c r="W51" s="13"/>
      <c r="X51" s="13"/>
    </row>
    <row r="52" spans="1:24" s="14" customFormat="1" ht="73.5" customHeight="1">
      <c r="A52" s="60"/>
      <c r="B52" s="120"/>
      <c r="C52" s="68"/>
      <c r="D52" s="68"/>
      <c r="E52" s="68"/>
      <c r="F52" s="16" t="s">
        <v>38</v>
      </c>
      <c r="G52" s="17">
        <f t="shared" si="13"/>
        <v>15559636</v>
      </c>
      <c r="H52" s="44">
        <f t="shared" ref="H52:J53" si="17">H55+H58+H61</f>
        <v>0</v>
      </c>
      <c r="I52" s="44">
        <f t="shared" si="17"/>
        <v>0</v>
      </c>
      <c r="J52" s="44">
        <f t="shared" si="17"/>
        <v>0</v>
      </c>
      <c r="K52" s="44">
        <f t="shared" ref="K52:M53" si="18">K55+K58+K61+K64+K73+K76+K79</f>
        <v>14097136</v>
      </c>
      <c r="L52" s="44">
        <f t="shared" si="18"/>
        <v>1462500</v>
      </c>
      <c r="M52" s="44">
        <f t="shared" si="18"/>
        <v>0</v>
      </c>
      <c r="N52" s="104"/>
      <c r="O52" s="104"/>
      <c r="P52" s="104"/>
      <c r="Q52" s="104"/>
      <c r="R52" s="104"/>
      <c r="S52" s="104"/>
      <c r="T52" s="104"/>
      <c r="U52" s="104"/>
      <c r="V52" s="104"/>
      <c r="W52" s="13"/>
      <c r="X52" s="13"/>
    </row>
    <row r="53" spans="1:24" s="14" customFormat="1" ht="108" customHeight="1">
      <c r="A53" s="60"/>
      <c r="B53" s="120"/>
      <c r="C53" s="68"/>
      <c r="D53" s="68"/>
      <c r="E53" s="68"/>
      <c r="F53" s="18" t="s">
        <v>68</v>
      </c>
      <c r="G53" s="19">
        <f t="shared" si="13"/>
        <v>0</v>
      </c>
      <c r="H53" s="44">
        <f t="shared" si="17"/>
        <v>0</v>
      </c>
      <c r="I53" s="44">
        <f t="shared" si="17"/>
        <v>0</v>
      </c>
      <c r="J53" s="44">
        <f t="shared" si="17"/>
        <v>0</v>
      </c>
      <c r="K53" s="44">
        <f t="shared" si="18"/>
        <v>0</v>
      </c>
      <c r="L53" s="44">
        <f t="shared" si="18"/>
        <v>0</v>
      </c>
      <c r="M53" s="44">
        <f t="shared" si="18"/>
        <v>0</v>
      </c>
      <c r="N53" s="104"/>
      <c r="O53" s="104"/>
      <c r="P53" s="104"/>
      <c r="Q53" s="104"/>
      <c r="R53" s="104"/>
      <c r="S53" s="104"/>
      <c r="T53" s="104"/>
      <c r="U53" s="104"/>
      <c r="V53" s="104"/>
      <c r="W53" s="13"/>
      <c r="X53" s="13"/>
    </row>
    <row r="54" spans="1:24" s="14" customFormat="1" ht="27.75" customHeight="1">
      <c r="A54" s="60" t="s">
        <v>70</v>
      </c>
      <c r="B54" s="72" t="s">
        <v>73</v>
      </c>
      <c r="C54" s="68">
        <v>2020</v>
      </c>
      <c r="D54" s="68">
        <v>2025</v>
      </c>
      <c r="E54" s="68" t="s">
        <v>74</v>
      </c>
      <c r="F54" s="45" t="s">
        <v>72</v>
      </c>
      <c r="G54" s="44">
        <f t="shared" si="13"/>
        <v>0</v>
      </c>
      <c r="H54" s="44">
        <f t="shared" ref="H54:M54" si="19">H55+H56</f>
        <v>0</v>
      </c>
      <c r="I54" s="44">
        <f t="shared" si="19"/>
        <v>0</v>
      </c>
      <c r="J54" s="44">
        <f t="shared" si="19"/>
        <v>0</v>
      </c>
      <c r="K54" s="44">
        <f t="shared" si="19"/>
        <v>0</v>
      </c>
      <c r="L54" s="44">
        <f t="shared" si="19"/>
        <v>0</v>
      </c>
      <c r="M54" s="35">
        <f t="shared" si="19"/>
        <v>0</v>
      </c>
      <c r="N54" s="66" t="s">
        <v>75</v>
      </c>
      <c r="O54" s="63" t="s">
        <v>76</v>
      </c>
      <c r="P54" s="63">
        <v>100</v>
      </c>
      <c r="Q54" s="63" t="s">
        <v>25</v>
      </c>
      <c r="R54" s="63" t="s">
        <v>25</v>
      </c>
      <c r="S54" s="63" t="s">
        <v>25</v>
      </c>
      <c r="T54" s="63" t="s">
        <v>25</v>
      </c>
      <c r="U54" s="63" t="s">
        <v>25</v>
      </c>
      <c r="V54" s="63" t="s">
        <v>25</v>
      </c>
      <c r="W54" s="13"/>
      <c r="X54" s="13"/>
    </row>
    <row r="55" spans="1:24" s="14" customFormat="1">
      <c r="A55" s="60"/>
      <c r="B55" s="72"/>
      <c r="C55" s="68"/>
      <c r="D55" s="68"/>
      <c r="E55" s="68"/>
      <c r="F55" s="16" t="s">
        <v>38</v>
      </c>
      <c r="G55" s="44">
        <f t="shared" si="13"/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35">
        <v>0</v>
      </c>
      <c r="N55" s="66"/>
      <c r="O55" s="63"/>
      <c r="P55" s="63"/>
      <c r="Q55" s="63"/>
      <c r="R55" s="63"/>
      <c r="S55" s="63"/>
      <c r="T55" s="63"/>
      <c r="U55" s="63"/>
      <c r="V55" s="63"/>
      <c r="W55" s="13"/>
      <c r="X55" s="13"/>
    </row>
    <row r="56" spans="1:24" s="14" customFormat="1" ht="166.5" customHeight="1">
      <c r="A56" s="60"/>
      <c r="B56" s="72"/>
      <c r="C56" s="68"/>
      <c r="D56" s="68"/>
      <c r="E56" s="68"/>
      <c r="F56" s="18" t="s">
        <v>68</v>
      </c>
      <c r="G56" s="54">
        <f t="shared" si="13"/>
        <v>0</v>
      </c>
      <c r="H56" s="54">
        <v>0</v>
      </c>
      <c r="I56" s="54">
        <v>0</v>
      </c>
      <c r="J56" s="54">
        <v>0</v>
      </c>
      <c r="K56" s="54">
        <v>0</v>
      </c>
      <c r="L56" s="54">
        <v>0</v>
      </c>
      <c r="M56" s="36">
        <v>0</v>
      </c>
      <c r="N56" s="66"/>
      <c r="O56" s="63"/>
      <c r="P56" s="63"/>
      <c r="Q56" s="63"/>
      <c r="R56" s="63"/>
      <c r="S56" s="63"/>
      <c r="T56" s="63"/>
      <c r="U56" s="63"/>
      <c r="V56" s="63"/>
      <c r="W56" s="13"/>
      <c r="X56" s="13"/>
    </row>
    <row r="57" spans="1:24" s="14" customFormat="1" ht="30" customHeight="1">
      <c r="A57" s="69" t="s">
        <v>83</v>
      </c>
      <c r="B57" s="99" t="s">
        <v>79</v>
      </c>
      <c r="C57" s="70">
        <v>2020</v>
      </c>
      <c r="D57" s="70">
        <v>2025</v>
      </c>
      <c r="E57" s="63" t="s">
        <v>74</v>
      </c>
      <c r="F57" s="45" t="s">
        <v>72</v>
      </c>
      <c r="G57" s="44">
        <f t="shared" si="13"/>
        <v>0</v>
      </c>
      <c r="H57" s="44">
        <f t="shared" ref="H57:M57" si="20">H58+H59</f>
        <v>0</v>
      </c>
      <c r="I57" s="44">
        <f t="shared" si="20"/>
        <v>0</v>
      </c>
      <c r="J57" s="44">
        <f t="shared" si="20"/>
        <v>0</v>
      </c>
      <c r="K57" s="44">
        <f t="shared" si="20"/>
        <v>0</v>
      </c>
      <c r="L57" s="44">
        <f t="shared" si="20"/>
        <v>0</v>
      </c>
      <c r="M57" s="44">
        <f t="shared" si="20"/>
        <v>0</v>
      </c>
      <c r="N57" s="66" t="s">
        <v>75</v>
      </c>
      <c r="O57" s="63" t="s">
        <v>76</v>
      </c>
      <c r="P57" s="63">
        <v>100</v>
      </c>
      <c r="Q57" s="63" t="s">
        <v>25</v>
      </c>
      <c r="R57" s="63" t="s">
        <v>25</v>
      </c>
      <c r="S57" s="63" t="s">
        <v>25</v>
      </c>
      <c r="T57" s="63" t="s">
        <v>25</v>
      </c>
      <c r="U57" s="63" t="s">
        <v>25</v>
      </c>
      <c r="V57" s="63" t="s">
        <v>25</v>
      </c>
      <c r="W57" s="13"/>
      <c r="X57" s="13"/>
    </row>
    <row r="58" spans="1:24" s="14" customFormat="1" ht="64.5" customHeight="1">
      <c r="A58" s="69"/>
      <c r="B58" s="99"/>
      <c r="C58" s="70"/>
      <c r="D58" s="70"/>
      <c r="E58" s="63"/>
      <c r="F58" s="16" t="s">
        <v>38</v>
      </c>
      <c r="G58" s="44">
        <f t="shared" si="13"/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66"/>
      <c r="O58" s="63"/>
      <c r="P58" s="63"/>
      <c r="Q58" s="63"/>
      <c r="R58" s="63"/>
      <c r="S58" s="63"/>
      <c r="T58" s="63"/>
      <c r="U58" s="63"/>
      <c r="V58" s="63"/>
      <c r="W58" s="13"/>
      <c r="X58" s="13"/>
    </row>
    <row r="59" spans="1:24" s="14" customFormat="1" ht="114.75" customHeight="1">
      <c r="A59" s="98"/>
      <c r="B59" s="100"/>
      <c r="C59" s="101"/>
      <c r="D59" s="101"/>
      <c r="E59" s="102"/>
      <c r="F59" s="37" t="s">
        <v>68</v>
      </c>
      <c r="G59" s="38">
        <f t="shared" si="13"/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66"/>
      <c r="O59" s="63"/>
      <c r="P59" s="63"/>
      <c r="Q59" s="63"/>
      <c r="R59" s="63"/>
      <c r="S59" s="63"/>
      <c r="T59" s="63"/>
      <c r="U59" s="63"/>
      <c r="V59" s="63"/>
      <c r="W59" s="13"/>
      <c r="X59" s="13"/>
    </row>
    <row r="60" spans="1:24" s="14" customFormat="1" ht="33" customHeight="1">
      <c r="A60" s="94" t="s">
        <v>325</v>
      </c>
      <c r="B60" s="96" t="s">
        <v>80</v>
      </c>
      <c r="C60" s="97">
        <v>2020</v>
      </c>
      <c r="D60" s="97">
        <v>2025</v>
      </c>
      <c r="E60" s="103" t="s">
        <v>74</v>
      </c>
      <c r="F60" s="52" t="s">
        <v>72</v>
      </c>
      <c r="G60" s="20">
        <f t="shared" si="13"/>
        <v>0</v>
      </c>
      <c r="H60" s="20">
        <f t="shared" ref="H60:M60" si="21">H61+H62</f>
        <v>0</v>
      </c>
      <c r="I60" s="20">
        <f t="shared" si="21"/>
        <v>0</v>
      </c>
      <c r="J60" s="20">
        <f t="shared" si="21"/>
        <v>0</v>
      </c>
      <c r="K60" s="20">
        <f t="shared" si="21"/>
        <v>0</v>
      </c>
      <c r="L60" s="20">
        <f t="shared" si="21"/>
        <v>0</v>
      </c>
      <c r="M60" s="20">
        <f t="shared" si="21"/>
        <v>0</v>
      </c>
      <c r="N60" s="66" t="s">
        <v>75</v>
      </c>
      <c r="O60" s="63" t="s">
        <v>76</v>
      </c>
      <c r="P60" s="63">
        <v>100</v>
      </c>
      <c r="Q60" s="63" t="s">
        <v>25</v>
      </c>
      <c r="R60" s="63" t="s">
        <v>25</v>
      </c>
      <c r="S60" s="63" t="s">
        <v>25</v>
      </c>
      <c r="T60" s="63" t="s">
        <v>25</v>
      </c>
      <c r="U60" s="63" t="s">
        <v>25</v>
      </c>
      <c r="V60" s="63" t="s">
        <v>25</v>
      </c>
      <c r="W60" s="13"/>
      <c r="X60" s="13"/>
    </row>
    <row r="61" spans="1:24" s="14" customFormat="1" ht="82.15" customHeight="1">
      <c r="A61" s="94"/>
      <c r="B61" s="96"/>
      <c r="C61" s="97"/>
      <c r="D61" s="97"/>
      <c r="E61" s="63"/>
      <c r="F61" s="45" t="s">
        <v>38</v>
      </c>
      <c r="G61" s="44">
        <f t="shared" si="13"/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66"/>
      <c r="O61" s="63"/>
      <c r="P61" s="63"/>
      <c r="Q61" s="63"/>
      <c r="R61" s="63"/>
      <c r="S61" s="63"/>
      <c r="T61" s="63"/>
      <c r="U61" s="63"/>
      <c r="V61" s="63"/>
      <c r="W61" s="13"/>
      <c r="X61" s="13"/>
    </row>
    <row r="62" spans="1:24" s="14" customFormat="1" ht="97.5" customHeight="1">
      <c r="A62" s="94"/>
      <c r="B62" s="96"/>
      <c r="C62" s="97"/>
      <c r="D62" s="97"/>
      <c r="E62" s="63"/>
      <c r="F62" s="45" t="s">
        <v>68</v>
      </c>
      <c r="G62" s="44">
        <f t="shared" si="13"/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66"/>
      <c r="O62" s="63"/>
      <c r="P62" s="63"/>
      <c r="Q62" s="63"/>
      <c r="R62" s="63"/>
      <c r="S62" s="63"/>
      <c r="T62" s="63"/>
      <c r="U62" s="63"/>
      <c r="V62" s="63"/>
      <c r="W62" s="13"/>
      <c r="X62" s="13"/>
    </row>
    <row r="63" spans="1:24" s="14" customFormat="1" ht="33" customHeight="1">
      <c r="A63" s="94" t="s">
        <v>326</v>
      </c>
      <c r="B63" s="96" t="s">
        <v>82</v>
      </c>
      <c r="C63" s="97">
        <v>2020</v>
      </c>
      <c r="D63" s="97">
        <v>2025</v>
      </c>
      <c r="E63" s="63" t="s">
        <v>74</v>
      </c>
      <c r="F63" s="45" t="s">
        <v>72</v>
      </c>
      <c r="G63" s="20">
        <f t="shared" ref="G63:G71" si="22">H63+I63+J63+K63+L63+M63</f>
        <v>1462500</v>
      </c>
      <c r="H63" s="20">
        <f t="shared" ref="H63:M63" si="23">H64+H65</f>
        <v>0</v>
      </c>
      <c r="I63" s="20">
        <f t="shared" si="23"/>
        <v>0</v>
      </c>
      <c r="J63" s="20">
        <f t="shared" si="23"/>
        <v>0</v>
      </c>
      <c r="K63" s="20">
        <f t="shared" si="23"/>
        <v>0</v>
      </c>
      <c r="L63" s="20">
        <f t="shared" si="23"/>
        <v>1462500</v>
      </c>
      <c r="M63" s="20">
        <f t="shared" si="23"/>
        <v>0</v>
      </c>
      <c r="N63" s="66" t="s">
        <v>75</v>
      </c>
      <c r="O63" s="63" t="s">
        <v>76</v>
      </c>
      <c r="P63" s="63">
        <v>100</v>
      </c>
      <c r="Q63" s="63" t="s">
        <v>25</v>
      </c>
      <c r="R63" s="63" t="s">
        <v>25</v>
      </c>
      <c r="S63" s="63" t="s">
        <v>25</v>
      </c>
      <c r="T63" s="63" t="s">
        <v>25</v>
      </c>
      <c r="U63" s="63">
        <v>100</v>
      </c>
      <c r="V63" s="63" t="s">
        <v>25</v>
      </c>
      <c r="W63" s="13"/>
      <c r="X63" s="13"/>
    </row>
    <row r="64" spans="1:24" s="14" customFormat="1" ht="82.15" customHeight="1">
      <c r="A64" s="94"/>
      <c r="B64" s="96"/>
      <c r="C64" s="97"/>
      <c r="D64" s="97"/>
      <c r="E64" s="63"/>
      <c r="F64" s="45" t="s">
        <v>38</v>
      </c>
      <c r="G64" s="44">
        <f t="shared" si="22"/>
        <v>1462500</v>
      </c>
      <c r="H64" s="44">
        <v>0</v>
      </c>
      <c r="I64" s="44">
        <v>0</v>
      </c>
      <c r="J64" s="44">
        <v>0</v>
      </c>
      <c r="K64" s="44">
        <v>0</v>
      </c>
      <c r="L64" s="44">
        <v>1462500</v>
      </c>
      <c r="M64" s="44">
        <v>0</v>
      </c>
      <c r="N64" s="66"/>
      <c r="O64" s="63"/>
      <c r="P64" s="63"/>
      <c r="Q64" s="63"/>
      <c r="R64" s="63"/>
      <c r="S64" s="63"/>
      <c r="T64" s="63"/>
      <c r="U64" s="63"/>
      <c r="V64" s="63"/>
      <c r="W64" s="13"/>
      <c r="X64" s="13"/>
    </row>
    <row r="65" spans="1:24" s="14" customFormat="1" ht="97.5" customHeight="1">
      <c r="A65" s="94"/>
      <c r="B65" s="96"/>
      <c r="C65" s="97"/>
      <c r="D65" s="97"/>
      <c r="E65" s="63"/>
      <c r="F65" s="45" t="s">
        <v>68</v>
      </c>
      <c r="G65" s="44">
        <f t="shared" si="22"/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66"/>
      <c r="O65" s="63"/>
      <c r="P65" s="63"/>
      <c r="Q65" s="63"/>
      <c r="R65" s="63"/>
      <c r="S65" s="63"/>
      <c r="T65" s="63"/>
      <c r="U65" s="63"/>
      <c r="V65" s="63"/>
      <c r="W65" s="13"/>
      <c r="X65" s="13"/>
    </row>
    <row r="66" spans="1:24" s="14" customFormat="1" ht="45" customHeight="1">
      <c r="A66" s="94" t="s">
        <v>327</v>
      </c>
      <c r="B66" s="63" t="s">
        <v>81</v>
      </c>
      <c r="C66" s="68">
        <v>2020</v>
      </c>
      <c r="D66" s="68">
        <v>2025</v>
      </c>
      <c r="E66" s="63" t="s">
        <v>77</v>
      </c>
      <c r="F66" s="45" t="s">
        <v>72</v>
      </c>
      <c r="G66" s="44">
        <f t="shared" si="22"/>
        <v>0</v>
      </c>
      <c r="H66" s="44">
        <f t="shared" ref="H66:M66" si="24">H67+H68</f>
        <v>0</v>
      </c>
      <c r="I66" s="44">
        <f t="shared" si="24"/>
        <v>0</v>
      </c>
      <c r="J66" s="44">
        <f t="shared" si="24"/>
        <v>0</v>
      </c>
      <c r="K66" s="44">
        <f t="shared" si="24"/>
        <v>0</v>
      </c>
      <c r="L66" s="44">
        <f t="shared" si="24"/>
        <v>0</v>
      </c>
      <c r="M66" s="44">
        <f t="shared" si="24"/>
        <v>0</v>
      </c>
      <c r="N66" s="66" t="s">
        <v>25</v>
      </c>
      <c r="O66" s="63" t="s">
        <v>76</v>
      </c>
      <c r="P66" s="63">
        <v>100</v>
      </c>
      <c r="Q66" s="66" t="s">
        <v>25</v>
      </c>
      <c r="R66" s="66" t="s">
        <v>25</v>
      </c>
      <c r="S66" s="66" t="s">
        <v>25</v>
      </c>
      <c r="T66" s="66">
        <v>100</v>
      </c>
      <c r="U66" s="66" t="s">
        <v>25</v>
      </c>
      <c r="V66" s="66" t="s">
        <v>25</v>
      </c>
      <c r="W66" s="13"/>
      <c r="X66" s="13"/>
    </row>
    <row r="67" spans="1:24" s="14" customFormat="1" ht="45" customHeight="1">
      <c r="A67" s="94"/>
      <c r="B67" s="63"/>
      <c r="C67" s="68"/>
      <c r="D67" s="68"/>
      <c r="E67" s="63"/>
      <c r="F67" s="45" t="s">
        <v>38</v>
      </c>
      <c r="G67" s="44">
        <f t="shared" si="22"/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66"/>
      <c r="O67" s="63"/>
      <c r="P67" s="63"/>
      <c r="Q67" s="66"/>
      <c r="R67" s="66"/>
      <c r="S67" s="66"/>
      <c r="T67" s="66"/>
      <c r="U67" s="66"/>
      <c r="V67" s="66"/>
      <c r="W67" s="13"/>
      <c r="X67" s="13"/>
    </row>
    <row r="68" spans="1:24" s="14" customFormat="1" ht="45" customHeight="1">
      <c r="A68" s="94"/>
      <c r="B68" s="63"/>
      <c r="C68" s="68"/>
      <c r="D68" s="68"/>
      <c r="E68" s="63"/>
      <c r="F68" s="45" t="s">
        <v>68</v>
      </c>
      <c r="G68" s="44">
        <f t="shared" si="22"/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66"/>
      <c r="O68" s="63"/>
      <c r="P68" s="63"/>
      <c r="Q68" s="66"/>
      <c r="R68" s="66"/>
      <c r="S68" s="66"/>
      <c r="T68" s="66"/>
      <c r="U68" s="66"/>
      <c r="V68" s="66"/>
      <c r="W68" s="13"/>
      <c r="X68" s="13"/>
    </row>
    <row r="69" spans="1:24" s="14" customFormat="1" ht="45" customHeight="1">
      <c r="A69" s="94" t="s">
        <v>328</v>
      </c>
      <c r="B69" s="63" t="s">
        <v>78</v>
      </c>
      <c r="C69" s="68">
        <v>2020</v>
      </c>
      <c r="D69" s="68">
        <v>2025</v>
      </c>
      <c r="E69" s="63" t="s">
        <v>77</v>
      </c>
      <c r="F69" s="45" t="s">
        <v>72</v>
      </c>
      <c r="G69" s="44">
        <f t="shared" si="22"/>
        <v>1462500</v>
      </c>
      <c r="H69" s="44">
        <f t="shared" ref="H69:M69" si="25">H70+H71</f>
        <v>0</v>
      </c>
      <c r="I69" s="44">
        <f t="shared" si="25"/>
        <v>0</v>
      </c>
      <c r="J69" s="44">
        <f t="shared" si="25"/>
        <v>0</v>
      </c>
      <c r="K69" s="44">
        <f t="shared" si="25"/>
        <v>0</v>
      </c>
      <c r="L69" s="44">
        <f t="shared" si="25"/>
        <v>1462500</v>
      </c>
      <c r="M69" s="44">
        <f t="shared" si="25"/>
        <v>0</v>
      </c>
      <c r="N69" s="66" t="s">
        <v>25</v>
      </c>
      <c r="O69" s="63" t="s">
        <v>76</v>
      </c>
      <c r="P69" s="63">
        <v>100</v>
      </c>
      <c r="Q69" s="66" t="s">
        <v>25</v>
      </c>
      <c r="R69" s="66" t="s">
        <v>25</v>
      </c>
      <c r="S69" s="66" t="s">
        <v>25</v>
      </c>
      <c r="T69" s="66" t="s">
        <v>25</v>
      </c>
      <c r="U69" s="66">
        <v>100</v>
      </c>
      <c r="V69" s="66" t="s">
        <v>25</v>
      </c>
      <c r="W69" s="13"/>
      <c r="X69" s="13"/>
    </row>
    <row r="70" spans="1:24" s="14" customFormat="1" ht="45" customHeight="1">
      <c r="A70" s="94"/>
      <c r="B70" s="63"/>
      <c r="C70" s="68"/>
      <c r="D70" s="68"/>
      <c r="E70" s="63"/>
      <c r="F70" s="45" t="s">
        <v>38</v>
      </c>
      <c r="G70" s="44">
        <f t="shared" si="22"/>
        <v>1462500</v>
      </c>
      <c r="H70" s="44">
        <v>0</v>
      </c>
      <c r="I70" s="44">
        <v>0</v>
      </c>
      <c r="J70" s="44">
        <v>0</v>
      </c>
      <c r="K70" s="44">
        <v>0</v>
      </c>
      <c r="L70" s="44">
        <v>1462500</v>
      </c>
      <c r="M70" s="44">
        <v>0</v>
      </c>
      <c r="N70" s="66"/>
      <c r="O70" s="63"/>
      <c r="P70" s="63"/>
      <c r="Q70" s="66"/>
      <c r="R70" s="66"/>
      <c r="S70" s="66"/>
      <c r="T70" s="66"/>
      <c r="U70" s="66"/>
      <c r="V70" s="66"/>
      <c r="W70" s="13"/>
      <c r="X70" s="13"/>
    </row>
    <row r="71" spans="1:24" s="14" customFormat="1" ht="45" customHeight="1">
      <c r="A71" s="94"/>
      <c r="B71" s="63"/>
      <c r="C71" s="68"/>
      <c r="D71" s="68"/>
      <c r="E71" s="63"/>
      <c r="F71" s="45" t="s">
        <v>68</v>
      </c>
      <c r="G71" s="44">
        <f t="shared" si="22"/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66"/>
      <c r="O71" s="63"/>
      <c r="P71" s="63"/>
      <c r="Q71" s="66"/>
      <c r="R71" s="66"/>
      <c r="S71" s="66"/>
      <c r="T71" s="66"/>
      <c r="U71" s="66"/>
      <c r="V71" s="66"/>
      <c r="W71" s="13"/>
      <c r="X71" s="13"/>
    </row>
    <row r="72" spans="1:24" s="14" customFormat="1" ht="33" customHeight="1">
      <c r="A72" s="94" t="s">
        <v>329</v>
      </c>
      <c r="B72" s="96" t="s">
        <v>331</v>
      </c>
      <c r="C72" s="97">
        <v>2020</v>
      </c>
      <c r="D72" s="97">
        <v>2025</v>
      </c>
      <c r="E72" s="63" t="s">
        <v>74</v>
      </c>
      <c r="F72" s="45" t="s">
        <v>72</v>
      </c>
      <c r="G72" s="20">
        <f t="shared" ref="G72:G76" si="26">H72+I72+J72+K72+L72+M72</f>
        <v>7500000</v>
      </c>
      <c r="H72" s="20">
        <f t="shared" ref="H72:M72" si="27">H73+H74</f>
        <v>0</v>
      </c>
      <c r="I72" s="20">
        <f t="shared" si="27"/>
        <v>0</v>
      </c>
      <c r="J72" s="20">
        <f t="shared" si="27"/>
        <v>0</v>
      </c>
      <c r="K72" s="20">
        <f t="shared" si="27"/>
        <v>7500000</v>
      </c>
      <c r="L72" s="20">
        <f t="shared" si="27"/>
        <v>0</v>
      </c>
      <c r="M72" s="20">
        <f t="shared" si="27"/>
        <v>0</v>
      </c>
      <c r="N72" s="66" t="s">
        <v>75</v>
      </c>
      <c r="O72" s="63" t="s">
        <v>76</v>
      </c>
      <c r="P72" s="63">
        <v>100</v>
      </c>
      <c r="Q72" s="63" t="s">
        <v>25</v>
      </c>
      <c r="R72" s="63" t="s">
        <v>25</v>
      </c>
      <c r="S72" s="63" t="s">
        <v>25</v>
      </c>
      <c r="T72" s="63">
        <v>100</v>
      </c>
      <c r="U72" s="63" t="s">
        <v>25</v>
      </c>
      <c r="V72" s="63" t="s">
        <v>25</v>
      </c>
      <c r="W72" s="13"/>
      <c r="X72" s="13"/>
    </row>
    <row r="73" spans="1:24" s="14" customFormat="1" ht="82.15" customHeight="1">
      <c r="A73" s="94"/>
      <c r="B73" s="96"/>
      <c r="C73" s="97"/>
      <c r="D73" s="97"/>
      <c r="E73" s="63"/>
      <c r="F73" s="45" t="s">
        <v>38</v>
      </c>
      <c r="G73" s="44">
        <f t="shared" si="26"/>
        <v>7500000</v>
      </c>
      <c r="H73" s="44">
        <v>0</v>
      </c>
      <c r="I73" s="44">
        <v>0</v>
      </c>
      <c r="J73" s="44">
        <v>0</v>
      </c>
      <c r="K73" s="44">
        <v>7500000</v>
      </c>
      <c r="L73" s="44">
        <v>0</v>
      </c>
      <c r="M73" s="44">
        <v>0</v>
      </c>
      <c r="N73" s="66"/>
      <c r="O73" s="63"/>
      <c r="P73" s="63"/>
      <c r="Q73" s="63"/>
      <c r="R73" s="63"/>
      <c r="S73" s="63"/>
      <c r="T73" s="63"/>
      <c r="U73" s="63"/>
      <c r="V73" s="63"/>
      <c r="W73" s="13"/>
      <c r="X73" s="13"/>
    </row>
    <row r="74" spans="1:24" s="14" customFormat="1" ht="97.5" customHeight="1">
      <c r="A74" s="94"/>
      <c r="B74" s="96"/>
      <c r="C74" s="97"/>
      <c r="D74" s="97"/>
      <c r="E74" s="63"/>
      <c r="F74" s="45" t="s">
        <v>68</v>
      </c>
      <c r="G74" s="44">
        <f t="shared" si="26"/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66"/>
      <c r="O74" s="63"/>
      <c r="P74" s="63"/>
      <c r="Q74" s="63"/>
      <c r="R74" s="63"/>
      <c r="S74" s="63"/>
      <c r="T74" s="63"/>
      <c r="U74" s="63"/>
      <c r="V74" s="63"/>
      <c r="W74" s="13"/>
      <c r="X74" s="13"/>
    </row>
    <row r="75" spans="1:24" s="14" customFormat="1" ht="33" customHeight="1">
      <c r="A75" s="94" t="s">
        <v>330</v>
      </c>
      <c r="B75" s="96" t="s">
        <v>332</v>
      </c>
      <c r="C75" s="97">
        <v>2020</v>
      </c>
      <c r="D75" s="97">
        <v>2025</v>
      </c>
      <c r="E75" s="63" t="s">
        <v>74</v>
      </c>
      <c r="F75" s="45" t="s">
        <v>72</v>
      </c>
      <c r="G75" s="20">
        <f t="shared" si="26"/>
        <v>4173600</v>
      </c>
      <c r="H75" s="20">
        <f t="shared" ref="H75:M75" si="28">H76+H77</f>
        <v>0</v>
      </c>
      <c r="I75" s="20">
        <f t="shared" si="28"/>
        <v>0</v>
      </c>
      <c r="J75" s="20">
        <f t="shared" si="28"/>
        <v>0</v>
      </c>
      <c r="K75" s="20">
        <f t="shared" si="28"/>
        <v>4173600</v>
      </c>
      <c r="L75" s="20">
        <f t="shared" si="28"/>
        <v>0</v>
      </c>
      <c r="M75" s="20">
        <f t="shared" si="28"/>
        <v>0</v>
      </c>
      <c r="N75" s="66" t="s">
        <v>75</v>
      </c>
      <c r="O75" s="63" t="s">
        <v>76</v>
      </c>
      <c r="P75" s="63">
        <v>100</v>
      </c>
      <c r="Q75" s="63" t="s">
        <v>25</v>
      </c>
      <c r="R75" s="63" t="s">
        <v>25</v>
      </c>
      <c r="S75" s="63" t="s">
        <v>25</v>
      </c>
      <c r="T75" s="63">
        <v>100</v>
      </c>
      <c r="U75" s="63" t="s">
        <v>25</v>
      </c>
      <c r="V75" s="63" t="s">
        <v>25</v>
      </c>
      <c r="W75" s="13"/>
      <c r="X75" s="13"/>
    </row>
    <row r="76" spans="1:24" s="14" customFormat="1" ht="82.15" customHeight="1">
      <c r="A76" s="94"/>
      <c r="B76" s="96"/>
      <c r="C76" s="97"/>
      <c r="D76" s="97"/>
      <c r="E76" s="63"/>
      <c r="F76" s="45" t="s">
        <v>38</v>
      </c>
      <c r="G76" s="44">
        <f t="shared" si="26"/>
        <v>4173600</v>
      </c>
      <c r="H76" s="44">
        <v>0</v>
      </c>
      <c r="I76" s="44">
        <v>0</v>
      </c>
      <c r="J76" s="44">
        <v>0</v>
      </c>
      <c r="K76" s="44">
        <v>4173600</v>
      </c>
      <c r="L76" s="44">
        <v>0</v>
      </c>
      <c r="M76" s="44">
        <v>0</v>
      </c>
      <c r="N76" s="66"/>
      <c r="O76" s="63"/>
      <c r="P76" s="63"/>
      <c r="Q76" s="63"/>
      <c r="R76" s="63"/>
      <c r="S76" s="63"/>
      <c r="T76" s="63"/>
      <c r="U76" s="63"/>
      <c r="V76" s="63"/>
      <c r="W76" s="13"/>
      <c r="X76" s="13"/>
    </row>
    <row r="77" spans="1:24" s="14" customFormat="1" ht="97.5" customHeight="1">
      <c r="A77" s="94"/>
      <c r="B77" s="96"/>
      <c r="C77" s="97"/>
      <c r="D77" s="97"/>
      <c r="E77" s="63"/>
      <c r="F77" s="45" t="s">
        <v>68</v>
      </c>
      <c r="G77" s="44">
        <f>H77+I77+J77+K77+L77+M77</f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66"/>
      <c r="O77" s="63"/>
      <c r="P77" s="63"/>
      <c r="Q77" s="63"/>
      <c r="R77" s="63"/>
      <c r="S77" s="63"/>
      <c r="T77" s="63"/>
      <c r="U77" s="63"/>
      <c r="V77" s="63"/>
      <c r="W77" s="13"/>
      <c r="X77" s="13"/>
    </row>
    <row r="78" spans="1:24" s="14" customFormat="1" ht="33" customHeight="1">
      <c r="A78" s="94" t="s">
        <v>370</v>
      </c>
      <c r="B78" s="96" t="s">
        <v>371</v>
      </c>
      <c r="C78" s="97">
        <v>2020</v>
      </c>
      <c r="D78" s="97">
        <v>2025</v>
      </c>
      <c r="E78" s="63" t="s">
        <v>74</v>
      </c>
      <c r="F78" s="45" t="s">
        <v>72</v>
      </c>
      <c r="G78" s="20">
        <f t="shared" ref="G78:G80" si="29">H78+I78+J78+K78+L78+M78</f>
        <v>2423536</v>
      </c>
      <c r="H78" s="20">
        <f t="shared" ref="H78:M78" si="30">H79+H80</f>
        <v>0</v>
      </c>
      <c r="I78" s="20">
        <f t="shared" si="30"/>
        <v>0</v>
      </c>
      <c r="J78" s="20">
        <f t="shared" si="30"/>
        <v>0</v>
      </c>
      <c r="K78" s="20">
        <f t="shared" si="30"/>
        <v>2423536</v>
      </c>
      <c r="L78" s="20">
        <f t="shared" si="30"/>
        <v>0</v>
      </c>
      <c r="M78" s="20">
        <f t="shared" si="30"/>
        <v>0</v>
      </c>
      <c r="N78" s="66" t="s">
        <v>75</v>
      </c>
      <c r="O78" s="63" t="s">
        <v>76</v>
      </c>
      <c r="P78" s="63">
        <v>100</v>
      </c>
      <c r="Q78" s="63" t="s">
        <v>25</v>
      </c>
      <c r="R78" s="63" t="s">
        <v>25</v>
      </c>
      <c r="S78" s="63" t="s">
        <v>25</v>
      </c>
      <c r="T78" s="63">
        <v>100</v>
      </c>
      <c r="U78" s="63" t="s">
        <v>25</v>
      </c>
      <c r="V78" s="63" t="s">
        <v>25</v>
      </c>
      <c r="W78" s="13"/>
      <c r="X78" s="13"/>
    </row>
    <row r="79" spans="1:24" s="14" customFormat="1" ht="82.15" customHeight="1">
      <c r="A79" s="94"/>
      <c r="B79" s="96"/>
      <c r="C79" s="97"/>
      <c r="D79" s="97"/>
      <c r="E79" s="63"/>
      <c r="F79" s="45" t="s">
        <v>38</v>
      </c>
      <c r="G79" s="44">
        <f t="shared" si="29"/>
        <v>2423536</v>
      </c>
      <c r="H79" s="44">
        <v>0</v>
      </c>
      <c r="I79" s="44">
        <v>0</v>
      </c>
      <c r="J79" s="44">
        <v>0</v>
      </c>
      <c r="K79" s="44">
        <v>2423536</v>
      </c>
      <c r="L79" s="44">
        <v>0</v>
      </c>
      <c r="M79" s="44">
        <v>0</v>
      </c>
      <c r="N79" s="66"/>
      <c r="O79" s="63"/>
      <c r="P79" s="63"/>
      <c r="Q79" s="63"/>
      <c r="R79" s="63"/>
      <c r="S79" s="63"/>
      <c r="T79" s="63"/>
      <c r="U79" s="63"/>
      <c r="V79" s="63"/>
      <c r="W79" s="13"/>
      <c r="X79" s="13"/>
    </row>
    <row r="80" spans="1:24" s="14" customFormat="1" ht="97.5" customHeight="1">
      <c r="A80" s="94"/>
      <c r="B80" s="96"/>
      <c r="C80" s="97"/>
      <c r="D80" s="97"/>
      <c r="E80" s="63"/>
      <c r="F80" s="45" t="s">
        <v>68</v>
      </c>
      <c r="G80" s="44">
        <f t="shared" si="29"/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66"/>
      <c r="O80" s="63"/>
      <c r="P80" s="63"/>
      <c r="Q80" s="63"/>
      <c r="R80" s="63"/>
      <c r="S80" s="63"/>
      <c r="T80" s="63"/>
      <c r="U80" s="63"/>
      <c r="V80" s="63"/>
      <c r="W80" s="13"/>
      <c r="X80" s="13"/>
    </row>
    <row r="81" spans="1:24" s="14" customFormat="1" ht="33" customHeight="1">
      <c r="A81" s="94" t="s">
        <v>388</v>
      </c>
      <c r="B81" s="96" t="s">
        <v>371</v>
      </c>
      <c r="C81" s="97">
        <v>2020</v>
      </c>
      <c r="D81" s="97">
        <v>2025</v>
      </c>
      <c r="E81" s="63" t="s">
        <v>74</v>
      </c>
      <c r="F81" s="45" t="s">
        <v>72</v>
      </c>
      <c r="G81" s="20">
        <f t="shared" ref="G81:G82" si="31">H81+I81+J81+K81+L81+M81</f>
        <v>2423536</v>
      </c>
      <c r="H81" s="20">
        <f t="shared" ref="H81:M81" si="32">H82+H83</f>
        <v>0</v>
      </c>
      <c r="I81" s="20">
        <f t="shared" si="32"/>
        <v>0</v>
      </c>
      <c r="J81" s="20">
        <f t="shared" si="32"/>
        <v>0</v>
      </c>
      <c r="K81" s="20">
        <f t="shared" si="32"/>
        <v>2423536</v>
      </c>
      <c r="L81" s="20">
        <f t="shared" si="32"/>
        <v>0</v>
      </c>
      <c r="M81" s="20">
        <f t="shared" si="32"/>
        <v>0</v>
      </c>
      <c r="N81" s="66" t="s">
        <v>75</v>
      </c>
      <c r="O81" s="63" t="s">
        <v>76</v>
      </c>
      <c r="P81" s="63">
        <v>100</v>
      </c>
      <c r="Q81" s="63" t="s">
        <v>25</v>
      </c>
      <c r="R81" s="63" t="s">
        <v>25</v>
      </c>
      <c r="S81" s="63" t="s">
        <v>25</v>
      </c>
      <c r="T81" s="63">
        <v>100</v>
      </c>
      <c r="U81" s="63" t="s">
        <v>25</v>
      </c>
      <c r="V81" s="63" t="s">
        <v>25</v>
      </c>
      <c r="W81" s="13"/>
      <c r="X81" s="13"/>
    </row>
    <row r="82" spans="1:24" s="14" customFormat="1" ht="82.15" customHeight="1">
      <c r="A82" s="94"/>
      <c r="B82" s="96"/>
      <c r="C82" s="97"/>
      <c r="D82" s="97"/>
      <c r="E82" s="63"/>
      <c r="F82" s="45" t="s">
        <v>38</v>
      </c>
      <c r="G82" s="44">
        <f t="shared" si="31"/>
        <v>2423536</v>
      </c>
      <c r="H82" s="44">
        <v>0</v>
      </c>
      <c r="I82" s="44">
        <v>0</v>
      </c>
      <c r="J82" s="44">
        <v>0</v>
      </c>
      <c r="K82" s="44">
        <v>2423536</v>
      </c>
      <c r="L82" s="44">
        <v>0</v>
      </c>
      <c r="M82" s="44">
        <v>0</v>
      </c>
      <c r="N82" s="66"/>
      <c r="O82" s="63"/>
      <c r="P82" s="63"/>
      <c r="Q82" s="63"/>
      <c r="R82" s="63"/>
      <c r="S82" s="63"/>
      <c r="T82" s="63"/>
      <c r="U82" s="63"/>
      <c r="V82" s="63"/>
      <c r="W82" s="13"/>
      <c r="X82" s="13"/>
    </row>
    <row r="83" spans="1:24" s="14" customFormat="1" ht="97.5" customHeight="1">
      <c r="A83" s="94"/>
      <c r="B83" s="96"/>
      <c r="C83" s="97"/>
      <c r="D83" s="97"/>
      <c r="E83" s="63"/>
      <c r="F83" s="45" t="s">
        <v>68</v>
      </c>
      <c r="G83" s="44">
        <f>H83+I83+J83+K83+L83+M83</f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66"/>
      <c r="O83" s="63"/>
      <c r="P83" s="63"/>
      <c r="Q83" s="63"/>
      <c r="R83" s="63"/>
      <c r="S83" s="63"/>
      <c r="T83" s="63"/>
      <c r="U83" s="63"/>
      <c r="V83" s="63"/>
      <c r="W83" s="13"/>
      <c r="X83" s="13"/>
    </row>
    <row r="84" spans="1:24" s="14" customFormat="1" ht="38.25" customHeight="1">
      <c r="A84" s="60" t="s">
        <v>83</v>
      </c>
      <c r="B84" s="95" t="s">
        <v>84</v>
      </c>
      <c r="C84" s="68">
        <v>2020</v>
      </c>
      <c r="D84" s="68">
        <v>2025</v>
      </c>
      <c r="E84" s="63" t="s">
        <v>85</v>
      </c>
      <c r="F84" s="45" t="s">
        <v>67</v>
      </c>
      <c r="G84" s="47">
        <f t="shared" si="13"/>
        <v>10805640</v>
      </c>
      <c r="H84" s="47">
        <f t="shared" ref="H84:M84" si="33">H85+H86+H87</f>
        <v>10527000</v>
      </c>
      <c r="I84" s="47">
        <f t="shared" si="33"/>
        <v>278640</v>
      </c>
      <c r="J84" s="47">
        <f t="shared" si="33"/>
        <v>0</v>
      </c>
      <c r="K84" s="47">
        <f t="shared" si="33"/>
        <v>0</v>
      </c>
      <c r="L84" s="47">
        <f t="shared" si="33"/>
        <v>0</v>
      </c>
      <c r="M84" s="47">
        <f t="shared" si="33"/>
        <v>0</v>
      </c>
      <c r="N84" s="87" t="s">
        <v>25</v>
      </c>
      <c r="O84" s="87" t="s">
        <v>25</v>
      </c>
      <c r="P84" s="87" t="s">
        <v>25</v>
      </c>
      <c r="Q84" s="87" t="s">
        <v>25</v>
      </c>
      <c r="R84" s="87" t="s">
        <v>25</v>
      </c>
      <c r="S84" s="87" t="s">
        <v>25</v>
      </c>
      <c r="T84" s="87" t="s">
        <v>25</v>
      </c>
      <c r="U84" s="87" t="s">
        <v>25</v>
      </c>
      <c r="V84" s="87" t="s">
        <v>25</v>
      </c>
      <c r="W84" s="13"/>
      <c r="X84" s="13"/>
    </row>
    <row r="85" spans="1:24" s="14" customFormat="1" ht="68.25" customHeight="1">
      <c r="A85" s="60"/>
      <c r="B85" s="95"/>
      <c r="C85" s="68"/>
      <c r="D85" s="68"/>
      <c r="E85" s="63"/>
      <c r="F85" s="45" t="s">
        <v>38</v>
      </c>
      <c r="G85" s="47">
        <f t="shared" si="13"/>
        <v>0</v>
      </c>
      <c r="H85" s="47">
        <f t="shared" ref="H85:M86" si="34">H89</f>
        <v>0</v>
      </c>
      <c r="I85" s="47">
        <f t="shared" si="34"/>
        <v>0</v>
      </c>
      <c r="J85" s="47">
        <f t="shared" si="34"/>
        <v>0</v>
      </c>
      <c r="K85" s="47">
        <f t="shared" si="34"/>
        <v>0</v>
      </c>
      <c r="L85" s="47">
        <f t="shared" si="34"/>
        <v>0</v>
      </c>
      <c r="M85" s="47">
        <f t="shared" si="34"/>
        <v>0</v>
      </c>
      <c r="N85" s="87"/>
      <c r="O85" s="87"/>
      <c r="P85" s="87"/>
      <c r="Q85" s="87"/>
      <c r="R85" s="87"/>
      <c r="S85" s="87"/>
      <c r="T85" s="87"/>
      <c r="U85" s="87"/>
      <c r="V85" s="87"/>
      <c r="W85" s="13"/>
      <c r="X85" s="13"/>
    </row>
    <row r="86" spans="1:24" s="14" customFormat="1" ht="31.5" customHeight="1">
      <c r="A86" s="60"/>
      <c r="B86" s="95"/>
      <c r="C86" s="68"/>
      <c r="D86" s="68"/>
      <c r="E86" s="63"/>
      <c r="F86" s="45" t="s">
        <v>68</v>
      </c>
      <c r="G86" s="47">
        <f t="shared" si="13"/>
        <v>10000000</v>
      </c>
      <c r="H86" s="47">
        <f t="shared" si="34"/>
        <v>10000000</v>
      </c>
      <c r="I86" s="47">
        <f t="shared" si="34"/>
        <v>0</v>
      </c>
      <c r="J86" s="47">
        <f t="shared" si="34"/>
        <v>0</v>
      </c>
      <c r="K86" s="47">
        <f t="shared" si="34"/>
        <v>0</v>
      </c>
      <c r="L86" s="47">
        <f t="shared" si="34"/>
        <v>0</v>
      </c>
      <c r="M86" s="47">
        <f t="shared" si="34"/>
        <v>0</v>
      </c>
      <c r="N86" s="87"/>
      <c r="O86" s="87"/>
      <c r="P86" s="87"/>
      <c r="Q86" s="87"/>
      <c r="R86" s="87"/>
      <c r="S86" s="87"/>
      <c r="T86" s="87"/>
      <c r="U86" s="87"/>
      <c r="V86" s="87"/>
      <c r="W86" s="13"/>
      <c r="X86" s="13"/>
    </row>
    <row r="87" spans="1:24" s="14" customFormat="1" ht="74.25" customHeight="1">
      <c r="A87" s="60"/>
      <c r="B87" s="95"/>
      <c r="C87" s="68"/>
      <c r="D87" s="68"/>
      <c r="E87" s="63"/>
      <c r="F87" s="55" t="s">
        <v>69</v>
      </c>
      <c r="G87" s="47">
        <f t="shared" si="13"/>
        <v>805640</v>
      </c>
      <c r="H87" s="47">
        <f>H91</f>
        <v>527000</v>
      </c>
      <c r="I87" s="47">
        <f>I91</f>
        <v>278640</v>
      </c>
      <c r="J87" s="47">
        <f>J91</f>
        <v>0</v>
      </c>
      <c r="K87" s="47">
        <f>K91</f>
        <v>0</v>
      </c>
      <c r="L87" s="47">
        <v>0</v>
      </c>
      <c r="M87" s="47">
        <f>M91</f>
        <v>0</v>
      </c>
      <c r="N87" s="11"/>
      <c r="O87" s="12"/>
      <c r="P87" s="12"/>
      <c r="Q87" s="12"/>
      <c r="R87" s="12"/>
      <c r="S87" s="12"/>
      <c r="T87" s="12"/>
      <c r="U87" s="12"/>
      <c r="V87" s="12"/>
      <c r="W87" s="13"/>
      <c r="X87" s="13"/>
    </row>
    <row r="88" spans="1:24" s="14" customFormat="1" ht="32.25" customHeight="1">
      <c r="A88" s="60" t="s">
        <v>86</v>
      </c>
      <c r="B88" s="63" t="s">
        <v>87</v>
      </c>
      <c r="C88" s="68">
        <v>2020</v>
      </c>
      <c r="D88" s="68">
        <v>2025</v>
      </c>
      <c r="E88" s="63" t="s">
        <v>74</v>
      </c>
      <c r="F88" s="45" t="s">
        <v>67</v>
      </c>
      <c r="G88" s="21">
        <f t="shared" ref="G88:M88" si="35">G89+G90+G91</f>
        <v>10807140</v>
      </c>
      <c r="H88" s="21">
        <f t="shared" si="35"/>
        <v>10527000</v>
      </c>
      <c r="I88" s="21">
        <f t="shared" si="35"/>
        <v>278640</v>
      </c>
      <c r="J88" s="21">
        <f t="shared" si="35"/>
        <v>0</v>
      </c>
      <c r="K88" s="21">
        <f t="shared" si="35"/>
        <v>0</v>
      </c>
      <c r="L88" s="21">
        <f t="shared" si="35"/>
        <v>1500</v>
      </c>
      <c r="M88" s="21">
        <f t="shared" si="35"/>
        <v>0</v>
      </c>
      <c r="N88" s="84" t="s">
        <v>88</v>
      </c>
      <c r="O88" s="85" t="s">
        <v>89</v>
      </c>
      <c r="P88" s="85">
        <v>1</v>
      </c>
      <c r="Q88" s="85">
        <v>1</v>
      </c>
      <c r="R88" s="85" t="s">
        <v>25</v>
      </c>
      <c r="S88" s="85" t="s">
        <v>25</v>
      </c>
      <c r="T88" s="85" t="s">
        <v>25</v>
      </c>
      <c r="U88" s="85" t="s">
        <v>25</v>
      </c>
      <c r="V88" s="85" t="s">
        <v>25</v>
      </c>
      <c r="W88" s="13"/>
      <c r="X88" s="13"/>
    </row>
    <row r="89" spans="1:24" s="14" customFormat="1" ht="73.5" customHeight="1">
      <c r="A89" s="60"/>
      <c r="B89" s="63"/>
      <c r="C89" s="68"/>
      <c r="D89" s="68"/>
      <c r="E89" s="63"/>
      <c r="F89" s="45" t="s">
        <v>38</v>
      </c>
      <c r="G89" s="21">
        <f t="shared" ref="G89:G109" si="36">H89+I89+J89+K89+L89+M89</f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84"/>
      <c r="O89" s="85"/>
      <c r="P89" s="85"/>
      <c r="Q89" s="85"/>
      <c r="R89" s="85"/>
      <c r="S89" s="85"/>
      <c r="T89" s="85"/>
      <c r="U89" s="85"/>
      <c r="V89" s="85"/>
      <c r="W89" s="13"/>
      <c r="X89" s="13"/>
    </row>
    <row r="90" spans="1:24" s="14" customFormat="1" ht="48.75" customHeight="1">
      <c r="A90" s="60"/>
      <c r="B90" s="63"/>
      <c r="C90" s="68"/>
      <c r="D90" s="68"/>
      <c r="E90" s="63"/>
      <c r="F90" s="53" t="s">
        <v>68</v>
      </c>
      <c r="G90" s="21">
        <f t="shared" si="36"/>
        <v>10000000</v>
      </c>
      <c r="H90" s="21">
        <v>10000000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84"/>
      <c r="O90" s="85"/>
      <c r="P90" s="85"/>
      <c r="Q90" s="85"/>
      <c r="R90" s="85"/>
      <c r="S90" s="85"/>
      <c r="T90" s="85"/>
      <c r="U90" s="85"/>
      <c r="V90" s="85"/>
      <c r="W90" s="13"/>
      <c r="X90" s="13"/>
    </row>
    <row r="91" spans="1:24" s="14" customFormat="1" ht="54.75" customHeight="1">
      <c r="A91" s="60"/>
      <c r="B91" s="63"/>
      <c r="C91" s="68"/>
      <c r="D91" s="68"/>
      <c r="E91" s="63"/>
      <c r="F91" s="55" t="s">
        <v>90</v>
      </c>
      <c r="G91" s="21">
        <f t="shared" si="36"/>
        <v>807140</v>
      </c>
      <c r="H91" s="21">
        <v>527000</v>
      </c>
      <c r="I91" s="21">
        <v>278640</v>
      </c>
      <c r="J91" s="21">
        <v>0</v>
      </c>
      <c r="K91" s="21">
        <v>0</v>
      </c>
      <c r="L91" s="21">
        <v>1500</v>
      </c>
      <c r="M91" s="21">
        <v>0</v>
      </c>
      <c r="N91" s="51"/>
      <c r="O91" s="42"/>
      <c r="P91" s="42"/>
      <c r="Q91" s="42"/>
      <c r="R91" s="42"/>
      <c r="S91" s="42"/>
      <c r="T91" s="42"/>
      <c r="U91" s="42"/>
      <c r="V91" s="42"/>
      <c r="W91" s="13"/>
      <c r="X91" s="13"/>
    </row>
    <row r="92" spans="1:24" s="14" customFormat="1" ht="36.75" customHeight="1">
      <c r="A92" s="60" t="s">
        <v>91</v>
      </c>
      <c r="B92" s="63" t="s">
        <v>92</v>
      </c>
      <c r="C92" s="68">
        <v>2020</v>
      </c>
      <c r="D92" s="68">
        <v>2025</v>
      </c>
      <c r="E92" s="68" t="s">
        <v>93</v>
      </c>
      <c r="F92" s="52" t="s">
        <v>67</v>
      </c>
      <c r="G92" s="20">
        <f t="shared" si="36"/>
        <v>92709281.99000001</v>
      </c>
      <c r="H92" s="20">
        <f t="shared" ref="H92:M92" si="37">H93+H94+H95</f>
        <v>8449981.4100000001</v>
      </c>
      <c r="I92" s="20">
        <f t="shared" si="37"/>
        <v>13162778.48</v>
      </c>
      <c r="J92" s="20">
        <f t="shared" si="37"/>
        <v>18186219.5</v>
      </c>
      <c r="K92" s="20">
        <f t="shared" si="37"/>
        <v>35941514.600000001</v>
      </c>
      <c r="L92" s="20">
        <f t="shared" si="37"/>
        <v>12471894</v>
      </c>
      <c r="M92" s="20">
        <f t="shared" si="37"/>
        <v>4496894</v>
      </c>
      <c r="N92" s="93" t="s">
        <v>25</v>
      </c>
      <c r="O92" s="93" t="s">
        <v>25</v>
      </c>
      <c r="P92" s="93" t="s">
        <v>25</v>
      </c>
      <c r="Q92" s="93" t="s">
        <v>25</v>
      </c>
      <c r="R92" s="93" t="s">
        <v>25</v>
      </c>
      <c r="S92" s="93" t="s">
        <v>25</v>
      </c>
      <c r="T92" s="93" t="s">
        <v>25</v>
      </c>
      <c r="U92" s="93" t="s">
        <v>25</v>
      </c>
      <c r="V92" s="93" t="s">
        <v>25</v>
      </c>
      <c r="W92" s="13"/>
      <c r="X92" s="13"/>
    </row>
    <row r="93" spans="1:24" s="14" customFormat="1" ht="66.75" customHeight="1">
      <c r="A93" s="60"/>
      <c r="B93" s="63"/>
      <c r="C93" s="68"/>
      <c r="D93" s="68"/>
      <c r="E93" s="68"/>
      <c r="F93" s="45" t="s">
        <v>38</v>
      </c>
      <c r="G93" s="44">
        <f t="shared" si="36"/>
        <v>72389197.670000002</v>
      </c>
      <c r="H93" s="44">
        <f t="shared" ref="H93:M95" si="38">H97</f>
        <v>5888575.3700000001</v>
      </c>
      <c r="I93" s="44">
        <f t="shared" si="38"/>
        <v>10546918.77</v>
      </c>
      <c r="J93" s="44">
        <f>J97</f>
        <v>12181902.970000001</v>
      </c>
      <c r="K93" s="44">
        <f t="shared" si="38"/>
        <v>26803012.559999999</v>
      </c>
      <c r="L93" s="44">
        <f t="shared" si="38"/>
        <v>12471894</v>
      </c>
      <c r="M93" s="44">
        <f t="shared" si="38"/>
        <v>4496894</v>
      </c>
      <c r="N93" s="93"/>
      <c r="O93" s="93"/>
      <c r="P93" s="93"/>
      <c r="Q93" s="93"/>
      <c r="R93" s="93"/>
      <c r="S93" s="93"/>
      <c r="T93" s="93"/>
      <c r="U93" s="93"/>
      <c r="V93" s="93"/>
      <c r="W93" s="13"/>
      <c r="X93" s="13"/>
    </row>
    <row r="94" spans="1:24" s="14" customFormat="1" ht="48" customHeight="1">
      <c r="A94" s="60"/>
      <c r="B94" s="63"/>
      <c r="C94" s="68"/>
      <c r="D94" s="68"/>
      <c r="E94" s="68"/>
      <c r="F94" s="45" t="s">
        <v>68</v>
      </c>
      <c r="G94" s="44">
        <f t="shared" si="36"/>
        <v>20320084.32</v>
      </c>
      <c r="H94" s="44">
        <f t="shared" si="38"/>
        <v>2561406.04</v>
      </c>
      <c r="I94" s="44">
        <f t="shared" si="38"/>
        <v>2615859.71</v>
      </c>
      <c r="J94" s="44">
        <f t="shared" si="38"/>
        <v>6004316.5299999993</v>
      </c>
      <c r="K94" s="44">
        <f t="shared" si="38"/>
        <v>9138502.040000001</v>
      </c>
      <c r="L94" s="44">
        <f t="shared" si="38"/>
        <v>0</v>
      </c>
      <c r="M94" s="44">
        <f t="shared" si="38"/>
        <v>0</v>
      </c>
      <c r="N94" s="93"/>
      <c r="O94" s="93"/>
      <c r="P94" s="93"/>
      <c r="Q94" s="93"/>
      <c r="R94" s="93"/>
      <c r="S94" s="93"/>
      <c r="T94" s="93"/>
      <c r="U94" s="93"/>
      <c r="V94" s="93"/>
      <c r="W94" s="13"/>
      <c r="X94" s="13"/>
    </row>
    <row r="95" spans="1:24" s="14" customFormat="1" ht="61.5" customHeight="1">
      <c r="A95" s="60"/>
      <c r="B95" s="63"/>
      <c r="C95" s="68"/>
      <c r="D95" s="68"/>
      <c r="E95" s="68"/>
      <c r="F95" s="55" t="s">
        <v>90</v>
      </c>
      <c r="G95" s="44">
        <f t="shared" si="36"/>
        <v>0</v>
      </c>
      <c r="H95" s="44">
        <f t="shared" si="38"/>
        <v>0</v>
      </c>
      <c r="I95" s="44">
        <f t="shared" si="38"/>
        <v>0</v>
      </c>
      <c r="J95" s="44">
        <f t="shared" si="38"/>
        <v>0</v>
      </c>
      <c r="K95" s="44">
        <f t="shared" si="38"/>
        <v>0</v>
      </c>
      <c r="L95" s="44">
        <f t="shared" si="38"/>
        <v>0</v>
      </c>
      <c r="M95" s="44">
        <f t="shared" si="38"/>
        <v>0</v>
      </c>
      <c r="N95" s="43"/>
      <c r="O95" s="43"/>
      <c r="P95" s="43"/>
      <c r="Q95" s="43"/>
      <c r="R95" s="43"/>
      <c r="S95" s="43"/>
      <c r="T95" s="43"/>
      <c r="U95" s="43"/>
      <c r="V95" s="43"/>
      <c r="W95" s="13"/>
      <c r="X95" s="13"/>
    </row>
    <row r="96" spans="1:24" s="14" customFormat="1" ht="30.75" customHeight="1">
      <c r="A96" s="60" t="s">
        <v>94</v>
      </c>
      <c r="B96" s="92" t="s">
        <v>95</v>
      </c>
      <c r="C96" s="68">
        <v>2020</v>
      </c>
      <c r="D96" s="68">
        <v>2025</v>
      </c>
      <c r="E96" s="68" t="s">
        <v>74</v>
      </c>
      <c r="F96" s="45" t="s">
        <v>67</v>
      </c>
      <c r="G96" s="44">
        <f t="shared" si="36"/>
        <v>92709281.99000001</v>
      </c>
      <c r="H96" s="44">
        <f t="shared" ref="H96:M96" si="39">H97+H98+H99</f>
        <v>8449981.4100000001</v>
      </c>
      <c r="I96" s="44">
        <f t="shared" si="39"/>
        <v>13162778.48</v>
      </c>
      <c r="J96" s="44">
        <f t="shared" si="39"/>
        <v>18186219.5</v>
      </c>
      <c r="K96" s="44">
        <f t="shared" si="39"/>
        <v>35941514.600000001</v>
      </c>
      <c r="L96" s="44">
        <f t="shared" si="39"/>
        <v>12471894</v>
      </c>
      <c r="M96" s="44">
        <f t="shared" si="39"/>
        <v>4496894</v>
      </c>
      <c r="N96" s="65" t="s">
        <v>25</v>
      </c>
      <c r="O96" s="65" t="s">
        <v>25</v>
      </c>
      <c r="P96" s="65" t="s">
        <v>25</v>
      </c>
      <c r="Q96" s="65" t="s">
        <v>25</v>
      </c>
      <c r="R96" s="65" t="s">
        <v>25</v>
      </c>
      <c r="S96" s="65" t="s">
        <v>25</v>
      </c>
      <c r="T96" s="65" t="s">
        <v>25</v>
      </c>
      <c r="U96" s="65" t="s">
        <v>25</v>
      </c>
      <c r="V96" s="65" t="s">
        <v>25</v>
      </c>
      <c r="W96" s="13"/>
      <c r="X96" s="13"/>
    </row>
    <row r="97" spans="1:24" s="14" customFormat="1" ht="74.25" customHeight="1">
      <c r="A97" s="60"/>
      <c r="B97" s="92"/>
      <c r="C97" s="68"/>
      <c r="D97" s="68"/>
      <c r="E97" s="68"/>
      <c r="F97" s="45" t="s">
        <v>38</v>
      </c>
      <c r="G97" s="44">
        <f t="shared" si="36"/>
        <v>72389197.670000002</v>
      </c>
      <c r="H97" s="44">
        <f>H101+H104+H107+H116+H125+H134+H140+H146+H149+H152+H155+H161+H164+H167+H170+H173+H176+H180+H184+H188+H192</f>
        <v>5888575.3700000001</v>
      </c>
      <c r="I97" s="44">
        <f>I101+I104+I107+I116+I125+I134+I140+I146+I149+I152+I155+I161+I164+I167+I170+I173+I176+I180+I184+I188+I192+I195+I204+I213+I222+I225+I228+I231+I234+I243+I252+I261</f>
        <v>10546918.77</v>
      </c>
      <c r="J97" s="44">
        <f>J101+J104+J107+J116+J125+J134+J140+J146+J149+J152+J155+J161+J164+J167+J170+J173+J176+J180+J184+J188+J192+J196+J205+J214+J223+J226+J229+J232+J235+J244+J253+J262+J265+J268+J271+J274+J277+J280+J283+J286+J289+J292+J295+J298+J301+J304+J307+J310</f>
        <v>12181902.970000001</v>
      </c>
      <c r="K97" s="44">
        <f>K101+K104+K107+K116+K125+K134+K140+K146+K149+K152+K155+K161+K164+K167+K170+K173+K176+K180+K184+K188+K192+K196+K205+K214+K223+K226+K229+K232+K235+K244+K253+K262+K265+K268++K271+K274+K277+K280+K283+K286+K289+K292+K295+K298+K301+K304++K307+K310+K313+K322+K331+K340+K343+K349+K358+K367+K376+K385+K394+K397+K400+K403+K406+K409+K412+K415+K418+K421+K424+K427+K430+K433+K436+K439+K442+K445+K448+K451+K454+K457</f>
        <v>26803012.559999999</v>
      </c>
      <c r="L97" s="44">
        <f t="shared" ref="L97:M97" si="40">L101+L104+L107+L116+L125+L134+L140+L146+L149+L152+L155+L161+L164+L167+L170+L173+L176+L180+L184+L188+L192+L196+L205+L214+L223+L226+L229+L232+L235+L244+L253+L262+L265+L268++L271+L274+L277+L280+L283+L286+L289+L292+L295+L298+L301+L304++L307+L310+L313+L322+L331+L340+L343+L349+L358+L367+L376+L385+L394+L397+L400+L403+L406+L409+L412+L415+L418+L421+L424+L427+L430+L433+L436+L439+L442+L445+L448+L451+L454+L457</f>
        <v>12471894</v>
      </c>
      <c r="M97" s="44">
        <f t="shared" si="40"/>
        <v>4496894</v>
      </c>
      <c r="N97" s="65"/>
      <c r="O97" s="65"/>
      <c r="P97" s="65"/>
      <c r="Q97" s="65"/>
      <c r="R97" s="65"/>
      <c r="S97" s="65"/>
      <c r="T97" s="65"/>
      <c r="U97" s="65"/>
      <c r="V97" s="65"/>
      <c r="W97" s="13"/>
      <c r="X97" s="13"/>
    </row>
    <row r="98" spans="1:24" s="14" customFormat="1" ht="44.25" customHeight="1">
      <c r="A98" s="60"/>
      <c r="B98" s="92"/>
      <c r="C98" s="68"/>
      <c r="D98" s="68"/>
      <c r="E98" s="68"/>
      <c r="F98" s="45" t="s">
        <v>68</v>
      </c>
      <c r="G98" s="44">
        <f t="shared" si="36"/>
        <v>20320084.32</v>
      </c>
      <c r="H98" s="44">
        <f>H102+H105+H108+H117+H126+H135+H141+H147+H150+H153+H156+H162+H165+H168+H171+H174+H177+H181+H185+H189+H193</f>
        <v>2561406.04</v>
      </c>
      <c r="I98" s="44">
        <f>I102+I105+I108+I117+I126+I135+I141+I147+I150+I153+I156+I162+I165+I168+I171+I174+I177+I181+I185+I189+I193</f>
        <v>2615859.71</v>
      </c>
      <c r="J98" s="44">
        <f>J102+J105+J108+J117+J126+J135+J141+J147+J150+J153+J156+J162+J165+J168+J171+J174+J177+J181+J185+J189+J193+J197+J206+J215+J224+J227+J230+J233+J236+J245+J254+J263+J266+J269+J272+J275+J278+J281+J284+J287+J290+J293+J296+J299+J302+J305+J308+J311</f>
        <v>6004316.5299999993</v>
      </c>
      <c r="K98" s="44">
        <f>K102+K105+K108+K117+K126+K135+K141+K147+K150+K153+K156+K162+K165+K168+K171+K174+K177+K181+K185+K189+K193+K197+K206+K215+K224+K227+K230+K233+K236+K245+K254+K263+K266+K269++K272+K275+K278+K281+K284+K287+K290+K293+K296+K299+K302+K305++K308+K311+K314+K323+K332+K341+K344+K350+K359+K368+K377+K386+K395+K398+K401+K404+K407+K410+K413+K416+K419+K422+K425+K428+K431+K434+K437+K440+K443+K446+K449+K452+K455+K458</f>
        <v>9138502.040000001</v>
      </c>
      <c r="L98" s="44">
        <f t="shared" ref="L98:M98" si="41">L102+L105+L108+L117+L126+L135+L141+L147+L150+L153+L156+L162+L165+L168+L171+L174+L177+L181+L185+L189+L193+L197+L206+L215+L224+L227+L230+L233+L236+L245+L254+L263+L266+L269++L272+L275+L278+L281+L284+L287+L290+L293+L296+L299+L302+L305++L308+L311+L314+L323+L332+L341+L344+L350+L359+L368+L377+L386+L395+L398+L401+L404+L407+L410+L413+L416+L419+L422+L425+L428+L431+L434+L437+L440+L443+L446+L449+L452+L455+L458</f>
        <v>0</v>
      </c>
      <c r="M98" s="44">
        <f t="shared" si="41"/>
        <v>0</v>
      </c>
      <c r="N98" s="65"/>
      <c r="O98" s="65"/>
      <c r="P98" s="65"/>
      <c r="Q98" s="65"/>
      <c r="R98" s="65"/>
      <c r="S98" s="65"/>
      <c r="T98" s="65"/>
      <c r="U98" s="65"/>
      <c r="V98" s="65"/>
      <c r="W98" s="13"/>
      <c r="X98" s="13"/>
    </row>
    <row r="99" spans="1:24" s="14" customFormat="1" ht="80.25" customHeight="1">
      <c r="A99" s="60"/>
      <c r="B99" s="92"/>
      <c r="C99" s="68"/>
      <c r="D99" s="68"/>
      <c r="E99" s="68"/>
      <c r="F99" s="55" t="s">
        <v>90</v>
      </c>
      <c r="G99" s="44">
        <f t="shared" si="36"/>
        <v>0</v>
      </c>
      <c r="H99" s="44"/>
      <c r="I99" s="44">
        <f>I178</f>
        <v>0</v>
      </c>
      <c r="J99" s="44">
        <f>J178</f>
        <v>0</v>
      </c>
      <c r="K99" s="44">
        <f>K178</f>
        <v>0</v>
      </c>
      <c r="L99" s="44">
        <f>L178</f>
        <v>0</v>
      </c>
      <c r="M99" s="44">
        <f>M178</f>
        <v>0</v>
      </c>
      <c r="N99" s="43"/>
      <c r="O99" s="43"/>
      <c r="P99" s="43"/>
      <c r="Q99" s="43"/>
      <c r="R99" s="43"/>
      <c r="S99" s="43"/>
      <c r="T99" s="43"/>
      <c r="U99" s="43"/>
      <c r="V99" s="43"/>
      <c r="W99" s="13"/>
      <c r="X99" s="13"/>
    </row>
    <row r="100" spans="1:24" s="14" customFormat="1" ht="36.75" customHeight="1">
      <c r="A100" s="60" t="s">
        <v>94</v>
      </c>
      <c r="B100" s="67" t="s">
        <v>96</v>
      </c>
      <c r="C100" s="68">
        <v>2020</v>
      </c>
      <c r="D100" s="68">
        <v>2025</v>
      </c>
      <c r="E100" s="68" t="s">
        <v>74</v>
      </c>
      <c r="F100" s="45" t="s">
        <v>72</v>
      </c>
      <c r="G100" s="44">
        <f t="shared" si="36"/>
        <v>0</v>
      </c>
      <c r="H100" s="44">
        <f t="shared" ref="H100:M100" si="42">H101+H102</f>
        <v>0</v>
      </c>
      <c r="I100" s="44">
        <f t="shared" si="42"/>
        <v>0</v>
      </c>
      <c r="J100" s="44">
        <f t="shared" si="42"/>
        <v>0</v>
      </c>
      <c r="K100" s="44">
        <f t="shared" si="42"/>
        <v>0</v>
      </c>
      <c r="L100" s="44">
        <f t="shared" si="42"/>
        <v>0</v>
      </c>
      <c r="M100" s="44">
        <f t="shared" si="42"/>
        <v>0</v>
      </c>
      <c r="N100" s="66" t="s">
        <v>75</v>
      </c>
      <c r="O100" s="63" t="s">
        <v>76</v>
      </c>
      <c r="P100" s="63">
        <v>100</v>
      </c>
      <c r="Q100" s="63" t="s">
        <v>25</v>
      </c>
      <c r="R100" s="63" t="s">
        <v>25</v>
      </c>
      <c r="S100" s="63" t="s">
        <v>25</v>
      </c>
      <c r="T100" s="63" t="s">
        <v>25</v>
      </c>
      <c r="U100" s="63" t="s">
        <v>25</v>
      </c>
      <c r="V100" s="63" t="s">
        <v>25</v>
      </c>
      <c r="W100" s="13"/>
      <c r="X100" s="13"/>
    </row>
    <row r="101" spans="1:24" s="14" customFormat="1" ht="74.25" customHeight="1">
      <c r="A101" s="60"/>
      <c r="B101" s="67"/>
      <c r="C101" s="68"/>
      <c r="D101" s="68"/>
      <c r="E101" s="68"/>
      <c r="F101" s="45" t="s">
        <v>38</v>
      </c>
      <c r="G101" s="44">
        <f t="shared" si="36"/>
        <v>0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0</v>
      </c>
      <c r="N101" s="66"/>
      <c r="O101" s="63"/>
      <c r="P101" s="63"/>
      <c r="Q101" s="63"/>
      <c r="R101" s="63"/>
      <c r="S101" s="63"/>
      <c r="T101" s="63"/>
      <c r="U101" s="63"/>
      <c r="V101" s="63"/>
      <c r="W101" s="13"/>
      <c r="X101" s="13"/>
    </row>
    <row r="102" spans="1:24" s="14" customFormat="1" ht="105" customHeight="1">
      <c r="A102" s="60"/>
      <c r="B102" s="67"/>
      <c r="C102" s="68"/>
      <c r="D102" s="68"/>
      <c r="E102" s="68"/>
      <c r="F102" s="45" t="s">
        <v>68</v>
      </c>
      <c r="G102" s="44">
        <f t="shared" si="36"/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66"/>
      <c r="O102" s="63"/>
      <c r="P102" s="63"/>
      <c r="Q102" s="63"/>
      <c r="R102" s="63"/>
      <c r="S102" s="63"/>
      <c r="T102" s="63"/>
      <c r="U102" s="63"/>
      <c r="V102" s="63"/>
      <c r="W102" s="13"/>
      <c r="X102" s="13"/>
    </row>
    <row r="103" spans="1:24" s="14" customFormat="1" ht="40.5" customHeight="1">
      <c r="A103" s="60" t="s">
        <v>98</v>
      </c>
      <c r="B103" s="63" t="s">
        <v>99</v>
      </c>
      <c r="C103" s="68">
        <v>2020</v>
      </c>
      <c r="D103" s="68">
        <v>2025</v>
      </c>
      <c r="E103" s="68" t="s">
        <v>74</v>
      </c>
      <c r="F103" s="45" t="s">
        <v>72</v>
      </c>
      <c r="G103" s="44">
        <f t="shared" si="36"/>
        <v>0</v>
      </c>
      <c r="H103" s="44">
        <f>H104+H105</f>
        <v>0</v>
      </c>
      <c r="I103" s="44">
        <f>I104+I105</f>
        <v>0</v>
      </c>
      <c r="J103" s="44">
        <f>J104+J105</f>
        <v>0</v>
      </c>
      <c r="K103" s="44">
        <f>K104+K105</f>
        <v>0</v>
      </c>
      <c r="L103" s="44">
        <f>L104+L105</f>
        <v>0</v>
      </c>
      <c r="M103" s="44">
        <f>M104+H1114</f>
        <v>0</v>
      </c>
      <c r="N103" s="66" t="s">
        <v>75</v>
      </c>
      <c r="O103" s="63" t="s">
        <v>76</v>
      </c>
      <c r="P103" s="63">
        <v>100</v>
      </c>
      <c r="Q103" s="63" t="s">
        <v>25</v>
      </c>
      <c r="R103" s="63" t="s">
        <v>25</v>
      </c>
      <c r="S103" s="63" t="s">
        <v>25</v>
      </c>
      <c r="T103" s="63" t="s">
        <v>25</v>
      </c>
      <c r="U103" s="63" t="s">
        <v>25</v>
      </c>
      <c r="V103" s="63" t="s">
        <v>25</v>
      </c>
      <c r="W103" s="13"/>
      <c r="X103" s="13"/>
    </row>
    <row r="104" spans="1:24" s="14" customFormat="1" ht="40.5" customHeight="1">
      <c r="A104" s="60"/>
      <c r="B104" s="60"/>
      <c r="C104" s="60"/>
      <c r="D104" s="60"/>
      <c r="E104" s="60"/>
      <c r="F104" s="45" t="s">
        <v>38</v>
      </c>
      <c r="G104" s="44">
        <f t="shared" si="36"/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66"/>
      <c r="O104" s="63"/>
      <c r="P104" s="63"/>
      <c r="Q104" s="63"/>
      <c r="R104" s="63"/>
      <c r="S104" s="63"/>
      <c r="T104" s="63"/>
      <c r="U104" s="63"/>
      <c r="V104" s="63"/>
      <c r="W104" s="13"/>
      <c r="X104" s="13"/>
    </row>
    <row r="105" spans="1:24" s="14" customFormat="1" ht="138" customHeight="1">
      <c r="A105" s="60"/>
      <c r="B105" s="60"/>
      <c r="C105" s="60"/>
      <c r="D105" s="60"/>
      <c r="E105" s="60"/>
      <c r="F105" s="45" t="s">
        <v>68</v>
      </c>
      <c r="G105" s="44">
        <f t="shared" si="36"/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66"/>
      <c r="O105" s="63"/>
      <c r="P105" s="63"/>
      <c r="Q105" s="63"/>
      <c r="R105" s="63"/>
      <c r="S105" s="63"/>
      <c r="T105" s="63"/>
      <c r="U105" s="63"/>
      <c r="V105" s="63"/>
      <c r="W105" s="13"/>
      <c r="X105" s="13"/>
    </row>
    <row r="106" spans="1:24" s="14" customFormat="1" ht="33" hidden="1" customHeight="1">
      <c r="A106" s="60" t="s">
        <v>101</v>
      </c>
      <c r="B106" s="67" t="s">
        <v>102</v>
      </c>
      <c r="C106" s="68">
        <v>2023</v>
      </c>
      <c r="D106" s="68">
        <v>2023</v>
      </c>
      <c r="E106" s="68" t="s">
        <v>74</v>
      </c>
      <c r="F106" s="45" t="s">
        <v>72</v>
      </c>
      <c r="G106" s="44">
        <f t="shared" si="36"/>
        <v>0</v>
      </c>
      <c r="H106" s="44">
        <f t="shared" ref="H106:M106" si="43">H107+H108</f>
        <v>0</v>
      </c>
      <c r="I106" s="44">
        <f t="shared" si="43"/>
        <v>0</v>
      </c>
      <c r="J106" s="44">
        <f t="shared" si="43"/>
        <v>0</v>
      </c>
      <c r="K106" s="44">
        <f t="shared" si="43"/>
        <v>0</v>
      </c>
      <c r="L106" s="44">
        <f t="shared" si="43"/>
        <v>0</v>
      </c>
      <c r="M106" s="44">
        <f t="shared" si="43"/>
        <v>0</v>
      </c>
      <c r="N106" s="66" t="s">
        <v>75</v>
      </c>
      <c r="O106" s="63" t="s">
        <v>76</v>
      </c>
      <c r="P106" s="63">
        <v>100</v>
      </c>
      <c r="Q106" s="63" t="s">
        <v>25</v>
      </c>
      <c r="R106" s="63" t="s">
        <v>25</v>
      </c>
      <c r="S106" s="63" t="s">
        <v>25</v>
      </c>
      <c r="T106" s="63">
        <v>100</v>
      </c>
      <c r="U106" s="63" t="s">
        <v>25</v>
      </c>
      <c r="V106" s="63" t="s">
        <v>25</v>
      </c>
      <c r="W106" s="13"/>
      <c r="X106" s="13"/>
    </row>
    <row r="107" spans="1:24" s="14" customFormat="1" ht="70.5" hidden="1" customHeight="1">
      <c r="A107" s="60"/>
      <c r="B107" s="67"/>
      <c r="C107" s="68"/>
      <c r="D107" s="68"/>
      <c r="E107" s="68"/>
      <c r="F107" s="45" t="s">
        <v>38</v>
      </c>
      <c r="G107" s="44">
        <f t="shared" si="36"/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  <c r="M107" s="44">
        <v>0</v>
      </c>
      <c r="N107" s="66"/>
      <c r="O107" s="63"/>
      <c r="P107" s="63"/>
      <c r="Q107" s="63"/>
      <c r="R107" s="63"/>
      <c r="S107" s="63"/>
      <c r="T107" s="63"/>
      <c r="U107" s="63"/>
      <c r="V107" s="63"/>
      <c r="W107" s="13"/>
      <c r="X107" s="13"/>
    </row>
    <row r="108" spans="1:24" s="14" customFormat="1" ht="109.5" hidden="1" customHeight="1">
      <c r="A108" s="60"/>
      <c r="B108" s="67"/>
      <c r="C108" s="68"/>
      <c r="D108" s="68"/>
      <c r="E108" s="68"/>
      <c r="F108" s="45" t="s">
        <v>68</v>
      </c>
      <c r="G108" s="44">
        <f t="shared" si="36"/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66"/>
      <c r="O108" s="63"/>
      <c r="P108" s="63"/>
      <c r="Q108" s="63"/>
      <c r="R108" s="63"/>
      <c r="S108" s="63"/>
      <c r="T108" s="63"/>
      <c r="U108" s="63"/>
      <c r="V108" s="63"/>
      <c r="W108" s="13"/>
      <c r="X108" s="13"/>
    </row>
    <row r="109" spans="1:24" s="14" customFormat="1" ht="44.25" hidden="1" customHeight="1">
      <c r="A109" s="60" t="s">
        <v>103</v>
      </c>
      <c r="B109" s="63" t="s">
        <v>81</v>
      </c>
      <c r="C109" s="68">
        <v>2023</v>
      </c>
      <c r="D109" s="68">
        <v>2023</v>
      </c>
      <c r="E109" s="68" t="s">
        <v>97</v>
      </c>
      <c r="F109" s="45" t="s">
        <v>72</v>
      </c>
      <c r="G109" s="44">
        <f t="shared" si="36"/>
        <v>0</v>
      </c>
      <c r="H109" s="44">
        <f t="shared" ref="H109:M109" si="44">H110+H111</f>
        <v>0</v>
      </c>
      <c r="I109" s="44">
        <f t="shared" si="44"/>
        <v>0</v>
      </c>
      <c r="J109" s="44">
        <f t="shared" si="44"/>
        <v>0</v>
      </c>
      <c r="K109" s="44">
        <f t="shared" si="44"/>
        <v>0</v>
      </c>
      <c r="L109" s="44">
        <f t="shared" si="44"/>
        <v>0</v>
      </c>
      <c r="M109" s="44">
        <f t="shared" si="44"/>
        <v>0</v>
      </c>
      <c r="N109" s="66" t="s">
        <v>25</v>
      </c>
      <c r="O109" s="63" t="s">
        <v>25</v>
      </c>
      <c r="P109" s="66" t="s">
        <v>25</v>
      </c>
      <c r="Q109" s="66" t="s">
        <v>25</v>
      </c>
      <c r="R109" s="66" t="s">
        <v>25</v>
      </c>
      <c r="S109" s="66" t="s">
        <v>25</v>
      </c>
      <c r="T109" s="66" t="s">
        <v>25</v>
      </c>
      <c r="U109" s="66" t="s">
        <v>25</v>
      </c>
      <c r="V109" s="66" t="s">
        <v>25</v>
      </c>
      <c r="W109" s="13"/>
      <c r="X109" s="13"/>
    </row>
    <row r="110" spans="1:24" s="14" customFormat="1" ht="44.25" hidden="1" customHeight="1">
      <c r="A110" s="60"/>
      <c r="B110" s="63"/>
      <c r="C110" s="68"/>
      <c r="D110" s="68"/>
      <c r="E110" s="68"/>
      <c r="F110" s="45" t="s">
        <v>38</v>
      </c>
      <c r="G110" s="44">
        <f>H110+I110+J110+K110+L110</f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66"/>
      <c r="O110" s="63"/>
      <c r="P110" s="66"/>
      <c r="Q110" s="66"/>
      <c r="R110" s="66"/>
      <c r="S110" s="66"/>
      <c r="T110" s="66"/>
      <c r="U110" s="66"/>
      <c r="V110" s="66"/>
      <c r="W110" s="13"/>
      <c r="X110" s="13"/>
    </row>
    <row r="111" spans="1:24" s="14" customFormat="1" ht="44.25" hidden="1" customHeight="1">
      <c r="A111" s="60"/>
      <c r="B111" s="63"/>
      <c r="C111" s="68"/>
      <c r="D111" s="68"/>
      <c r="E111" s="68"/>
      <c r="F111" s="45" t="s">
        <v>68</v>
      </c>
      <c r="G111" s="44">
        <f t="shared" ref="G111:G142" si="45">H111+I111+J111+K111+L111+M111</f>
        <v>0</v>
      </c>
      <c r="H111" s="44">
        <v>0</v>
      </c>
      <c r="I111" s="44">
        <v>0</v>
      </c>
      <c r="J111" s="44">
        <v>0</v>
      </c>
      <c r="K111" s="44">
        <v>0</v>
      </c>
      <c r="L111" s="44">
        <v>0</v>
      </c>
      <c r="M111" s="44">
        <v>0</v>
      </c>
      <c r="N111" s="66"/>
      <c r="O111" s="63"/>
      <c r="P111" s="66"/>
      <c r="Q111" s="66"/>
      <c r="R111" s="66"/>
      <c r="S111" s="66"/>
      <c r="T111" s="66"/>
      <c r="U111" s="66"/>
      <c r="V111" s="66"/>
      <c r="W111" s="13"/>
      <c r="X111" s="13"/>
    </row>
    <row r="112" spans="1:24" s="14" customFormat="1" ht="40.5" hidden="1" customHeight="1">
      <c r="A112" s="61" t="s">
        <v>104</v>
      </c>
      <c r="B112" s="62" t="s">
        <v>78</v>
      </c>
      <c r="C112" s="68">
        <v>2023</v>
      </c>
      <c r="D112" s="68">
        <v>2023</v>
      </c>
      <c r="E112" s="62" t="s">
        <v>97</v>
      </c>
      <c r="F112" s="45" t="s">
        <v>72</v>
      </c>
      <c r="G112" s="44">
        <f t="shared" si="45"/>
        <v>0</v>
      </c>
      <c r="H112" s="44">
        <f t="shared" ref="H112:M112" si="46">H113+H114</f>
        <v>0</v>
      </c>
      <c r="I112" s="44">
        <f t="shared" si="46"/>
        <v>0</v>
      </c>
      <c r="J112" s="44">
        <f t="shared" si="46"/>
        <v>0</v>
      </c>
      <c r="K112" s="44">
        <f t="shared" si="46"/>
        <v>0</v>
      </c>
      <c r="L112" s="44">
        <f t="shared" si="46"/>
        <v>0</v>
      </c>
      <c r="M112" s="44">
        <f t="shared" si="46"/>
        <v>0</v>
      </c>
      <c r="N112" s="66" t="s">
        <v>25</v>
      </c>
      <c r="O112" s="63" t="s">
        <v>25</v>
      </c>
      <c r="P112" s="66" t="s">
        <v>25</v>
      </c>
      <c r="Q112" s="66" t="s">
        <v>25</v>
      </c>
      <c r="R112" s="66" t="s">
        <v>25</v>
      </c>
      <c r="S112" s="66" t="s">
        <v>25</v>
      </c>
      <c r="T112" s="66" t="s">
        <v>25</v>
      </c>
      <c r="U112" s="66" t="s">
        <v>25</v>
      </c>
      <c r="V112" s="66" t="s">
        <v>25</v>
      </c>
      <c r="W112" s="13"/>
      <c r="X112" s="13"/>
    </row>
    <row r="113" spans="1:24" s="14" customFormat="1" ht="40.5" hidden="1" customHeight="1">
      <c r="A113" s="61"/>
      <c r="B113" s="62"/>
      <c r="C113" s="68"/>
      <c r="D113" s="68"/>
      <c r="E113" s="62"/>
      <c r="F113" s="45" t="s">
        <v>38</v>
      </c>
      <c r="G113" s="44">
        <f t="shared" si="45"/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66"/>
      <c r="O113" s="63"/>
      <c r="P113" s="66"/>
      <c r="Q113" s="66"/>
      <c r="R113" s="66"/>
      <c r="S113" s="66"/>
      <c r="T113" s="66"/>
      <c r="U113" s="66"/>
      <c r="V113" s="66"/>
      <c r="W113" s="13"/>
      <c r="X113" s="13"/>
    </row>
    <row r="114" spans="1:24" s="14" customFormat="1" ht="57.75" hidden="1" customHeight="1">
      <c r="A114" s="61"/>
      <c r="B114" s="62"/>
      <c r="C114" s="68"/>
      <c r="D114" s="68"/>
      <c r="E114" s="62"/>
      <c r="F114" s="45" t="s">
        <v>68</v>
      </c>
      <c r="G114" s="44">
        <f t="shared" si="45"/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66"/>
      <c r="O114" s="63"/>
      <c r="P114" s="66"/>
      <c r="Q114" s="66"/>
      <c r="R114" s="66"/>
      <c r="S114" s="66"/>
      <c r="T114" s="66"/>
      <c r="U114" s="66"/>
      <c r="V114" s="66"/>
      <c r="W114" s="13"/>
      <c r="X114" s="13"/>
    </row>
    <row r="115" spans="1:24" s="14" customFormat="1" ht="29.25" hidden="1" customHeight="1">
      <c r="A115" s="60" t="s">
        <v>105</v>
      </c>
      <c r="B115" s="67" t="s">
        <v>106</v>
      </c>
      <c r="C115" s="68">
        <v>2023</v>
      </c>
      <c r="D115" s="68">
        <v>2024</v>
      </c>
      <c r="E115" s="63" t="s">
        <v>74</v>
      </c>
      <c r="F115" s="45" t="s">
        <v>72</v>
      </c>
      <c r="G115" s="47">
        <f t="shared" si="45"/>
        <v>0</v>
      </c>
      <c r="H115" s="47">
        <f t="shared" ref="H115:M115" si="47">H116+H117</f>
        <v>0</v>
      </c>
      <c r="I115" s="47">
        <f t="shared" si="47"/>
        <v>0</v>
      </c>
      <c r="J115" s="47">
        <f t="shared" si="47"/>
        <v>0</v>
      </c>
      <c r="K115" s="47">
        <f t="shared" si="47"/>
        <v>0</v>
      </c>
      <c r="L115" s="47">
        <f t="shared" si="47"/>
        <v>0</v>
      </c>
      <c r="M115" s="47">
        <f t="shared" si="47"/>
        <v>0</v>
      </c>
      <c r="N115" s="66" t="s">
        <v>75</v>
      </c>
      <c r="O115" s="63" t="s">
        <v>76</v>
      </c>
      <c r="P115" s="63">
        <v>100</v>
      </c>
      <c r="Q115" s="63" t="s">
        <v>25</v>
      </c>
      <c r="R115" s="63" t="s">
        <v>25</v>
      </c>
      <c r="S115" s="63" t="s">
        <v>25</v>
      </c>
      <c r="T115" s="63" t="s">
        <v>25</v>
      </c>
      <c r="U115" s="63">
        <v>100</v>
      </c>
      <c r="V115" s="63" t="s">
        <v>25</v>
      </c>
      <c r="W115" s="13"/>
      <c r="X115" s="13"/>
    </row>
    <row r="116" spans="1:24" s="14" customFormat="1" ht="72.75" hidden="1" customHeight="1">
      <c r="A116" s="60"/>
      <c r="B116" s="67"/>
      <c r="C116" s="68"/>
      <c r="D116" s="68"/>
      <c r="E116" s="63"/>
      <c r="F116" s="45" t="s">
        <v>38</v>
      </c>
      <c r="G116" s="47">
        <f t="shared" si="45"/>
        <v>0</v>
      </c>
      <c r="H116" s="47">
        <v>0</v>
      </c>
      <c r="I116" s="47">
        <v>0</v>
      </c>
      <c r="J116" s="47">
        <v>0</v>
      </c>
      <c r="K116" s="47">
        <v>0</v>
      </c>
      <c r="L116" s="47">
        <v>0</v>
      </c>
      <c r="M116" s="47">
        <v>0</v>
      </c>
      <c r="N116" s="66"/>
      <c r="O116" s="63"/>
      <c r="P116" s="63"/>
      <c r="Q116" s="63"/>
      <c r="R116" s="63"/>
      <c r="S116" s="63"/>
      <c r="T116" s="63"/>
      <c r="U116" s="63"/>
      <c r="V116" s="63"/>
      <c r="W116" s="13"/>
      <c r="X116" s="13"/>
    </row>
    <row r="117" spans="1:24" s="14" customFormat="1" ht="111.75" hidden="1" customHeight="1">
      <c r="A117" s="60"/>
      <c r="B117" s="67"/>
      <c r="C117" s="68"/>
      <c r="D117" s="68"/>
      <c r="E117" s="63"/>
      <c r="F117" s="45" t="s">
        <v>68</v>
      </c>
      <c r="G117" s="47">
        <f t="shared" si="45"/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66"/>
      <c r="O117" s="63"/>
      <c r="P117" s="63"/>
      <c r="Q117" s="63"/>
      <c r="R117" s="63"/>
      <c r="S117" s="63"/>
      <c r="T117" s="63"/>
      <c r="U117" s="63"/>
      <c r="V117" s="63"/>
      <c r="W117" s="13"/>
      <c r="X117" s="13"/>
    </row>
    <row r="118" spans="1:24" s="14" customFormat="1" ht="57" hidden="1" customHeight="1">
      <c r="A118" s="60" t="s">
        <v>107</v>
      </c>
      <c r="B118" s="68" t="s">
        <v>108</v>
      </c>
      <c r="C118" s="68">
        <v>2023</v>
      </c>
      <c r="D118" s="68">
        <v>2024</v>
      </c>
      <c r="E118" s="63" t="s">
        <v>97</v>
      </c>
      <c r="F118" s="45" t="s">
        <v>72</v>
      </c>
      <c r="G118" s="47">
        <f t="shared" si="45"/>
        <v>0</v>
      </c>
      <c r="H118" s="47">
        <f>H119+H120</f>
        <v>0</v>
      </c>
      <c r="I118" s="47">
        <f>I119+I120</f>
        <v>0</v>
      </c>
      <c r="J118" s="47">
        <f>J119+J120</f>
        <v>0</v>
      </c>
      <c r="K118" s="47">
        <f>K119+K120</f>
        <v>0</v>
      </c>
      <c r="L118" s="47">
        <v>0</v>
      </c>
      <c r="M118" s="47">
        <f>M119+M120</f>
        <v>0</v>
      </c>
      <c r="N118" s="66" t="s">
        <v>25</v>
      </c>
      <c r="O118" s="63" t="s">
        <v>25</v>
      </c>
      <c r="P118" s="66" t="s">
        <v>25</v>
      </c>
      <c r="Q118" s="66" t="s">
        <v>25</v>
      </c>
      <c r="R118" s="66" t="s">
        <v>25</v>
      </c>
      <c r="S118" s="66" t="s">
        <v>25</v>
      </c>
      <c r="T118" s="66" t="s">
        <v>25</v>
      </c>
      <c r="U118" s="66" t="s">
        <v>25</v>
      </c>
      <c r="V118" s="66" t="s">
        <v>25</v>
      </c>
      <c r="W118" s="13"/>
      <c r="X118" s="13"/>
    </row>
    <row r="119" spans="1:24" s="14" customFormat="1" ht="57" hidden="1" customHeight="1">
      <c r="A119" s="60"/>
      <c r="B119" s="68"/>
      <c r="C119" s="68"/>
      <c r="D119" s="68"/>
      <c r="E119" s="63"/>
      <c r="F119" s="45" t="s">
        <v>38</v>
      </c>
      <c r="G119" s="47">
        <f t="shared" si="45"/>
        <v>0</v>
      </c>
      <c r="H119" s="47">
        <v>0</v>
      </c>
      <c r="I119" s="47">
        <v>0</v>
      </c>
      <c r="J119" s="47">
        <v>0</v>
      </c>
      <c r="K119" s="47">
        <v>0</v>
      </c>
      <c r="L119" s="47">
        <v>0</v>
      </c>
      <c r="M119" s="47">
        <v>0</v>
      </c>
      <c r="N119" s="66"/>
      <c r="O119" s="63"/>
      <c r="P119" s="66"/>
      <c r="Q119" s="66"/>
      <c r="R119" s="66"/>
      <c r="S119" s="66"/>
      <c r="T119" s="66"/>
      <c r="U119" s="66"/>
      <c r="V119" s="66"/>
      <c r="W119" s="13"/>
      <c r="X119" s="13"/>
    </row>
    <row r="120" spans="1:24" s="14" customFormat="1" ht="24" hidden="1" customHeight="1">
      <c r="A120" s="60"/>
      <c r="B120" s="68"/>
      <c r="C120" s="68"/>
      <c r="D120" s="68"/>
      <c r="E120" s="63"/>
      <c r="F120" s="45" t="s">
        <v>68</v>
      </c>
      <c r="G120" s="47">
        <f t="shared" si="45"/>
        <v>0</v>
      </c>
      <c r="H120" s="47">
        <v>0</v>
      </c>
      <c r="I120" s="47">
        <v>0</v>
      </c>
      <c r="J120" s="47">
        <v>0</v>
      </c>
      <c r="K120" s="47">
        <v>0</v>
      </c>
      <c r="L120" s="47">
        <v>0</v>
      </c>
      <c r="M120" s="47">
        <v>0</v>
      </c>
      <c r="N120" s="66"/>
      <c r="O120" s="63"/>
      <c r="P120" s="66"/>
      <c r="Q120" s="66"/>
      <c r="R120" s="66"/>
      <c r="S120" s="66"/>
      <c r="T120" s="66"/>
      <c r="U120" s="66"/>
      <c r="V120" s="66"/>
      <c r="W120" s="13"/>
      <c r="X120" s="13"/>
    </row>
    <row r="121" spans="1:24" s="14" customFormat="1" ht="57" hidden="1" customHeight="1">
      <c r="A121" s="60" t="s">
        <v>109</v>
      </c>
      <c r="B121" s="68" t="s">
        <v>78</v>
      </c>
      <c r="C121" s="68">
        <v>2023</v>
      </c>
      <c r="D121" s="68">
        <v>2024</v>
      </c>
      <c r="E121" s="63" t="s">
        <v>97</v>
      </c>
      <c r="F121" s="45" t="s">
        <v>72</v>
      </c>
      <c r="G121" s="47">
        <f t="shared" si="45"/>
        <v>0</v>
      </c>
      <c r="H121" s="47">
        <f t="shared" ref="H121:M121" si="48">H122+H123</f>
        <v>0</v>
      </c>
      <c r="I121" s="47">
        <f t="shared" si="48"/>
        <v>0</v>
      </c>
      <c r="J121" s="47">
        <f t="shared" si="48"/>
        <v>0</v>
      </c>
      <c r="K121" s="47">
        <f t="shared" si="48"/>
        <v>0</v>
      </c>
      <c r="L121" s="47">
        <f t="shared" si="48"/>
        <v>0</v>
      </c>
      <c r="M121" s="47">
        <f t="shared" si="48"/>
        <v>0</v>
      </c>
      <c r="N121" s="66" t="s">
        <v>25</v>
      </c>
      <c r="O121" s="63" t="s">
        <v>25</v>
      </c>
      <c r="P121" s="66" t="s">
        <v>25</v>
      </c>
      <c r="Q121" s="66" t="s">
        <v>25</v>
      </c>
      <c r="R121" s="66" t="s">
        <v>25</v>
      </c>
      <c r="S121" s="66" t="s">
        <v>25</v>
      </c>
      <c r="T121" s="66" t="s">
        <v>25</v>
      </c>
      <c r="U121" s="66" t="s">
        <v>25</v>
      </c>
      <c r="V121" s="66" t="s">
        <v>25</v>
      </c>
      <c r="W121" s="13"/>
      <c r="X121" s="13"/>
    </row>
    <row r="122" spans="1:24" s="14" customFormat="1" ht="57" hidden="1" customHeight="1">
      <c r="A122" s="60"/>
      <c r="B122" s="68"/>
      <c r="C122" s="68"/>
      <c r="D122" s="68"/>
      <c r="E122" s="63"/>
      <c r="F122" s="45" t="s">
        <v>38</v>
      </c>
      <c r="G122" s="47">
        <f t="shared" si="45"/>
        <v>0</v>
      </c>
      <c r="H122" s="47">
        <v>0</v>
      </c>
      <c r="I122" s="47">
        <v>0</v>
      </c>
      <c r="J122" s="47">
        <v>0</v>
      </c>
      <c r="K122" s="47">
        <v>0</v>
      </c>
      <c r="L122" s="47">
        <v>0</v>
      </c>
      <c r="M122" s="47">
        <v>0</v>
      </c>
      <c r="N122" s="66"/>
      <c r="O122" s="63"/>
      <c r="P122" s="66"/>
      <c r="Q122" s="66"/>
      <c r="R122" s="66"/>
      <c r="S122" s="66"/>
      <c r="T122" s="66"/>
      <c r="U122" s="66"/>
      <c r="V122" s="66"/>
      <c r="W122" s="13"/>
      <c r="X122" s="13"/>
    </row>
    <row r="123" spans="1:24" s="14" customFormat="1" ht="24" hidden="1" customHeight="1">
      <c r="A123" s="60"/>
      <c r="B123" s="68"/>
      <c r="C123" s="68"/>
      <c r="D123" s="68"/>
      <c r="E123" s="63"/>
      <c r="F123" s="45" t="s">
        <v>68</v>
      </c>
      <c r="G123" s="47">
        <f t="shared" si="45"/>
        <v>0</v>
      </c>
      <c r="H123" s="47">
        <v>0</v>
      </c>
      <c r="I123" s="47">
        <v>0</v>
      </c>
      <c r="J123" s="47">
        <v>0</v>
      </c>
      <c r="K123" s="47">
        <v>0</v>
      </c>
      <c r="L123" s="47">
        <v>0</v>
      </c>
      <c r="M123" s="47">
        <v>0</v>
      </c>
      <c r="N123" s="66"/>
      <c r="O123" s="63"/>
      <c r="P123" s="66"/>
      <c r="Q123" s="66"/>
      <c r="R123" s="66"/>
      <c r="S123" s="66"/>
      <c r="T123" s="66"/>
      <c r="U123" s="66"/>
      <c r="V123" s="66"/>
      <c r="W123" s="13"/>
      <c r="X123" s="13"/>
    </row>
    <row r="124" spans="1:24" s="14" customFormat="1" ht="35.25" hidden="1" customHeight="1">
      <c r="A124" s="60" t="s">
        <v>110</v>
      </c>
      <c r="B124" s="72" t="s">
        <v>111</v>
      </c>
      <c r="C124" s="68">
        <v>2020</v>
      </c>
      <c r="D124" s="68">
        <v>2025</v>
      </c>
      <c r="E124" s="63" t="s">
        <v>74</v>
      </c>
      <c r="F124" s="45" t="s">
        <v>72</v>
      </c>
      <c r="G124" s="47">
        <f t="shared" si="45"/>
        <v>0</v>
      </c>
      <c r="H124" s="47">
        <f t="shared" ref="H124:M124" si="49">H125+H126</f>
        <v>0</v>
      </c>
      <c r="I124" s="47">
        <f t="shared" si="49"/>
        <v>0</v>
      </c>
      <c r="J124" s="47">
        <f t="shared" si="49"/>
        <v>0</v>
      </c>
      <c r="K124" s="47">
        <f t="shared" si="49"/>
        <v>0</v>
      </c>
      <c r="L124" s="47">
        <f t="shared" si="49"/>
        <v>0</v>
      </c>
      <c r="M124" s="47">
        <f t="shared" si="49"/>
        <v>0</v>
      </c>
      <c r="N124" s="66" t="s">
        <v>75</v>
      </c>
      <c r="O124" s="63" t="s">
        <v>76</v>
      </c>
      <c r="P124" s="63">
        <v>100</v>
      </c>
      <c r="Q124" s="63" t="s">
        <v>25</v>
      </c>
      <c r="R124" s="63" t="s">
        <v>25</v>
      </c>
      <c r="S124" s="63" t="s">
        <v>25</v>
      </c>
      <c r="T124" s="63" t="s">
        <v>25</v>
      </c>
      <c r="U124" s="63" t="s">
        <v>25</v>
      </c>
      <c r="V124" s="63" t="s">
        <v>25</v>
      </c>
      <c r="W124" s="13"/>
      <c r="X124" s="13"/>
    </row>
    <row r="125" spans="1:24" s="14" customFormat="1" ht="76.5" hidden="1" customHeight="1">
      <c r="A125" s="60"/>
      <c r="B125" s="72"/>
      <c r="C125" s="68"/>
      <c r="D125" s="68"/>
      <c r="E125" s="63"/>
      <c r="F125" s="45" t="s">
        <v>38</v>
      </c>
      <c r="G125" s="47">
        <f t="shared" si="45"/>
        <v>0</v>
      </c>
      <c r="H125" s="47">
        <v>0</v>
      </c>
      <c r="I125" s="47">
        <v>0</v>
      </c>
      <c r="J125" s="47">
        <v>0</v>
      </c>
      <c r="K125" s="47">
        <v>0</v>
      </c>
      <c r="L125" s="47">
        <v>0</v>
      </c>
      <c r="M125" s="47">
        <v>0</v>
      </c>
      <c r="N125" s="66"/>
      <c r="O125" s="63"/>
      <c r="P125" s="63"/>
      <c r="Q125" s="63"/>
      <c r="R125" s="63"/>
      <c r="S125" s="63"/>
      <c r="T125" s="63"/>
      <c r="U125" s="63"/>
      <c r="V125" s="63"/>
      <c r="W125" s="13"/>
      <c r="X125" s="13"/>
    </row>
    <row r="126" spans="1:24" s="14" customFormat="1" ht="99" hidden="1" customHeight="1">
      <c r="A126" s="60"/>
      <c r="B126" s="72"/>
      <c r="C126" s="68"/>
      <c r="D126" s="68"/>
      <c r="E126" s="63"/>
      <c r="F126" s="45" t="s">
        <v>68</v>
      </c>
      <c r="G126" s="47">
        <f t="shared" si="45"/>
        <v>0</v>
      </c>
      <c r="H126" s="47">
        <v>0</v>
      </c>
      <c r="I126" s="47">
        <v>0</v>
      </c>
      <c r="J126" s="47">
        <v>0</v>
      </c>
      <c r="K126" s="47">
        <v>0</v>
      </c>
      <c r="L126" s="47">
        <v>0</v>
      </c>
      <c r="M126" s="47">
        <v>0</v>
      </c>
      <c r="N126" s="66"/>
      <c r="O126" s="63"/>
      <c r="P126" s="63"/>
      <c r="Q126" s="63"/>
      <c r="R126" s="63"/>
      <c r="S126" s="63"/>
      <c r="T126" s="63"/>
      <c r="U126" s="63"/>
      <c r="V126" s="63"/>
      <c r="W126" s="13"/>
      <c r="X126" s="13"/>
    </row>
    <row r="127" spans="1:24" s="14" customFormat="1" ht="44.25" hidden="1" customHeight="1">
      <c r="A127" s="69" t="s">
        <v>112</v>
      </c>
      <c r="B127" s="70" t="s">
        <v>81</v>
      </c>
      <c r="C127" s="70">
        <v>2020</v>
      </c>
      <c r="D127" s="70">
        <v>2025</v>
      </c>
      <c r="E127" s="71" t="s">
        <v>97</v>
      </c>
      <c r="F127" s="45" t="s">
        <v>72</v>
      </c>
      <c r="G127" s="47">
        <f t="shared" si="45"/>
        <v>0</v>
      </c>
      <c r="H127" s="47">
        <f t="shared" ref="H127:M127" si="50">H128+H129</f>
        <v>0</v>
      </c>
      <c r="I127" s="47">
        <f t="shared" si="50"/>
        <v>0</v>
      </c>
      <c r="J127" s="47">
        <f t="shared" si="50"/>
        <v>0</v>
      </c>
      <c r="K127" s="47">
        <f t="shared" si="50"/>
        <v>0</v>
      </c>
      <c r="L127" s="47">
        <f t="shared" si="50"/>
        <v>0</v>
      </c>
      <c r="M127" s="47">
        <f t="shared" si="50"/>
        <v>0</v>
      </c>
      <c r="N127" s="66" t="s">
        <v>25</v>
      </c>
      <c r="O127" s="63" t="s">
        <v>76</v>
      </c>
      <c r="P127" s="66">
        <v>100</v>
      </c>
      <c r="Q127" s="66" t="s">
        <v>25</v>
      </c>
      <c r="R127" s="66" t="s">
        <v>25</v>
      </c>
      <c r="S127" s="66" t="s">
        <v>25</v>
      </c>
      <c r="T127" s="66" t="s">
        <v>25</v>
      </c>
      <c r="U127" s="66" t="s">
        <v>25</v>
      </c>
      <c r="V127" s="66" t="s">
        <v>25</v>
      </c>
      <c r="W127" s="13"/>
      <c r="X127" s="13"/>
    </row>
    <row r="128" spans="1:24" s="14" customFormat="1" ht="44.25" hidden="1" customHeight="1">
      <c r="A128" s="69"/>
      <c r="B128" s="70"/>
      <c r="C128" s="70"/>
      <c r="D128" s="70"/>
      <c r="E128" s="71"/>
      <c r="F128" s="45" t="s">
        <v>38</v>
      </c>
      <c r="G128" s="47">
        <f t="shared" si="45"/>
        <v>0</v>
      </c>
      <c r="H128" s="47">
        <v>0</v>
      </c>
      <c r="I128" s="47">
        <v>0</v>
      </c>
      <c r="J128" s="47">
        <v>0</v>
      </c>
      <c r="K128" s="47">
        <v>0</v>
      </c>
      <c r="L128" s="47">
        <v>0</v>
      </c>
      <c r="M128" s="47">
        <v>0</v>
      </c>
      <c r="N128" s="66"/>
      <c r="O128" s="63"/>
      <c r="P128" s="66"/>
      <c r="Q128" s="66"/>
      <c r="R128" s="66"/>
      <c r="S128" s="66"/>
      <c r="T128" s="66"/>
      <c r="U128" s="66"/>
      <c r="V128" s="66"/>
      <c r="W128" s="13"/>
      <c r="X128" s="13"/>
    </row>
    <row r="129" spans="1:24" s="14" customFormat="1" ht="44.25" hidden="1" customHeight="1">
      <c r="A129" s="69"/>
      <c r="B129" s="70"/>
      <c r="C129" s="70"/>
      <c r="D129" s="70"/>
      <c r="E129" s="71"/>
      <c r="F129" s="45" t="s">
        <v>68</v>
      </c>
      <c r="G129" s="47">
        <f t="shared" si="45"/>
        <v>0</v>
      </c>
      <c r="H129" s="47">
        <v>0</v>
      </c>
      <c r="I129" s="47">
        <v>0</v>
      </c>
      <c r="J129" s="47">
        <v>0</v>
      </c>
      <c r="K129" s="47">
        <v>0</v>
      </c>
      <c r="L129" s="47">
        <v>0</v>
      </c>
      <c r="M129" s="47">
        <v>0</v>
      </c>
      <c r="N129" s="66"/>
      <c r="O129" s="63"/>
      <c r="P129" s="66"/>
      <c r="Q129" s="66"/>
      <c r="R129" s="66"/>
      <c r="S129" s="66"/>
      <c r="T129" s="66"/>
      <c r="U129" s="66"/>
      <c r="V129" s="66"/>
      <c r="W129" s="13"/>
      <c r="X129" s="13"/>
    </row>
    <row r="130" spans="1:24" s="14" customFormat="1" ht="44.25" hidden="1" customHeight="1">
      <c r="A130" s="60" t="s">
        <v>113</v>
      </c>
      <c r="B130" s="68" t="s">
        <v>114</v>
      </c>
      <c r="C130" s="68">
        <v>2020</v>
      </c>
      <c r="D130" s="68">
        <v>2025</v>
      </c>
      <c r="E130" s="63" t="s">
        <v>97</v>
      </c>
      <c r="F130" s="45" t="s">
        <v>72</v>
      </c>
      <c r="G130" s="47">
        <f t="shared" si="45"/>
        <v>0</v>
      </c>
      <c r="H130" s="47">
        <f t="shared" ref="H130:M130" si="51">H131+H132</f>
        <v>0</v>
      </c>
      <c r="I130" s="47">
        <f t="shared" si="51"/>
        <v>0</v>
      </c>
      <c r="J130" s="47">
        <f t="shared" si="51"/>
        <v>0</v>
      </c>
      <c r="K130" s="47">
        <f t="shared" si="51"/>
        <v>0</v>
      </c>
      <c r="L130" s="47">
        <f t="shared" si="51"/>
        <v>0</v>
      </c>
      <c r="M130" s="47">
        <f t="shared" si="51"/>
        <v>0</v>
      </c>
      <c r="N130" s="66" t="s">
        <v>25</v>
      </c>
      <c r="O130" s="63" t="s">
        <v>76</v>
      </c>
      <c r="P130" s="66">
        <v>100</v>
      </c>
      <c r="Q130" s="66" t="s">
        <v>25</v>
      </c>
      <c r="R130" s="66" t="s">
        <v>25</v>
      </c>
      <c r="S130" s="66" t="s">
        <v>25</v>
      </c>
      <c r="T130" s="66" t="s">
        <v>25</v>
      </c>
      <c r="U130" s="66" t="s">
        <v>25</v>
      </c>
      <c r="V130" s="66" t="s">
        <v>25</v>
      </c>
      <c r="W130" s="13"/>
      <c r="X130" s="13"/>
    </row>
    <row r="131" spans="1:24" s="14" customFormat="1" ht="44.25" hidden="1" customHeight="1">
      <c r="A131" s="60"/>
      <c r="B131" s="68"/>
      <c r="C131" s="68"/>
      <c r="D131" s="68"/>
      <c r="E131" s="63"/>
      <c r="F131" s="45" t="s">
        <v>38</v>
      </c>
      <c r="G131" s="47">
        <f t="shared" si="45"/>
        <v>0</v>
      </c>
      <c r="H131" s="47">
        <v>0</v>
      </c>
      <c r="I131" s="47">
        <v>0</v>
      </c>
      <c r="J131" s="47">
        <v>0</v>
      </c>
      <c r="K131" s="47">
        <v>0</v>
      </c>
      <c r="L131" s="47">
        <v>0</v>
      </c>
      <c r="M131" s="47">
        <v>0</v>
      </c>
      <c r="N131" s="66"/>
      <c r="O131" s="63"/>
      <c r="P131" s="66"/>
      <c r="Q131" s="66"/>
      <c r="R131" s="66"/>
      <c r="S131" s="66"/>
      <c r="T131" s="66"/>
      <c r="U131" s="66"/>
      <c r="V131" s="66"/>
      <c r="W131" s="13"/>
      <c r="X131" s="13"/>
    </row>
    <row r="132" spans="1:24" s="14" customFormat="1" ht="44.25" hidden="1" customHeight="1">
      <c r="A132" s="60"/>
      <c r="B132" s="68"/>
      <c r="C132" s="68"/>
      <c r="D132" s="68"/>
      <c r="E132" s="63"/>
      <c r="F132" s="45" t="s">
        <v>68</v>
      </c>
      <c r="G132" s="47">
        <f t="shared" si="45"/>
        <v>0</v>
      </c>
      <c r="H132" s="47">
        <v>0</v>
      </c>
      <c r="I132" s="47">
        <v>0</v>
      </c>
      <c r="J132" s="47">
        <v>0</v>
      </c>
      <c r="K132" s="47">
        <v>0</v>
      </c>
      <c r="L132" s="47">
        <v>0</v>
      </c>
      <c r="M132" s="47">
        <v>0</v>
      </c>
      <c r="N132" s="66"/>
      <c r="O132" s="63"/>
      <c r="P132" s="66"/>
      <c r="Q132" s="66"/>
      <c r="R132" s="66"/>
      <c r="S132" s="66"/>
      <c r="T132" s="66"/>
      <c r="U132" s="66"/>
      <c r="V132" s="66"/>
      <c r="W132" s="13"/>
      <c r="X132" s="13"/>
    </row>
    <row r="133" spans="1:24" s="14" customFormat="1" ht="29.25" hidden="1" customHeight="1">
      <c r="A133" s="60" t="s">
        <v>115</v>
      </c>
      <c r="B133" s="72" t="s">
        <v>116</v>
      </c>
      <c r="C133" s="68">
        <v>2020</v>
      </c>
      <c r="D133" s="68">
        <v>2025</v>
      </c>
      <c r="E133" s="63" t="s">
        <v>74</v>
      </c>
      <c r="F133" s="45" t="s">
        <v>72</v>
      </c>
      <c r="G133" s="47">
        <f t="shared" si="45"/>
        <v>0</v>
      </c>
      <c r="H133" s="47">
        <f t="shared" ref="H133:M133" si="52">H134+H135</f>
        <v>0</v>
      </c>
      <c r="I133" s="47">
        <f t="shared" si="52"/>
        <v>0</v>
      </c>
      <c r="J133" s="47">
        <f t="shared" si="52"/>
        <v>0</v>
      </c>
      <c r="K133" s="47">
        <f t="shared" si="52"/>
        <v>0</v>
      </c>
      <c r="L133" s="47">
        <f t="shared" si="52"/>
        <v>0</v>
      </c>
      <c r="M133" s="47">
        <f t="shared" si="52"/>
        <v>0</v>
      </c>
      <c r="N133" s="66" t="s">
        <v>75</v>
      </c>
      <c r="O133" s="63" t="s">
        <v>76</v>
      </c>
      <c r="P133" s="63">
        <v>100</v>
      </c>
      <c r="Q133" s="63" t="s">
        <v>25</v>
      </c>
      <c r="R133" s="63" t="s">
        <v>25</v>
      </c>
      <c r="S133" s="63" t="s">
        <v>25</v>
      </c>
      <c r="T133" s="63" t="s">
        <v>25</v>
      </c>
      <c r="U133" s="63" t="s">
        <v>25</v>
      </c>
      <c r="V133" s="63" t="s">
        <v>25</v>
      </c>
      <c r="W133" s="13"/>
      <c r="X133" s="13"/>
    </row>
    <row r="134" spans="1:24" s="14" customFormat="1" ht="70.5" hidden="1" customHeight="1">
      <c r="A134" s="60"/>
      <c r="B134" s="72"/>
      <c r="C134" s="68"/>
      <c r="D134" s="68"/>
      <c r="E134" s="63"/>
      <c r="F134" s="45" t="s">
        <v>38</v>
      </c>
      <c r="G134" s="47">
        <f t="shared" si="45"/>
        <v>0</v>
      </c>
      <c r="H134" s="47">
        <v>0</v>
      </c>
      <c r="I134" s="47">
        <v>0</v>
      </c>
      <c r="J134" s="47">
        <v>0</v>
      </c>
      <c r="K134" s="47">
        <v>0</v>
      </c>
      <c r="L134" s="47">
        <v>0</v>
      </c>
      <c r="M134" s="47">
        <v>0</v>
      </c>
      <c r="N134" s="66"/>
      <c r="O134" s="63"/>
      <c r="P134" s="63"/>
      <c r="Q134" s="63"/>
      <c r="R134" s="63"/>
      <c r="S134" s="63"/>
      <c r="T134" s="63"/>
      <c r="U134" s="63"/>
      <c r="V134" s="63"/>
      <c r="W134" s="13"/>
      <c r="X134" s="13"/>
    </row>
    <row r="135" spans="1:24" s="14" customFormat="1" ht="113.25" hidden="1" customHeight="1">
      <c r="A135" s="60"/>
      <c r="B135" s="72"/>
      <c r="C135" s="68"/>
      <c r="D135" s="68"/>
      <c r="E135" s="63"/>
      <c r="F135" s="45" t="s">
        <v>68</v>
      </c>
      <c r="G135" s="47">
        <f t="shared" si="45"/>
        <v>0</v>
      </c>
      <c r="H135" s="47">
        <v>0</v>
      </c>
      <c r="I135" s="47">
        <v>0</v>
      </c>
      <c r="J135" s="47">
        <v>0</v>
      </c>
      <c r="K135" s="47">
        <v>0</v>
      </c>
      <c r="L135" s="47">
        <v>0</v>
      </c>
      <c r="M135" s="47">
        <v>0</v>
      </c>
      <c r="N135" s="66"/>
      <c r="O135" s="63"/>
      <c r="P135" s="63"/>
      <c r="Q135" s="63"/>
      <c r="R135" s="63"/>
      <c r="S135" s="63"/>
      <c r="T135" s="63"/>
      <c r="U135" s="63"/>
      <c r="V135" s="63"/>
      <c r="W135" s="13"/>
      <c r="X135" s="13"/>
    </row>
    <row r="136" spans="1:24" s="14" customFormat="1" ht="41.25" hidden="1" customHeight="1">
      <c r="A136" s="60" t="s">
        <v>117</v>
      </c>
      <c r="B136" s="68" t="s">
        <v>81</v>
      </c>
      <c r="C136" s="68">
        <v>2020</v>
      </c>
      <c r="D136" s="68">
        <v>2025</v>
      </c>
      <c r="E136" s="63" t="s">
        <v>97</v>
      </c>
      <c r="F136" s="45" t="s">
        <v>72</v>
      </c>
      <c r="G136" s="47">
        <f t="shared" si="45"/>
        <v>0</v>
      </c>
      <c r="H136" s="47">
        <f t="shared" ref="H136:M136" si="53">H137+H138</f>
        <v>0</v>
      </c>
      <c r="I136" s="47">
        <f t="shared" si="53"/>
        <v>0</v>
      </c>
      <c r="J136" s="47">
        <f t="shared" si="53"/>
        <v>0</v>
      </c>
      <c r="K136" s="47">
        <f t="shared" si="53"/>
        <v>0</v>
      </c>
      <c r="L136" s="47">
        <f t="shared" si="53"/>
        <v>0</v>
      </c>
      <c r="M136" s="47">
        <f t="shared" si="53"/>
        <v>0</v>
      </c>
      <c r="N136" s="66" t="s">
        <v>25</v>
      </c>
      <c r="O136" s="63" t="s">
        <v>76</v>
      </c>
      <c r="P136" s="66">
        <v>100</v>
      </c>
      <c r="Q136" s="66" t="s">
        <v>25</v>
      </c>
      <c r="R136" s="66" t="s">
        <v>25</v>
      </c>
      <c r="S136" s="66" t="s">
        <v>25</v>
      </c>
      <c r="T136" s="66" t="s">
        <v>25</v>
      </c>
      <c r="U136" s="66" t="s">
        <v>25</v>
      </c>
      <c r="V136" s="66" t="s">
        <v>25</v>
      </c>
      <c r="W136" s="13"/>
      <c r="X136" s="13"/>
    </row>
    <row r="137" spans="1:24" s="14" customFormat="1" ht="29.25" hidden="1" customHeight="1">
      <c r="A137" s="60"/>
      <c r="B137" s="68"/>
      <c r="C137" s="68"/>
      <c r="D137" s="68"/>
      <c r="E137" s="63"/>
      <c r="F137" s="45" t="s">
        <v>38</v>
      </c>
      <c r="G137" s="47">
        <f t="shared" si="45"/>
        <v>0</v>
      </c>
      <c r="H137" s="47">
        <v>0</v>
      </c>
      <c r="I137" s="47">
        <v>0</v>
      </c>
      <c r="J137" s="47">
        <v>0</v>
      </c>
      <c r="K137" s="47">
        <v>0</v>
      </c>
      <c r="L137" s="47">
        <v>0</v>
      </c>
      <c r="M137" s="47">
        <v>0</v>
      </c>
      <c r="N137" s="66"/>
      <c r="O137" s="63"/>
      <c r="P137" s="66"/>
      <c r="Q137" s="66"/>
      <c r="R137" s="66"/>
      <c r="S137" s="66"/>
      <c r="T137" s="66"/>
      <c r="U137" s="66"/>
      <c r="V137" s="66"/>
      <c r="W137" s="13"/>
      <c r="X137" s="13"/>
    </row>
    <row r="138" spans="1:24" s="14" customFormat="1" ht="68.25" hidden="1" customHeight="1">
      <c r="A138" s="60"/>
      <c r="B138" s="68"/>
      <c r="C138" s="68"/>
      <c r="D138" s="68"/>
      <c r="E138" s="63"/>
      <c r="F138" s="45" t="s">
        <v>68</v>
      </c>
      <c r="G138" s="47">
        <f t="shared" si="45"/>
        <v>0</v>
      </c>
      <c r="H138" s="47">
        <v>0</v>
      </c>
      <c r="I138" s="47">
        <v>0</v>
      </c>
      <c r="J138" s="47">
        <v>0</v>
      </c>
      <c r="K138" s="47">
        <v>0</v>
      </c>
      <c r="L138" s="47">
        <v>0</v>
      </c>
      <c r="M138" s="47">
        <v>0</v>
      </c>
      <c r="N138" s="66"/>
      <c r="O138" s="63"/>
      <c r="P138" s="66"/>
      <c r="Q138" s="66"/>
      <c r="R138" s="66"/>
      <c r="S138" s="66"/>
      <c r="T138" s="66"/>
      <c r="U138" s="66"/>
      <c r="V138" s="66"/>
      <c r="W138" s="13"/>
      <c r="X138" s="13"/>
    </row>
    <row r="139" spans="1:24" s="14" customFormat="1" ht="25.5" hidden="1" customHeight="1">
      <c r="A139" s="60" t="s">
        <v>118</v>
      </c>
      <c r="B139" s="68" t="s">
        <v>119</v>
      </c>
      <c r="C139" s="68">
        <v>2020</v>
      </c>
      <c r="D139" s="68">
        <v>2025</v>
      </c>
      <c r="E139" s="63" t="s">
        <v>74</v>
      </c>
      <c r="F139" s="45" t="s">
        <v>72</v>
      </c>
      <c r="G139" s="21">
        <f t="shared" si="45"/>
        <v>0</v>
      </c>
      <c r="H139" s="21">
        <f t="shared" ref="H139:M139" si="54">H140+H141</f>
        <v>0</v>
      </c>
      <c r="I139" s="21">
        <f t="shared" si="54"/>
        <v>0</v>
      </c>
      <c r="J139" s="21">
        <f t="shared" si="54"/>
        <v>0</v>
      </c>
      <c r="K139" s="21">
        <f t="shared" si="54"/>
        <v>0</v>
      </c>
      <c r="L139" s="21">
        <f t="shared" si="54"/>
        <v>0</v>
      </c>
      <c r="M139" s="21">
        <f t="shared" si="54"/>
        <v>0</v>
      </c>
      <c r="N139" s="66" t="s">
        <v>75</v>
      </c>
      <c r="O139" s="63" t="s">
        <v>76</v>
      </c>
      <c r="P139" s="63">
        <v>100</v>
      </c>
      <c r="Q139" s="63" t="s">
        <v>25</v>
      </c>
      <c r="R139" s="63" t="s">
        <v>25</v>
      </c>
      <c r="S139" s="63" t="s">
        <v>25</v>
      </c>
      <c r="T139" s="63" t="s">
        <v>25</v>
      </c>
      <c r="U139" s="63" t="s">
        <v>25</v>
      </c>
      <c r="V139" s="63" t="s">
        <v>25</v>
      </c>
      <c r="W139" s="13"/>
      <c r="X139" s="13"/>
    </row>
    <row r="140" spans="1:24" s="14" customFormat="1" ht="20.25" hidden="1" customHeight="1">
      <c r="A140" s="60"/>
      <c r="B140" s="68"/>
      <c r="C140" s="68"/>
      <c r="D140" s="68"/>
      <c r="E140" s="63"/>
      <c r="F140" s="45" t="s">
        <v>38</v>
      </c>
      <c r="G140" s="21">
        <f t="shared" si="45"/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66"/>
      <c r="O140" s="63"/>
      <c r="P140" s="63"/>
      <c r="Q140" s="63"/>
      <c r="R140" s="63"/>
      <c r="S140" s="63"/>
      <c r="T140" s="63"/>
      <c r="U140" s="63"/>
      <c r="V140" s="63"/>
      <c r="W140" s="13"/>
      <c r="X140" s="13"/>
    </row>
    <row r="141" spans="1:24" s="14" customFormat="1" ht="165" hidden="1" customHeight="1">
      <c r="A141" s="60"/>
      <c r="B141" s="68"/>
      <c r="C141" s="68"/>
      <c r="D141" s="68"/>
      <c r="E141" s="63"/>
      <c r="F141" s="45" t="s">
        <v>68</v>
      </c>
      <c r="G141" s="21">
        <f t="shared" si="45"/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66"/>
      <c r="O141" s="63"/>
      <c r="P141" s="63"/>
      <c r="Q141" s="63"/>
      <c r="R141" s="63"/>
      <c r="S141" s="63"/>
      <c r="T141" s="63"/>
      <c r="U141" s="63"/>
      <c r="V141" s="63"/>
      <c r="W141" s="13"/>
      <c r="X141" s="13"/>
    </row>
    <row r="142" spans="1:24" s="14" customFormat="1" ht="35.25" hidden="1" customHeight="1">
      <c r="A142" s="60" t="s">
        <v>120</v>
      </c>
      <c r="B142" s="68" t="s">
        <v>121</v>
      </c>
      <c r="C142" s="68">
        <v>2020</v>
      </c>
      <c r="D142" s="68">
        <v>2025</v>
      </c>
      <c r="E142" s="63" t="s">
        <v>97</v>
      </c>
      <c r="F142" s="45" t="s">
        <v>72</v>
      </c>
      <c r="G142" s="21">
        <f t="shared" si="45"/>
        <v>0</v>
      </c>
      <c r="H142" s="21">
        <f t="shared" ref="H142:M142" si="55">H143+H144</f>
        <v>0</v>
      </c>
      <c r="I142" s="21">
        <f t="shared" si="55"/>
        <v>0</v>
      </c>
      <c r="J142" s="21">
        <f t="shared" si="55"/>
        <v>0</v>
      </c>
      <c r="K142" s="21">
        <f t="shared" si="55"/>
        <v>0</v>
      </c>
      <c r="L142" s="21">
        <f t="shared" si="55"/>
        <v>0</v>
      </c>
      <c r="M142" s="21">
        <f t="shared" si="55"/>
        <v>0</v>
      </c>
      <c r="N142" s="66" t="s">
        <v>25</v>
      </c>
      <c r="O142" s="63" t="s">
        <v>76</v>
      </c>
      <c r="P142" s="66">
        <v>100</v>
      </c>
      <c r="Q142" s="66" t="s">
        <v>25</v>
      </c>
      <c r="R142" s="66" t="s">
        <v>25</v>
      </c>
      <c r="S142" s="66" t="s">
        <v>25</v>
      </c>
      <c r="T142" s="66" t="s">
        <v>25</v>
      </c>
      <c r="U142" s="66" t="s">
        <v>25</v>
      </c>
      <c r="V142" s="66" t="s">
        <v>25</v>
      </c>
      <c r="W142" s="13"/>
      <c r="X142" s="13"/>
    </row>
    <row r="143" spans="1:24" s="14" customFormat="1" ht="35.25" hidden="1" customHeight="1">
      <c r="A143" s="60"/>
      <c r="B143" s="68"/>
      <c r="C143" s="68"/>
      <c r="D143" s="68"/>
      <c r="E143" s="63"/>
      <c r="F143" s="45" t="s">
        <v>38</v>
      </c>
      <c r="G143" s="21">
        <f t="shared" ref="G143:G171" si="56">H143+I143+J143+K143+L143+M143</f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66"/>
      <c r="O143" s="63"/>
      <c r="P143" s="66"/>
      <c r="Q143" s="66"/>
      <c r="R143" s="66"/>
      <c r="S143" s="66"/>
      <c r="T143" s="66"/>
      <c r="U143" s="66"/>
      <c r="V143" s="66"/>
      <c r="W143" s="13"/>
      <c r="X143" s="13"/>
    </row>
    <row r="144" spans="1:24" s="14" customFormat="1" ht="69.75" hidden="1" customHeight="1">
      <c r="A144" s="60"/>
      <c r="B144" s="68"/>
      <c r="C144" s="68"/>
      <c r="D144" s="68"/>
      <c r="E144" s="63"/>
      <c r="F144" s="45" t="s">
        <v>68</v>
      </c>
      <c r="G144" s="21">
        <f t="shared" si="56"/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66"/>
      <c r="O144" s="63"/>
      <c r="P144" s="66"/>
      <c r="Q144" s="66"/>
      <c r="R144" s="66"/>
      <c r="S144" s="66"/>
      <c r="T144" s="66"/>
      <c r="U144" s="66"/>
      <c r="V144" s="66"/>
      <c r="W144" s="13"/>
      <c r="X144" s="13"/>
    </row>
    <row r="145" spans="1:24" s="14" customFormat="1" ht="33.75" hidden="1" customHeight="1">
      <c r="A145" s="60" t="s">
        <v>122</v>
      </c>
      <c r="B145" s="72" t="s">
        <v>123</v>
      </c>
      <c r="C145" s="68">
        <v>2020</v>
      </c>
      <c r="D145" s="68">
        <v>2025</v>
      </c>
      <c r="E145" s="63" t="s">
        <v>93</v>
      </c>
      <c r="F145" s="45" t="s">
        <v>67</v>
      </c>
      <c r="G145" s="21">
        <f t="shared" si="56"/>
        <v>0</v>
      </c>
      <c r="H145" s="21">
        <f t="shared" ref="H145:M145" si="57">H146+H147</f>
        <v>0</v>
      </c>
      <c r="I145" s="21">
        <f t="shared" si="57"/>
        <v>0</v>
      </c>
      <c r="J145" s="21">
        <f t="shared" si="57"/>
        <v>0</v>
      </c>
      <c r="K145" s="21">
        <f t="shared" si="57"/>
        <v>0</v>
      </c>
      <c r="L145" s="21">
        <f t="shared" si="57"/>
        <v>0</v>
      </c>
      <c r="M145" s="21">
        <f t="shared" si="57"/>
        <v>0</v>
      </c>
      <c r="N145" s="61" t="s">
        <v>75</v>
      </c>
      <c r="O145" s="61" t="s">
        <v>76</v>
      </c>
      <c r="P145" s="61" t="s">
        <v>25</v>
      </c>
      <c r="Q145" s="61" t="s">
        <v>25</v>
      </c>
      <c r="R145" s="61" t="s">
        <v>25</v>
      </c>
      <c r="S145" s="61" t="s">
        <v>25</v>
      </c>
      <c r="T145" s="61" t="s">
        <v>25</v>
      </c>
      <c r="U145" s="61" t="s">
        <v>25</v>
      </c>
      <c r="V145" s="61" t="s">
        <v>25</v>
      </c>
      <c r="W145" s="13"/>
      <c r="X145" s="13"/>
    </row>
    <row r="146" spans="1:24" s="14" customFormat="1" ht="67.5" hidden="1" customHeight="1">
      <c r="A146" s="60"/>
      <c r="B146" s="72"/>
      <c r="C146" s="68"/>
      <c r="D146" s="68"/>
      <c r="E146" s="63"/>
      <c r="F146" s="45" t="s">
        <v>38</v>
      </c>
      <c r="G146" s="21">
        <f t="shared" si="56"/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61"/>
      <c r="O146" s="61"/>
      <c r="P146" s="61"/>
      <c r="Q146" s="61"/>
      <c r="R146" s="61"/>
      <c r="S146" s="61"/>
      <c r="T146" s="61"/>
      <c r="U146" s="61"/>
      <c r="V146" s="61"/>
      <c r="W146" s="13"/>
      <c r="X146" s="13"/>
    </row>
    <row r="147" spans="1:24" s="14" customFormat="1" ht="110.25" hidden="1" customHeight="1">
      <c r="A147" s="60"/>
      <c r="B147" s="72"/>
      <c r="C147" s="68"/>
      <c r="D147" s="68"/>
      <c r="E147" s="63"/>
      <c r="F147" s="45" t="s">
        <v>68</v>
      </c>
      <c r="G147" s="21">
        <f t="shared" si="56"/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61"/>
      <c r="O147" s="61"/>
      <c r="P147" s="61"/>
      <c r="Q147" s="61"/>
      <c r="R147" s="61"/>
      <c r="S147" s="61"/>
      <c r="T147" s="61"/>
      <c r="U147" s="61"/>
      <c r="V147" s="61"/>
      <c r="W147" s="13"/>
      <c r="X147" s="13"/>
    </row>
    <row r="148" spans="1:24" s="14" customFormat="1" ht="33.75" hidden="1" customHeight="1">
      <c r="A148" s="60" t="s">
        <v>101</v>
      </c>
      <c r="B148" s="72" t="s">
        <v>265</v>
      </c>
      <c r="C148" s="68">
        <v>2020</v>
      </c>
      <c r="D148" s="68">
        <v>2025</v>
      </c>
      <c r="E148" s="63" t="s">
        <v>125</v>
      </c>
      <c r="F148" s="45" t="s">
        <v>67</v>
      </c>
      <c r="G148" s="21">
        <f t="shared" si="56"/>
        <v>0</v>
      </c>
      <c r="H148" s="21">
        <f t="shared" ref="H148:M148" si="58">H149+H150</f>
        <v>0</v>
      </c>
      <c r="I148" s="21">
        <f t="shared" si="58"/>
        <v>0</v>
      </c>
      <c r="J148" s="21">
        <f t="shared" si="58"/>
        <v>0</v>
      </c>
      <c r="K148" s="21">
        <f t="shared" si="58"/>
        <v>0</v>
      </c>
      <c r="L148" s="21">
        <f t="shared" si="58"/>
        <v>0</v>
      </c>
      <c r="M148" s="21">
        <f t="shared" si="58"/>
        <v>0</v>
      </c>
      <c r="N148" s="61" t="s">
        <v>75</v>
      </c>
      <c r="O148" s="61" t="s">
        <v>76</v>
      </c>
      <c r="P148" s="61">
        <v>100</v>
      </c>
      <c r="Q148" s="61">
        <v>100</v>
      </c>
      <c r="R148" s="61">
        <v>100</v>
      </c>
      <c r="S148" s="61" t="s">
        <v>25</v>
      </c>
      <c r="T148" s="61" t="s">
        <v>25</v>
      </c>
      <c r="U148" s="61" t="s">
        <v>25</v>
      </c>
      <c r="V148" s="61" t="s">
        <v>25</v>
      </c>
      <c r="W148" s="13"/>
      <c r="X148" s="13"/>
    </row>
    <row r="149" spans="1:24" s="14" customFormat="1" ht="67.5" hidden="1" customHeight="1">
      <c r="A149" s="60"/>
      <c r="B149" s="72"/>
      <c r="C149" s="68"/>
      <c r="D149" s="68"/>
      <c r="E149" s="63"/>
      <c r="F149" s="45" t="s">
        <v>38</v>
      </c>
      <c r="G149" s="21">
        <f t="shared" si="56"/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61"/>
      <c r="O149" s="61"/>
      <c r="P149" s="61"/>
      <c r="Q149" s="61"/>
      <c r="R149" s="61"/>
      <c r="S149" s="61"/>
      <c r="T149" s="61"/>
      <c r="U149" s="61"/>
      <c r="V149" s="61"/>
      <c r="W149" s="13"/>
      <c r="X149" s="13"/>
    </row>
    <row r="150" spans="1:24" s="14" customFormat="1" ht="225.75" hidden="1" customHeight="1">
      <c r="A150" s="60"/>
      <c r="B150" s="72"/>
      <c r="C150" s="68"/>
      <c r="D150" s="68"/>
      <c r="E150" s="63"/>
      <c r="F150" s="45" t="s">
        <v>68</v>
      </c>
      <c r="G150" s="21">
        <f t="shared" si="56"/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61"/>
      <c r="O150" s="61"/>
      <c r="P150" s="61"/>
      <c r="Q150" s="61"/>
      <c r="R150" s="61"/>
      <c r="S150" s="61"/>
      <c r="T150" s="61"/>
      <c r="U150" s="61"/>
      <c r="V150" s="61"/>
      <c r="W150" s="13"/>
      <c r="X150" s="13"/>
    </row>
    <row r="151" spans="1:24" s="14" customFormat="1" ht="40.5" customHeight="1">
      <c r="A151" s="60" t="s">
        <v>105</v>
      </c>
      <c r="B151" s="72" t="s">
        <v>266</v>
      </c>
      <c r="C151" s="68">
        <v>2020</v>
      </c>
      <c r="D151" s="68">
        <v>2025</v>
      </c>
      <c r="E151" s="68" t="s">
        <v>74</v>
      </c>
      <c r="F151" s="45" t="s">
        <v>72</v>
      </c>
      <c r="G151" s="44">
        <f t="shared" si="56"/>
        <v>2138285.4499999997</v>
      </c>
      <c r="H151" s="44">
        <f>H152+H153</f>
        <v>2138285.4499999997</v>
      </c>
      <c r="I151" s="44">
        <f>I152+I153</f>
        <v>0</v>
      </c>
      <c r="J151" s="44">
        <v>0</v>
      </c>
      <c r="K151" s="44">
        <f>K152+K153</f>
        <v>0</v>
      </c>
      <c r="L151" s="44">
        <f>L152+L153</f>
        <v>0</v>
      </c>
      <c r="M151" s="44">
        <f>M152+H1150</f>
        <v>0</v>
      </c>
      <c r="N151" s="66" t="s">
        <v>127</v>
      </c>
      <c r="O151" s="63" t="s">
        <v>128</v>
      </c>
      <c r="P151" s="63">
        <v>0.80900000000000005</v>
      </c>
      <c r="Q151" s="63">
        <v>0.80900000000000005</v>
      </c>
      <c r="R151" s="63">
        <v>0</v>
      </c>
      <c r="S151" s="63">
        <v>0</v>
      </c>
      <c r="T151" s="63" t="s">
        <v>25</v>
      </c>
      <c r="U151" s="63" t="s">
        <v>25</v>
      </c>
      <c r="V151" s="63" t="s">
        <v>25</v>
      </c>
      <c r="W151" s="13"/>
      <c r="X151" s="13"/>
    </row>
    <row r="152" spans="1:24" s="14" customFormat="1" ht="40.5" customHeight="1">
      <c r="A152" s="60"/>
      <c r="B152" s="72"/>
      <c r="C152" s="68"/>
      <c r="D152" s="68"/>
      <c r="E152" s="68"/>
      <c r="F152" s="45" t="s">
        <v>38</v>
      </c>
      <c r="G152" s="44">
        <f t="shared" si="56"/>
        <v>106914.27</v>
      </c>
      <c r="H152" s="44">
        <v>106914.27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66"/>
      <c r="O152" s="63"/>
      <c r="P152" s="63"/>
      <c r="Q152" s="63"/>
      <c r="R152" s="63"/>
      <c r="S152" s="63"/>
      <c r="T152" s="63"/>
      <c r="U152" s="63"/>
      <c r="V152" s="63"/>
      <c r="W152" s="13"/>
      <c r="X152" s="13"/>
    </row>
    <row r="153" spans="1:24" s="14" customFormat="1" ht="172.5" customHeight="1">
      <c r="A153" s="60"/>
      <c r="B153" s="72"/>
      <c r="C153" s="68"/>
      <c r="D153" s="68"/>
      <c r="E153" s="68"/>
      <c r="F153" s="45" t="s">
        <v>68</v>
      </c>
      <c r="G153" s="44">
        <f t="shared" si="56"/>
        <v>2031371.18</v>
      </c>
      <c r="H153" s="44">
        <v>2031371.18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66"/>
      <c r="O153" s="63"/>
      <c r="P153" s="63"/>
      <c r="Q153" s="63"/>
      <c r="R153" s="63"/>
      <c r="S153" s="63"/>
      <c r="T153" s="63"/>
      <c r="U153" s="63"/>
      <c r="V153" s="63"/>
      <c r="W153" s="13"/>
      <c r="X153" s="13"/>
    </row>
    <row r="154" spans="1:24" s="14" customFormat="1" ht="40.5" customHeight="1">
      <c r="A154" s="60" t="s">
        <v>110</v>
      </c>
      <c r="B154" s="72" t="s">
        <v>267</v>
      </c>
      <c r="C154" s="68">
        <v>2020</v>
      </c>
      <c r="D154" s="68">
        <v>2025</v>
      </c>
      <c r="E154" s="68" t="s">
        <v>74</v>
      </c>
      <c r="F154" s="45" t="s">
        <v>72</v>
      </c>
      <c r="G154" s="44">
        <f t="shared" si="56"/>
        <v>1859770.88</v>
      </c>
      <c r="H154" s="44">
        <f>H155+H156</f>
        <v>599642</v>
      </c>
      <c r="I154" s="44">
        <f>I155+I156</f>
        <v>1260128.8799999999</v>
      </c>
      <c r="J154" s="44">
        <v>0</v>
      </c>
      <c r="K154" s="44">
        <f>K155+K156</f>
        <v>0</v>
      </c>
      <c r="L154" s="44">
        <f>L155+L156</f>
        <v>0</v>
      </c>
      <c r="M154" s="44">
        <f>M155+H1153</f>
        <v>0</v>
      </c>
      <c r="N154" s="66" t="s">
        <v>130</v>
      </c>
      <c r="O154" s="63" t="s">
        <v>128</v>
      </c>
      <c r="P154" s="63">
        <f>Q154</f>
        <v>0.34</v>
      </c>
      <c r="Q154" s="63">
        <v>0.34</v>
      </c>
      <c r="R154" s="63">
        <v>0</v>
      </c>
      <c r="S154" s="63">
        <v>0</v>
      </c>
      <c r="T154" s="63" t="s">
        <v>25</v>
      </c>
      <c r="U154" s="63" t="s">
        <v>25</v>
      </c>
      <c r="V154" s="63" t="s">
        <v>25</v>
      </c>
      <c r="W154" s="13"/>
      <c r="X154" s="13"/>
    </row>
    <row r="155" spans="1:24" s="14" customFormat="1" ht="40.5" customHeight="1">
      <c r="A155" s="60"/>
      <c r="B155" s="72"/>
      <c r="C155" s="68"/>
      <c r="D155" s="68"/>
      <c r="E155" s="68"/>
      <c r="F155" s="45" t="s">
        <v>38</v>
      </c>
      <c r="G155" s="44">
        <f t="shared" si="56"/>
        <v>662648.43999999994</v>
      </c>
      <c r="H155" s="44">
        <v>599642</v>
      </c>
      <c r="I155" s="44">
        <v>63006.44</v>
      </c>
      <c r="J155" s="44">
        <v>0</v>
      </c>
      <c r="K155" s="44">
        <v>0</v>
      </c>
      <c r="L155" s="44">
        <v>0</v>
      </c>
      <c r="M155" s="44">
        <v>0</v>
      </c>
      <c r="N155" s="66"/>
      <c r="O155" s="63"/>
      <c r="P155" s="63"/>
      <c r="Q155" s="63"/>
      <c r="R155" s="63"/>
      <c r="S155" s="63"/>
      <c r="T155" s="63"/>
      <c r="U155" s="63"/>
      <c r="V155" s="63"/>
      <c r="W155" s="13"/>
      <c r="X155" s="13"/>
    </row>
    <row r="156" spans="1:24" s="14" customFormat="1" ht="153" customHeight="1">
      <c r="A156" s="60"/>
      <c r="B156" s="72"/>
      <c r="C156" s="68"/>
      <c r="D156" s="68"/>
      <c r="E156" s="68"/>
      <c r="F156" s="45" t="s">
        <v>68</v>
      </c>
      <c r="G156" s="44">
        <f t="shared" si="56"/>
        <v>1197122.44</v>
      </c>
      <c r="H156" s="44">
        <v>0</v>
      </c>
      <c r="I156" s="44">
        <v>1197122.44</v>
      </c>
      <c r="J156" s="44">
        <v>0</v>
      </c>
      <c r="K156" s="44">
        <v>0</v>
      </c>
      <c r="L156" s="44">
        <v>0</v>
      </c>
      <c r="M156" s="44">
        <v>0</v>
      </c>
      <c r="N156" s="66"/>
      <c r="O156" s="63"/>
      <c r="P156" s="63"/>
      <c r="Q156" s="63"/>
      <c r="R156" s="63"/>
      <c r="S156" s="63"/>
      <c r="T156" s="63"/>
      <c r="U156" s="63"/>
      <c r="V156" s="63"/>
      <c r="W156" s="13"/>
      <c r="X156" s="13"/>
    </row>
    <row r="157" spans="1:24" s="14" customFormat="1" ht="35.25" customHeight="1">
      <c r="A157" s="60" t="s">
        <v>112</v>
      </c>
      <c r="B157" s="68" t="s">
        <v>121</v>
      </c>
      <c r="C157" s="68">
        <v>2020</v>
      </c>
      <c r="D157" s="68">
        <v>2025</v>
      </c>
      <c r="E157" s="63" t="s">
        <v>131</v>
      </c>
      <c r="F157" s="45" t="s">
        <v>72</v>
      </c>
      <c r="G157" s="21">
        <f t="shared" si="56"/>
        <v>1260128.8799999999</v>
      </c>
      <c r="H157" s="21">
        <f t="shared" ref="H157:M157" si="59">H158+H159</f>
        <v>0</v>
      </c>
      <c r="I157" s="21">
        <f t="shared" si="59"/>
        <v>1260128.8799999999</v>
      </c>
      <c r="J157" s="21">
        <f t="shared" si="59"/>
        <v>0</v>
      </c>
      <c r="K157" s="21">
        <f t="shared" si="59"/>
        <v>0</v>
      </c>
      <c r="L157" s="21">
        <f t="shared" si="59"/>
        <v>0</v>
      </c>
      <c r="M157" s="21">
        <f t="shared" si="59"/>
        <v>0</v>
      </c>
      <c r="N157" s="66" t="s">
        <v>25</v>
      </c>
      <c r="O157" s="63" t="s">
        <v>76</v>
      </c>
      <c r="P157" s="66">
        <v>100</v>
      </c>
      <c r="Q157" s="66">
        <v>100</v>
      </c>
      <c r="R157" s="66" t="s">
        <v>25</v>
      </c>
      <c r="S157" s="66" t="s">
        <v>25</v>
      </c>
      <c r="T157" s="66" t="s">
        <v>25</v>
      </c>
      <c r="U157" s="66" t="s">
        <v>25</v>
      </c>
      <c r="V157" s="66" t="s">
        <v>25</v>
      </c>
      <c r="W157" s="13"/>
      <c r="X157" s="13"/>
    </row>
    <row r="158" spans="1:24" s="14" customFormat="1" ht="35.25" customHeight="1">
      <c r="A158" s="60"/>
      <c r="B158" s="68"/>
      <c r="C158" s="68"/>
      <c r="D158" s="68"/>
      <c r="E158" s="63"/>
      <c r="F158" s="45" t="s">
        <v>38</v>
      </c>
      <c r="G158" s="21">
        <f t="shared" si="56"/>
        <v>63006.44</v>
      </c>
      <c r="H158" s="21">
        <v>0</v>
      </c>
      <c r="I158" s="44">
        <v>63006.44</v>
      </c>
      <c r="J158" s="21">
        <v>0</v>
      </c>
      <c r="K158" s="21">
        <v>0</v>
      </c>
      <c r="L158" s="21">
        <v>0</v>
      </c>
      <c r="M158" s="21">
        <v>0</v>
      </c>
      <c r="N158" s="66"/>
      <c r="O158" s="63"/>
      <c r="P158" s="66"/>
      <c r="Q158" s="66"/>
      <c r="R158" s="66"/>
      <c r="S158" s="66"/>
      <c r="T158" s="66"/>
      <c r="U158" s="66"/>
      <c r="V158" s="66"/>
      <c r="W158" s="13"/>
      <c r="X158" s="13"/>
    </row>
    <row r="159" spans="1:24" s="14" customFormat="1" ht="63" customHeight="1">
      <c r="A159" s="60"/>
      <c r="B159" s="68"/>
      <c r="C159" s="68"/>
      <c r="D159" s="68"/>
      <c r="E159" s="63"/>
      <c r="F159" s="45" t="s">
        <v>68</v>
      </c>
      <c r="G159" s="21">
        <f t="shared" si="56"/>
        <v>1197122.44</v>
      </c>
      <c r="H159" s="21">
        <v>0</v>
      </c>
      <c r="I159" s="44">
        <v>1197122.44</v>
      </c>
      <c r="J159" s="21">
        <v>0</v>
      </c>
      <c r="K159" s="21">
        <v>0</v>
      </c>
      <c r="L159" s="21">
        <v>0</v>
      </c>
      <c r="M159" s="21">
        <v>0</v>
      </c>
      <c r="N159" s="66"/>
      <c r="O159" s="63"/>
      <c r="P159" s="66"/>
      <c r="Q159" s="66"/>
      <c r="R159" s="66"/>
      <c r="S159" s="66"/>
      <c r="T159" s="66"/>
      <c r="U159" s="66"/>
      <c r="V159" s="66"/>
      <c r="W159" s="13"/>
      <c r="X159" s="13"/>
    </row>
    <row r="160" spans="1:24" ht="26.25" customHeight="1">
      <c r="A160" s="60" t="s">
        <v>115</v>
      </c>
      <c r="B160" s="61" t="s">
        <v>268</v>
      </c>
      <c r="C160" s="62">
        <v>2020</v>
      </c>
      <c r="D160" s="62">
        <v>2025</v>
      </c>
      <c r="E160" s="63" t="s">
        <v>55</v>
      </c>
      <c r="F160" s="55" t="s">
        <v>32</v>
      </c>
      <c r="G160" s="47">
        <f t="shared" si="56"/>
        <v>454624</v>
      </c>
      <c r="H160" s="47">
        <f t="shared" ref="H160:M160" si="60">H161+H162</f>
        <v>454624</v>
      </c>
      <c r="I160" s="47">
        <f t="shared" si="60"/>
        <v>0</v>
      </c>
      <c r="J160" s="47">
        <f t="shared" si="60"/>
        <v>0</v>
      </c>
      <c r="K160" s="47">
        <f t="shared" si="60"/>
        <v>0</v>
      </c>
      <c r="L160" s="47">
        <f t="shared" si="60"/>
        <v>0</v>
      </c>
      <c r="M160" s="47">
        <f t="shared" si="60"/>
        <v>0</v>
      </c>
      <c r="N160" s="64" t="s">
        <v>133</v>
      </c>
      <c r="O160" s="61" t="s">
        <v>76</v>
      </c>
      <c r="P160" s="65">
        <v>100</v>
      </c>
      <c r="Q160" s="65">
        <v>100</v>
      </c>
      <c r="R160" s="61" t="s">
        <v>25</v>
      </c>
      <c r="S160" s="61" t="s">
        <v>25</v>
      </c>
      <c r="T160" s="61" t="s">
        <v>25</v>
      </c>
      <c r="U160" s="61" t="s">
        <v>25</v>
      </c>
      <c r="V160" s="61" t="s">
        <v>25</v>
      </c>
    </row>
    <row r="161" spans="1:24" ht="63.75" customHeight="1">
      <c r="A161" s="60"/>
      <c r="B161" s="61"/>
      <c r="C161" s="62"/>
      <c r="D161" s="62"/>
      <c r="E161" s="63"/>
      <c r="F161" s="55" t="s">
        <v>38</v>
      </c>
      <c r="G161" s="47">
        <f t="shared" si="56"/>
        <v>33665.82</v>
      </c>
      <c r="H161" s="47">
        <f>23400+10265.82</f>
        <v>33665.82</v>
      </c>
      <c r="I161" s="47">
        <v>0</v>
      </c>
      <c r="J161" s="47">
        <v>0</v>
      </c>
      <c r="K161" s="47">
        <v>0</v>
      </c>
      <c r="L161" s="47">
        <v>0</v>
      </c>
      <c r="M161" s="47">
        <v>0</v>
      </c>
      <c r="N161" s="64"/>
      <c r="O161" s="61"/>
      <c r="P161" s="65"/>
      <c r="Q161" s="65"/>
      <c r="R161" s="61"/>
      <c r="S161" s="61"/>
      <c r="T161" s="61"/>
      <c r="U161" s="61"/>
      <c r="V161" s="61"/>
    </row>
    <row r="162" spans="1:24" ht="117.75" customHeight="1">
      <c r="A162" s="60"/>
      <c r="B162" s="61"/>
      <c r="C162" s="62"/>
      <c r="D162" s="62"/>
      <c r="E162" s="63"/>
      <c r="F162" s="55" t="s">
        <v>39</v>
      </c>
      <c r="G162" s="47">
        <f t="shared" si="56"/>
        <v>420958.18</v>
      </c>
      <c r="H162" s="47">
        <v>420958.18</v>
      </c>
      <c r="I162" s="47">
        <v>0</v>
      </c>
      <c r="J162" s="47">
        <v>0</v>
      </c>
      <c r="K162" s="47">
        <v>0</v>
      </c>
      <c r="L162" s="47">
        <v>0</v>
      </c>
      <c r="M162" s="47">
        <v>0</v>
      </c>
      <c r="N162" s="64"/>
      <c r="O162" s="61"/>
      <c r="P162" s="65"/>
      <c r="Q162" s="65"/>
      <c r="R162" s="61"/>
      <c r="S162" s="61"/>
      <c r="T162" s="61"/>
      <c r="U162" s="61"/>
      <c r="V162" s="61"/>
    </row>
    <row r="163" spans="1:24" ht="26.25" customHeight="1">
      <c r="A163" s="60" t="s">
        <v>118</v>
      </c>
      <c r="B163" s="61" t="s">
        <v>392</v>
      </c>
      <c r="C163" s="62">
        <v>2020</v>
      </c>
      <c r="D163" s="62">
        <v>2025</v>
      </c>
      <c r="E163" s="63" t="s">
        <v>55</v>
      </c>
      <c r="F163" s="55" t="s">
        <v>32</v>
      </c>
      <c r="G163" s="47">
        <f t="shared" si="56"/>
        <v>574507.18999999994</v>
      </c>
      <c r="H163" s="47">
        <f t="shared" ref="H163:M163" si="61">H164+H165</f>
        <v>125757.18999999999</v>
      </c>
      <c r="I163" s="47">
        <f t="shared" si="61"/>
        <v>0</v>
      </c>
      <c r="J163" s="47">
        <f t="shared" si="61"/>
        <v>0</v>
      </c>
      <c r="K163" s="47">
        <f t="shared" si="61"/>
        <v>448750</v>
      </c>
      <c r="L163" s="47">
        <f t="shared" si="61"/>
        <v>0</v>
      </c>
      <c r="M163" s="47">
        <f t="shared" si="61"/>
        <v>0</v>
      </c>
      <c r="N163" s="64" t="s">
        <v>133</v>
      </c>
      <c r="O163" s="61" t="s">
        <v>76</v>
      </c>
      <c r="P163" s="65">
        <v>100</v>
      </c>
      <c r="Q163" s="65">
        <v>100</v>
      </c>
      <c r="R163" s="61" t="s">
        <v>25</v>
      </c>
      <c r="S163" s="61" t="s">
        <v>25</v>
      </c>
      <c r="T163" s="61">
        <v>100</v>
      </c>
      <c r="U163" s="61" t="s">
        <v>25</v>
      </c>
      <c r="V163" s="61" t="s">
        <v>25</v>
      </c>
    </row>
    <row r="164" spans="1:24" ht="63.75" customHeight="1">
      <c r="A164" s="60"/>
      <c r="B164" s="61"/>
      <c r="C164" s="62"/>
      <c r="D164" s="62"/>
      <c r="E164" s="63"/>
      <c r="F164" s="55" t="s">
        <v>38</v>
      </c>
      <c r="G164" s="47">
        <f t="shared" si="56"/>
        <v>48616.09</v>
      </c>
      <c r="H164" s="47">
        <v>16680.509999999998</v>
      </c>
      <c r="I164" s="47">
        <v>0</v>
      </c>
      <c r="J164" s="47">
        <v>0</v>
      </c>
      <c r="K164" s="47">
        <v>31935.58</v>
      </c>
      <c r="L164" s="47">
        <v>0</v>
      </c>
      <c r="M164" s="47">
        <v>0</v>
      </c>
      <c r="N164" s="64"/>
      <c r="O164" s="61"/>
      <c r="P164" s="65"/>
      <c r="Q164" s="65"/>
      <c r="R164" s="61"/>
      <c r="S164" s="61"/>
      <c r="T164" s="61"/>
      <c r="U164" s="61"/>
      <c r="V164" s="61"/>
    </row>
    <row r="165" spans="1:24" ht="123" customHeight="1">
      <c r="A165" s="60"/>
      <c r="B165" s="61"/>
      <c r="C165" s="62"/>
      <c r="D165" s="62"/>
      <c r="E165" s="63"/>
      <c r="F165" s="55" t="s">
        <v>39</v>
      </c>
      <c r="G165" s="47">
        <f t="shared" si="56"/>
        <v>525891.1</v>
      </c>
      <c r="H165" s="47">
        <v>109076.68</v>
      </c>
      <c r="I165" s="47">
        <v>0</v>
      </c>
      <c r="J165" s="47">
        <v>0</v>
      </c>
      <c r="K165" s="47">
        <v>416814.42</v>
      </c>
      <c r="L165" s="47">
        <v>0</v>
      </c>
      <c r="M165" s="47">
        <v>0</v>
      </c>
      <c r="N165" s="64"/>
      <c r="O165" s="61"/>
      <c r="P165" s="65"/>
      <c r="Q165" s="65"/>
      <c r="R165" s="61"/>
      <c r="S165" s="61"/>
      <c r="T165" s="61"/>
      <c r="U165" s="61"/>
      <c r="V165" s="61"/>
    </row>
    <row r="166" spans="1:24" ht="26.25" customHeight="1">
      <c r="A166" s="60" t="s">
        <v>122</v>
      </c>
      <c r="B166" s="91" t="s">
        <v>269</v>
      </c>
      <c r="C166" s="62">
        <v>2020</v>
      </c>
      <c r="D166" s="62">
        <v>2025</v>
      </c>
      <c r="E166" s="63" t="s">
        <v>55</v>
      </c>
      <c r="F166" s="55" t="s">
        <v>32</v>
      </c>
      <c r="G166" s="47">
        <f t="shared" si="56"/>
        <v>100000</v>
      </c>
      <c r="H166" s="47">
        <f t="shared" ref="H166:M166" si="62">H167+H168</f>
        <v>100000</v>
      </c>
      <c r="I166" s="47">
        <f t="shared" si="62"/>
        <v>0</v>
      </c>
      <c r="J166" s="47">
        <f t="shared" si="62"/>
        <v>0</v>
      </c>
      <c r="K166" s="47">
        <f t="shared" si="62"/>
        <v>0</v>
      </c>
      <c r="L166" s="47">
        <f t="shared" si="62"/>
        <v>0</v>
      </c>
      <c r="M166" s="47">
        <f t="shared" si="62"/>
        <v>0</v>
      </c>
      <c r="N166" s="64" t="s">
        <v>75</v>
      </c>
      <c r="O166" s="61" t="s">
        <v>76</v>
      </c>
      <c r="P166" s="65">
        <v>100</v>
      </c>
      <c r="Q166" s="65">
        <v>100</v>
      </c>
      <c r="R166" s="61" t="s">
        <v>25</v>
      </c>
      <c r="S166" s="61" t="s">
        <v>25</v>
      </c>
      <c r="T166" s="61" t="s">
        <v>25</v>
      </c>
      <c r="U166" s="61" t="s">
        <v>25</v>
      </c>
      <c r="V166" s="61" t="s">
        <v>25</v>
      </c>
    </row>
    <row r="167" spans="1:24" ht="63.75" customHeight="1">
      <c r="A167" s="60"/>
      <c r="B167" s="91"/>
      <c r="C167" s="62"/>
      <c r="D167" s="62"/>
      <c r="E167" s="63"/>
      <c r="F167" s="55" t="s">
        <v>38</v>
      </c>
      <c r="G167" s="47">
        <f t="shared" si="56"/>
        <v>100000</v>
      </c>
      <c r="H167" s="47">
        <v>100000</v>
      </c>
      <c r="I167" s="47">
        <v>0</v>
      </c>
      <c r="J167" s="47">
        <v>0</v>
      </c>
      <c r="K167" s="47">
        <v>0</v>
      </c>
      <c r="L167" s="47">
        <v>0</v>
      </c>
      <c r="M167" s="47">
        <v>0</v>
      </c>
      <c r="N167" s="64"/>
      <c r="O167" s="61"/>
      <c r="P167" s="65"/>
      <c r="Q167" s="65"/>
      <c r="R167" s="61"/>
      <c r="S167" s="61"/>
      <c r="T167" s="61"/>
      <c r="U167" s="61"/>
      <c r="V167" s="61"/>
    </row>
    <row r="168" spans="1:24" ht="128.25" customHeight="1">
      <c r="A168" s="60"/>
      <c r="B168" s="91"/>
      <c r="C168" s="62"/>
      <c r="D168" s="62"/>
      <c r="E168" s="63"/>
      <c r="F168" s="55" t="s">
        <v>39</v>
      </c>
      <c r="G168" s="47">
        <f t="shared" si="56"/>
        <v>0</v>
      </c>
      <c r="H168" s="47">
        <v>0</v>
      </c>
      <c r="I168" s="47">
        <v>0</v>
      </c>
      <c r="J168" s="47">
        <v>0</v>
      </c>
      <c r="K168" s="47">
        <v>0</v>
      </c>
      <c r="L168" s="47">
        <v>0</v>
      </c>
      <c r="M168" s="47">
        <v>0</v>
      </c>
      <c r="N168" s="64"/>
      <c r="O168" s="61"/>
      <c r="P168" s="65"/>
      <c r="Q168" s="65"/>
      <c r="R168" s="61"/>
      <c r="S168" s="61"/>
      <c r="T168" s="61"/>
      <c r="U168" s="61"/>
      <c r="V168" s="61"/>
    </row>
    <row r="169" spans="1:24" ht="26.25" customHeight="1">
      <c r="A169" s="60" t="s">
        <v>124</v>
      </c>
      <c r="B169" s="91" t="s">
        <v>270</v>
      </c>
      <c r="C169" s="62">
        <v>2020</v>
      </c>
      <c r="D169" s="62">
        <v>2025</v>
      </c>
      <c r="E169" s="63" t="s">
        <v>55</v>
      </c>
      <c r="F169" s="55" t="s">
        <v>32</v>
      </c>
      <c r="G169" s="47">
        <f t="shared" si="56"/>
        <v>9491371.3599999994</v>
      </c>
      <c r="H169" s="47">
        <f t="shared" ref="H169:M169" si="63">H170+H171</f>
        <v>3991371.36</v>
      </c>
      <c r="I169" s="47">
        <f t="shared" si="63"/>
        <v>5500000</v>
      </c>
      <c r="J169" s="47">
        <f t="shared" si="63"/>
        <v>0</v>
      </c>
      <c r="K169" s="47">
        <f t="shared" si="63"/>
        <v>0</v>
      </c>
      <c r="L169" s="47">
        <f t="shared" si="63"/>
        <v>0</v>
      </c>
      <c r="M169" s="47">
        <f t="shared" si="63"/>
        <v>0</v>
      </c>
      <c r="N169" s="64" t="s">
        <v>75</v>
      </c>
      <c r="O169" s="61" t="s">
        <v>76</v>
      </c>
      <c r="P169" s="65">
        <v>100</v>
      </c>
      <c r="Q169" s="65">
        <v>100</v>
      </c>
      <c r="R169" s="61">
        <v>100</v>
      </c>
      <c r="S169" s="61" t="s">
        <v>25</v>
      </c>
      <c r="T169" s="61" t="s">
        <v>25</v>
      </c>
      <c r="U169" s="61" t="s">
        <v>25</v>
      </c>
      <c r="V169" s="61" t="s">
        <v>25</v>
      </c>
    </row>
    <row r="170" spans="1:24" ht="63.75" customHeight="1">
      <c r="A170" s="60"/>
      <c r="B170" s="91"/>
      <c r="C170" s="62"/>
      <c r="D170" s="62"/>
      <c r="E170" s="63"/>
      <c r="F170" s="55" t="s">
        <v>38</v>
      </c>
      <c r="G170" s="47">
        <f t="shared" si="56"/>
        <v>9491371.3599999994</v>
      </c>
      <c r="H170" s="47">
        <v>3991371.36</v>
      </c>
      <c r="I170" s="47">
        <v>5500000</v>
      </c>
      <c r="J170" s="47">
        <v>0</v>
      </c>
      <c r="K170" s="47">
        <v>0</v>
      </c>
      <c r="L170" s="47">
        <v>0</v>
      </c>
      <c r="M170" s="47">
        <v>0</v>
      </c>
      <c r="N170" s="64"/>
      <c r="O170" s="61"/>
      <c r="P170" s="65"/>
      <c r="Q170" s="65"/>
      <c r="R170" s="61"/>
      <c r="S170" s="61"/>
      <c r="T170" s="61"/>
      <c r="U170" s="61"/>
      <c r="V170" s="61"/>
    </row>
    <row r="171" spans="1:24" ht="131.25" customHeight="1">
      <c r="A171" s="60"/>
      <c r="B171" s="91"/>
      <c r="C171" s="62"/>
      <c r="D171" s="62"/>
      <c r="E171" s="63"/>
      <c r="F171" s="55" t="s">
        <v>39</v>
      </c>
      <c r="G171" s="47">
        <f t="shared" si="56"/>
        <v>0</v>
      </c>
      <c r="H171" s="47">
        <v>0</v>
      </c>
      <c r="I171" s="47">
        <v>0</v>
      </c>
      <c r="J171" s="47">
        <v>0</v>
      </c>
      <c r="K171" s="47">
        <v>0</v>
      </c>
      <c r="L171" s="47">
        <v>0</v>
      </c>
      <c r="M171" s="47">
        <v>0</v>
      </c>
      <c r="N171" s="64"/>
      <c r="O171" s="61"/>
      <c r="P171" s="65"/>
      <c r="Q171" s="65"/>
      <c r="R171" s="61"/>
      <c r="S171" s="61"/>
      <c r="T171" s="61"/>
      <c r="U171" s="61"/>
      <c r="V171" s="61"/>
    </row>
    <row r="172" spans="1:24" ht="26.25" customHeight="1">
      <c r="A172" s="60" t="s">
        <v>126</v>
      </c>
      <c r="B172" s="91" t="s">
        <v>271</v>
      </c>
      <c r="C172" s="62">
        <v>2020</v>
      </c>
      <c r="D172" s="62">
        <v>2025</v>
      </c>
      <c r="E172" s="63" t="s">
        <v>55</v>
      </c>
      <c r="F172" s="55" t="s">
        <v>32</v>
      </c>
      <c r="G172" s="47">
        <f>H172+I172+J172+K172+L172+M172</f>
        <v>600000</v>
      </c>
      <c r="H172" s="47">
        <f t="shared" ref="H172:M172" si="64">H173+H174</f>
        <v>600000</v>
      </c>
      <c r="I172" s="47">
        <f t="shared" si="64"/>
        <v>0</v>
      </c>
      <c r="J172" s="47">
        <f t="shared" si="64"/>
        <v>0</v>
      </c>
      <c r="K172" s="47">
        <f t="shared" si="64"/>
        <v>0</v>
      </c>
      <c r="L172" s="47">
        <f t="shared" si="64"/>
        <v>0</v>
      </c>
      <c r="M172" s="47">
        <f t="shared" si="64"/>
        <v>0</v>
      </c>
      <c r="N172" s="64" t="s">
        <v>75</v>
      </c>
      <c r="O172" s="61" t="s">
        <v>76</v>
      </c>
      <c r="P172" s="65">
        <v>100</v>
      </c>
      <c r="Q172" s="65">
        <v>100</v>
      </c>
      <c r="R172" s="61" t="s">
        <v>25</v>
      </c>
      <c r="S172" s="61" t="s">
        <v>25</v>
      </c>
      <c r="T172" s="61" t="s">
        <v>25</v>
      </c>
      <c r="U172" s="61" t="s">
        <v>25</v>
      </c>
      <c r="V172" s="61" t="s">
        <v>25</v>
      </c>
    </row>
    <row r="173" spans="1:24" ht="63.75" customHeight="1">
      <c r="A173" s="60"/>
      <c r="B173" s="91"/>
      <c r="C173" s="62"/>
      <c r="D173" s="62"/>
      <c r="E173" s="63"/>
      <c r="F173" s="55" t="s">
        <v>38</v>
      </c>
      <c r="G173" s="47">
        <f>H173+I173+J173+K173+L173+M173</f>
        <v>600000</v>
      </c>
      <c r="H173" s="47">
        <v>600000</v>
      </c>
      <c r="I173" s="47">
        <v>0</v>
      </c>
      <c r="J173" s="47">
        <v>0</v>
      </c>
      <c r="K173" s="47">
        <v>0</v>
      </c>
      <c r="L173" s="47">
        <v>0</v>
      </c>
      <c r="M173" s="47">
        <v>0</v>
      </c>
      <c r="N173" s="64"/>
      <c r="O173" s="61"/>
      <c r="P173" s="65"/>
      <c r="Q173" s="65"/>
      <c r="R173" s="61"/>
      <c r="S173" s="61"/>
      <c r="T173" s="61"/>
      <c r="U173" s="61"/>
      <c r="V173" s="61"/>
    </row>
    <row r="174" spans="1:24" ht="117.75" customHeight="1">
      <c r="A174" s="60"/>
      <c r="B174" s="91"/>
      <c r="C174" s="62"/>
      <c r="D174" s="62"/>
      <c r="E174" s="63"/>
      <c r="F174" s="55" t="s">
        <v>39</v>
      </c>
      <c r="G174" s="47">
        <f>H174+I174+J174+K174+L174+M174</f>
        <v>0</v>
      </c>
      <c r="H174" s="47">
        <v>0</v>
      </c>
      <c r="I174" s="47">
        <v>0</v>
      </c>
      <c r="J174" s="47">
        <v>0</v>
      </c>
      <c r="K174" s="47">
        <v>0</v>
      </c>
      <c r="L174" s="47">
        <v>0</v>
      </c>
      <c r="M174" s="47">
        <v>0</v>
      </c>
      <c r="N174" s="64"/>
      <c r="O174" s="61"/>
      <c r="P174" s="65"/>
      <c r="Q174" s="65"/>
      <c r="R174" s="61"/>
      <c r="S174" s="61"/>
      <c r="T174" s="61"/>
      <c r="U174" s="61"/>
      <c r="V174" s="61"/>
    </row>
    <row r="175" spans="1:24" s="14" customFormat="1" ht="32.25" customHeight="1">
      <c r="A175" s="60" t="s">
        <v>129</v>
      </c>
      <c r="B175" s="61" t="s">
        <v>272</v>
      </c>
      <c r="C175" s="68">
        <v>2020</v>
      </c>
      <c r="D175" s="68">
        <v>2025</v>
      </c>
      <c r="E175" s="63" t="s">
        <v>74</v>
      </c>
      <c r="F175" s="45" t="s">
        <v>67</v>
      </c>
      <c r="G175" s="21">
        <f t="shared" ref="G175:M175" si="65">G176+G177+G178</f>
        <v>10428576.42</v>
      </c>
      <c r="H175" s="21">
        <f t="shared" si="65"/>
        <v>440301.41</v>
      </c>
      <c r="I175" s="21">
        <f t="shared" si="65"/>
        <v>4035497.6</v>
      </c>
      <c r="J175" s="21">
        <f t="shared" si="65"/>
        <v>4027916.17</v>
      </c>
      <c r="K175" s="21">
        <f t="shared" si="65"/>
        <v>1924861.24</v>
      </c>
      <c r="L175" s="21">
        <f t="shared" si="65"/>
        <v>0</v>
      </c>
      <c r="M175" s="21">
        <f t="shared" si="65"/>
        <v>0</v>
      </c>
      <c r="N175" s="64" t="s">
        <v>75</v>
      </c>
      <c r="O175" s="61" t="s">
        <v>76</v>
      </c>
      <c r="P175" s="85">
        <v>100</v>
      </c>
      <c r="Q175" s="85">
        <v>100</v>
      </c>
      <c r="R175" s="85">
        <v>100</v>
      </c>
      <c r="S175" s="85">
        <v>100</v>
      </c>
      <c r="T175" s="85" t="s">
        <v>25</v>
      </c>
      <c r="U175" s="85" t="s">
        <v>25</v>
      </c>
      <c r="V175" s="85" t="s">
        <v>25</v>
      </c>
      <c r="W175" s="13"/>
      <c r="X175" s="13"/>
    </row>
    <row r="176" spans="1:24" s="14" customFormat="1" ht="73.5" customHeight="1">
      <c r="A176" s="60"/>
      <c r="B176" s="61"/>
      <c r="C176" s="68"/>
      <c r="D176" s="68"/>
      <c r="E176" s="63"/>
      <c r="F176" s="45" t="s">
        <v>38</v>
      </c>
      <c r="G176" s="21">
        <f>H176+I176+J176+K176+L176+M176</f>
        <v>10428576.42</v>
      </c>
      <c r="H176" s="21">
        <v>440301.41</v>
      </c>
      <c r="I176" s="21">
        <v>4035497.6</v>
      </c>
      <c r="J176" s="21">
        <v>4027916.17</v>
      </c>
      <c r="K176" s="21">
        <v>1924861.24</v>
      </c>
      <c r="L176" s="21">
        <v>0</v>
      </c>
      <c r="M176" s="21">
        <v>0</v>
      </c>
      <c r="N176" s="64"/>
      <c r="O176" s="61"/>
      <c r="P176" s="85"/>
      <c r="Q176" s="85"/>
      <c r="R176" s="85"/>
      <c r="S176" s="85"/>
      <c r="T176" s="85"/>
      <c r="U176" s="85"/>
      <c r="V176" s="85"/>
      <c r="W176" s="13"/>
      <c r="X176" s="13"/>
    </row>
    <row r="177" spans="1:24" s="14" customFormat="1" ht="48.75" customHeight="1">
      <c r="A177" s="60"/>
      <c r="B177" s="61"/>
      <c r="C177" s="68"/>
      <c r="D177" s="68"/>
      <c r="E177" s="63"/>
      <c r="F177" s="53" t="s">
        <v>68</v>
      </c>
      <c r="G177" s="21">
        <f>H177+I177+J177+K177+L177+M177</f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64"/>
      <c r="O177" s="61"/>
      <c r="P177" s="85"/>
      <c r="Q177" s="85"/>
      <c r="R177" s="85"/>
      <c r="S177" s="85"/>
      <c r="T177" s="85"/>
      <c r="U177" s="85"/>
      <c r="V177" s="85"/>
      <c r="W177" s="13"/>
      <c r="X177" s="13"/>
    </row>
    <row r="178" spans="1:24" s="14" customFormat="1" ht="61.5" customHeight="1">
      <c r="A178" s="60"/>
      <c r="B178" s="61"/>
      <c r="C178" s="68"/>
      <c r="D178" s="68"/>
      <c r="E178" s="63"/>
      <c r="F178" s="55" t="s">
        <v>90</v>
      </c>
      <c r="G178" s="21">
        <f>H178+I178+J178+K178+L178+M178</f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51"/>
      <c r="O178" s="42"/>
      <c r="P178" s="42"/>
      <c r="Q178" s="42"/>
      <c r="R178" s="42"/>
      <c r="S178" s="42"/>
      <c r="T178" s="42"/>
      <c r="U178" s="42"/>
      <c r="V178" s="42"/>
      <c r="W178" s="13"/>
      <c r="X178" s="13"/>
    </row>
    <row r="179" spans="1:24" s="14" customFormat="1" ht="32.25" customHeight="1">
      <c r="A179" s="60" t="s">
        <v>132</v>
      </c>
      <c r="B179" s="61" t="s">
        <v>273</v>
      </c>
      <c r="C179" s="68">
        <v>2020</v>
      </c>
      <c r="D179" s="68">
        <v>2025</v>
      </c>
      <c r="E179" s="63" t="s">
        <v>74</v>
      </c>
      <c r="F179" s="45" t="s">
        <v>67</v>
      </c>
      <c r="G179" s="21">
        <f t="shared" ref="G179:M179" si="66">G180+G181+G182</f>
        <v>367152</v>
      </c>
      <c r="H179" s="21">
        <f t="shared" si="66"/>
        <v>0</v>
      </c>
      <c r="I179" s="21">
        <f t="shared" si="66"/>
        <v>367152</v>
      </c>
      <c r="J179" s="21">
        <f t="shared" si="66"/>
        <v>0</v>
      </c>
      <c r="K179" s="21">
        <f t="shared" si="66"/>
        <v>0</v>
      </c>
      <c r="L179" s="21">
        <f t="shared" si="66"/>
        <v>0</v>
      </c>
      <c r="M179" s="21">
        <f t="shared" si="66"/>
        <v>0</v>
      </c>
      <c r="N179" s="64" t="s">
        <v>75</v>
      </c>
      <c r="O179" s="61" t="s">
        <v>76</v>
      </c>
      <c r="P179" s="85">
        <v>100</v>
      </c>
      <c r="Q179" s="85" t="s">
        <v>25</v>
      </c>
      <c r="R179" s="85">
        <v>100</v>
      </c>
      <c r="S179" s="85" t="s">
        <v>25</v>
      </c>
      <c r="T179" s="85" t="s">
        <v>25</v>
      </c>
      <c r="U179" s="85" t="s">
        <v>25</v>
      </c>
      <c r="V179" s="85" t="s">
        <v>25</v>
      </c>
      <c r="W179" s="13"/>
      <c r="X179" s="13"/>
    </row>
    <row r="180" spans="1:24" s="14" customFormat="1" ht="73.5" customHeight="1">
      <c r="A180" s="60"/>
      <c r="B180" s="61"/>
      <c r="C180" s="68"/>
      <c r="D180" s="68"/>
      <c r="E180" s="63"/>
      <c r="F180" s="45" t="s">
        <v>38</v>
      </c>
      <c r="G180" s="21">
        <f>H180+I180+J180+K180+L180+M180</f>
        <v>14686.08</v>
      </c>
      <c r="H180" s="21">
        <v>0</v>
      </c>
      <c r="I180" s="21">
        <v>14686.08</v>
      </c>
      <c r="J180" s="21">
        <v>0</v>
      </c>
      <c r="K180" s="21">
        <v>0</v>
      </c>
      <c r="L180" s="21">
        <v>0</v>
      </c>
      <c r="M180" s="21">
        <v>0</v>
      </c>
      <c r="N180" s="64"/>
      <c r="O180" s="61"/>
      <c r="P180" s="85"/>
      <c r="Q180" s="85"/>
      <c r="R180" s="85"/>
      <c r="S180" s="85"/>
      <c r="T180" s="85"/>
      <c r="U180" s="85"/>
      <c r="V180" s="85"/>
      <c r="W180" s="13"/>
      <c r="X180" s="13"/>
    </row>
    <row r="181" spans="1:24" s="14" customFormat="1" ht="48.75" customHeight="1">
      <c r="A181" s="60"/>
      <c r="B181" s="61"/>
      <c r="C181" s="68"/>
      <c r="D181" s="68"/>
      <c r="E181" s="63"/>
      <c r="F181" s="53" t="s">
        <v>68</v>
      </c>
      <c r="G181" s="21">
        <f>H181+I181+J181+K181+L181+M181</f>
        <v>352465.91999999998</v>
      </c>
      <c r="H181" s="21">
        <v>0</v>
      </c>
      <c r="I181" s="21">
        <v>352465.91999999998</v>
      </c>
      <c r="J181" s="21">
        <v>0</v>
      </c>
      <c r="K181" s="21">
        <v>0</v>
      </c>
      <c r="L181" s="21">
        <v>0</v>
      </c>
      <c r="M181" s="21">
        <v>0</v>
      </c>
      <c r="N181" s="64"/>
      <c r="O181" s="61"/>
      <c r="P181" s="85"/>
      <c r="Q181" s="85"/>
      <c r="R181" s="85"/>
      <c r="S181" s="85"/>
      <c r="T181" s="85"/>
      <c r="U181" s="85"/>
      <c r="V181" s="85"/>
      <c r="W181" s="13"/>
      <c r="X181" s="13"/>
    </row>
    <row r="182" spans="1:24" s="14" customFormat="1" ht="51" customHeight="1">
      <c r="A182" s="60"/>
      <c r="B182" s="61"/>
      <c r="C182" s="68"/>
      <c r="D182" s="68"/>
      <c r="E182" s="63"/>
      <c r="F182" s="55" t="s">
        <v>90</v>
      </c>
      <c r="G182" s="21">
        <f>H182+I182+J182+K182+L182+M182</f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51"/>
      <c r="O182" s="42"/>
      <c r="P182" s="42"/>
      <c r="Q182" s="42"/>
      <c r="R182" s="42"/>
      <c r="S182" s="42"/>
      <c r="T182" s="42"/>
      <c r="U182" s="42"/>
      <c r="V182" s="42"/>
      <c r="W182" s="13"/>
      <c r="X182" s="13"/>
    </row>
    <row r="183" spans="1:24" s="14" customFormat="1" ht="32.25" customHeight="1">
      <c r="A183" s="60" t="s">
        <v>134</v>
      </c>
      <c r="B183" s="61" t="s">
        <v>274</v>
      </c>
      <c r="C183" s="68">
        <v>2020</v>
      </c>
      <c r="D183" s="68">
        <v>2025</v>
      </c>
      <c r="E183" s="63" t="s">
        <v>74</v>
      </c>
      <c r="F183" s="45" t="s">
        <v>67</v>
      </c>
      <c r="G183" s="21">
        <f t="shared" ref="G183:M183" si="67">G184+G185+G186</f>
        <v>574000</v>
      </c>
      <c r="H183" s="21">
        <f t="shared" si="67"/>
        <v>0</v>
      </c>
      <c r="I183" s="21">
        <f t="shared" si="67"/>
        <v>574000</v>
      </c>
      <c r="J183" s="21">
        <f t="shared" si="67"/>
        <v>0</v>
      </c>
      <c r="K183" s="21">
        <f t="shared" si="67"/>
        <v>0</v>
      </c>
      <c r="L183" s="21">
        <f t="shared" si="67"/>
        <v>0</v>
      </c>
      <c r="M183" s="21">
        <f t="shared" si="67"/>
        <v>0</v>
      </c>
      <c r="N183" s="64" t="s">
        <v>141</v>
      </c>
      <c r="O183" s="61" t="s">
        <v>142</v>
      </c>
      <c r="P183" s="61">
        <v>1</v>
      </c>
      <c r="Q183" s="61" t="s">
        <v>25</v>
      </c>
      <c r="R183" s="61">
        <v>1</v>
      </c>
      <c r="S183" s="61" t="s">
        <v>25</v>
      </c>
      <c r="T183" s="61" t="s">
        <v>25</v>
      </c>
      <c r="U183" s="61" t="s">
        <v>25</v>
      </c>
      <c r="V183" s="61" t="s">
        <v>25</v>
      </c>
      <c r="W183" s="13"/>
      <c r="X183" s="13"/>
    </row>
    <row r="184" spans="1:24" s="14" customFormat="1" ht="73.5" customHeight="1">
      <c r="A184" s="60"/>
      <c r="B184" s="61"/>
      <c r="C184" s="68"/>
      <c r="D184" s="68"/>
      <c r="E184" s="63"/>
      <c r="F184" s="45" t="s">
        <v>38</v>
      </c>
      <c r="G184" s="21">
        <f>SUM(H184:M184)</f>
        <v>267980.12</v>
      </c>
      <c r="H184" s="21">
        <v>0</v>
      </c>
      <c r="I184" s="21">
        <v>267980.12</v>
      </c>
      <c r="J184" s="21">
        <v>0</v>
      </c>
      <c r="K184" s="21">
        <v>0</v>
      </c>
      <c r="L184" s="21">
        <v>0</v>
      </c>
      <c r="M184" s="21">
        <v>0</v>
      </c>
      <c r="N184" s="64"/>
      <c r="O184" s="61"/>
      <c r="P184" s="61"/>
      <c r="Q184" s="61"/>
      <c r="R184" s="61"/>
      <c r="S184" s="61"/>
      <c r="T184" s="61"/>
      <c r="U184" s="61"/>
      <c r="V184" s="61"/>
      <c r="W184" s="13"/>
      <c r="X184" s="13"/>
    </row>
    <row r="185" spans="1:24" s="14" customFormat="1" ht="48.75" customHeight="1">
      <c r="A185" s="60"/>
      <c r="B185" s="61"/>
      <c r="C185" s="68"/>
      <c r="D185" s="68"/>
      <c r="E185" s="63"/>
      <c r="F185" s="53" t="s">
        <v>68</v>
      </c>
      <c r="G185" s="21">
        <f>SUM(H185:M185)</f>
        <v>306019.88</v>
      </c>
      <c r="H185" s="21">
        <v>0</v>
      </c>
      <c r="I185" s="21">
        <v>306019.88</v>
      </c>
      <c r="J185" s="21">
        <v>0</v>
      </c>
      <c r="K185" s="21">
        <v>0</v>
      </c>
      <c r="L185" s="21">
        <v>0</v>
      </c>
      <c r="M185" s="21">
        <v>0</v>
      </c>
      <c r="N185" s="64"/>
      <c r="O185" s="61"/>
      <c r="P185" s="61"/>
      <c r="Q185" s="61"/>
      <c r="R185" s="61"/>
      <c r="S185" s="61"/>
      <c r="T185" s="61"/>
      <c r="U185" s="61"/>
      <c r="V185" s="61"/>
      <c r="W185" s="13"/>
      <c r="X185" s="13"/>
    </row>
    <row r="186" spans="1:24" s="14" customFormat="1" ht="90" customHeight="1">
      <c r="A186" s="60"/>
      <c r="B186" s="61"/>
      <c r="C186" s="68"/>
      <c r="D186" s="68"/>
      <c r="E186" s="63"/>
      <c r="F186" s="55" t="s">
        <v>90</v>
      </c>
      <c r="G186" s="21">
        <f>SUM(H186:M186)</f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64"/>
      <c r="O186" s="61"/>
      <c r="P186" s="61"/>
      <c r="Q186" s="61"/>
      <c r="R186" s="61"/>
      <c r="S186" s="61"/>
      <c r="T186" s="61"/>
      <c r="U186" s="61"/>
      <c r="V186" s="61"/>
      <c r="W186" s="13"/>
      <c r="X186" s="13"/>
    </row>
    <row r="187" spans="1:24" s="14" customFormat="1" ht="32.25" customHeight="1">
      <c r="A187" s="60" t="s">
        <v>135</v>
      </c>
      <c r="B187" s="61" t="s">
        <v>275</v>
      </c>
      <c r="C187" s="68">
        <v>2020</v>
      </c>
      <c r="D187" s="68">
        <v>2025</v>
      </c>
      <c r="E187" s="63" t="s">
        <v>74</v>
      </c>
      <c r="F187" s="45" t="s">
        <v>67</v>
      </c>
      <c r="G187" s="21">
        <f t="shared" ref="G187:M187" si="68">G188+G189+G190</f>
        <v>1117000</v>
      </c>
      <c r="H187" s="21">
        <f t="shared" si="68"/>
        <v>0</v>
      </c>
      <c r="I187" s="21">
        <f t="shared" si="68"/>
        <v>1117000</v>
      </c>
      <c r="J187" s="21">
        <f t="shared" si="68"/>
        <v>0</v>
      </c>
      <c r="K187" s="21">
        <f t="shared" si="68"/>
        <v>0</v>
      </c>
      <c r="L187" s="21">
        <f t="shared" si="68"/>
        <v>0</v>
      </c>
      <c r="M187" s="21">
        <f t="shared" si="68"/>
        <v>0</v>
      </c>
      <c r="N187" s="64" t="s">
        <v>141</v>
      </c>
      <c r="O187" s="61" t="s">
        <v>142</v>
      </c>
      <c r="P187" s="61">
        <v>1</v>
      </c>
      <c r="Q187" s="61" t="s">
        <v>25</v>
      </c>
      <c r="R187" s="61">
        <v>1</v>
      </c>
      <c r="S187" s="61" t="s">
        <v>25</v>
      </c>
      <c r="T187" s="61" t="s">
        <v>25</v>
      </c>
      <c r="U187" s="61" t="s">
        <v>25</v>
      </c>
      <c r="V187" s="61" t="s">
        <v>25</v>
      </c>
      <c r="W187" s="13"/>
      <c r="X187" s="13"/>
    </row>
    <row r="188" spans="1:24" s="14" customFormat="1" ht="73.5" customHeight="1">
      <c r="A188" s="60"/>
      <c r="B188" s="61"/>
      <c r="C188" s="68"/>
      <c r="D188" s="68"/>
      <c r="E188" s="63"/>
      <c r="F188" s="45" t="s">
        <v>38</v>
      </c>
      <c r="G188" s="21">
        <f>H188+I188+J188+K188+L188+M188</f>
        <v>521487.45</v>
      </c>
      <c r="H188" s="21">
        <v>0</v>
      </c>
      <c r="I188" s="21">
        <v>521487.45</v>
      </c>
      <c r="J188" s="21">
        <v>0</v>
      </c>
      <c r="K188" s="21">
        <v>0</v>
      </c>
      <c r="L188" s="21">
        <v>0</v>
      </c>
      <c r="M188" s="21">
        <v>0</v>
      </c>
      <c r="N188" s="64"/>
      <c r="O188" s="61"/>
      <c r="P188" s="61"/>
      <c r="Q188" s="61"/>
      <c r="R188" s="61"/>
      <c r="S188" s="61"/>
      <c r="T188" s="61"/>
      <c r="U188" s="61"/>
      <c r="V188" s="61"/>
      <c r="W188" s="13"/>
      <c r="X188" s="13"/>
    </row>
    <row r="189" spans="1:24" s="14" customFormat="1" ht="48.75" customHeight="1">
      <c r="A189" s="60"/>
      <c r="B189" s="61"/>
      <c r="C189" s="68"/>
      <c r="D189" s="68"/>
      <c r="E189" s="63"/>
      <c r="F189" s="53" t="s">
        <v>68</v>
      </c>
      <c r="G189" s="21">
        <f>H189+I189+J189+K189+L189+M189</f>
        <v>595512.55000000005</v>
      </c>
      <c r="H189" s="21">
        <v>0</v>
      </c>
      <c r="I189" s="21">
        <v>595512.55000000005</v>
      </c>
      <c r="J189" s="21">
        <v>0</v>
      </c>
      <c r="K189" s="21">
        <v>0</v>
      </c>
      <c r="L189" s="21">
        <v>0</v>
      </c>
      <c r="M189" s="21">
        <v>0</v>
      </c>
      <c r="N189" s="64"/>
      <c r="O189" s="61"/>
      <c r="P189" s="61"/>
      <c r="Q189" s="61"/>
      <c r="R189" s="61"/>
      <c r="S189" s="61"/>
      <c r="T189" s="61"/>
      <c r="U189" s="61"/>
      <c r="V189" s="61"/>
      <c r="W189" s="13"/>
      <c r="X189" s="13"/>
    </row>
    <row r="190" spans="1:24" s="14" customFormat="1" ht="51.75" customHeight="1">
      <c r="A190" s="60"/>
      <c r="B190" s="61"/>
      <c r="C190" s="68"/>
      <c r="D190" s="68"/>
      <c r="E190" s="63"/>
      <c r="F190" s="55" t="s">
        <v>90</v>
      </c>
      <c r="G190" s="21">
        <f>H190+I190+J190+K190+L190+M190</f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64"/>
      <c r="O190" s="61"/>
      <c r="P190" s="61"/>
      <c r="Q190" s="61"/>
      <c r="R190" s="61"/>
      <c r="S190" s="61"/>
      <c r="T190" s="61"/>
      <c r="U190" s="61"/>
      <c r="V190" s="61"/>
      <c r="W190" s="13"/>
      <c r="X190" s="13"/>
    </row>
    <row r="191" spans="1:24" s="14" customFormat="1" ht="32.25" customHeight="1">
      <c r="A191" s="60" t="s">
        <v>136</v>
      </c>
      <c r="B191" s="61" t="s">
        <v>276</v>
      </c>
      <c r="C191" s="68">
        <v>2020</v>
      </c>
      <c r="D191" s="68">
        <v>2025</v>
      </c>
      <c r="E191" s="63" t="s">
        <v>74</v>
      </c>
      <c r="F191" s="45" t="s">
        <v>67</v>
      </c>
      <c r="G191" s="21">
        <f t="shared" ref="G191:M191" si="69">G192+G193+G194</f>
        <v>309000</v>
      </c>
      <c r="H191" s="21">
        <f t="shared" si="69"/>
        <v>0</v>
      </c>
      <c r="I191" s="21">
        <f t="shared" si="69"/>
        <v>309000</v>
      </c>
      <c r="J191" s="21">
        <f t="shared" si="69"/>
        <v>0</v>
      </c>
      <c r="K191" s="21">
        <f t="shared" si="69"/>
        <v>0</v>
      </c>
      <c r="L191" s="21">
        <f t="shared" si="69"/>
        <v>0</v>
      </c>
      <c r="M191" s="21">
        <f t="shared" si="69"/>
        <v>0</v>
      </c>
      <c r="N191" s="64" t="s">
        <v>145</v>
      </c>
      <c r="O191" s="61" t="s">
        <v>146</v>
      </c>
      <c r="P191" s="61">
        <v>100</v>
      </c>
      <c r="Q191" s="61" t="s">
        <v>25</v>
      </c>
      <c r="R191" s="61">
        <v>100</v>
      </c>
      <c r="S191" s="61" t="s">
        <v>25</v>
      </c>
      <c r="T191" s="61" t="s">
        <v>25</v>
      </c>
      <c r="U191" s="61" t="s">
        <v>25</v>
      </c>
      <c r="V191" s="61" t="s">
        <v>25</v>
      </c>
      <c r="W191" s="13"/>
      <c r="X191" s="13"/>
    </row>
    <row r="192" spans="1:24" s="14" customFormat="1" ht="73.5" customHeight="1">
      <c r="A192" s="60"/>
      <c r="B192" s="61"/>
      <c r="C192" s="68"/>
      <c r="D192" s="68"/>
      <c r="E192" s="63"/>
      <c r="F192" s="45" t="s">
        <v>38</v>
      </c>
      <c r="G192" s="21">
        <f t="shared" ref="G192:G206" si="70">H192+I192+J192+K192+L192+M192</f>
        <v>144261.07999999999</v>
      </c>
      <c r="H192" s="21">
        <v>0</v>
      </c>
      <c r="I192" s="21">
        <v>144261.07999999999</v>
      </c>
      <c r="J192" s="21">
        <v>0</v>
      </c>
      <c r="K192" s="21">
        <v>0</v>
      </c>
      <c r="L192" s="21">
        <v>0</v>
      </c>
      <c r="M192" s="21">
        <v>0</v>
      </c>
      <c r="N192" s="64"/>
      <c r="O192" s="61"/>
      <c r="P192" s="61"/>
      <c r="Q192" s="61"/>
      <c r="R192" s="61"/>
      <c r="S192" s="61"/>
      <c r="T192" s="61"/>
      <c r="U192" s="61"/>
      <c r="V192" s="61"/>
      <c r="W192" s="13"/>
      <c r="X192" s="13"/>
    </row>
    <row r="193" spans="1:24" s="14" customFormat="1" ht="48.75" customHeight="1">
      <c r="A193" s="60"/>
      <c r="B193" s="61"/>
      <c r="C193" s="68"/>
      <c r="D193" s="68"/>
      <c r="E193" s="63"/>
      <c r="F193" s="53" t="s">
        <v>68</v>
      </c>
      <c r="G193" s="21">
        <f t="shared" si="70"/>
        <v>164738.92000000001</v>
      </c>
      <c r="H193" s="21">
        <v>0</v>
      </c>
      <c r="I193" s="21">
        <v>164738.92000000001</v>
      </c>
      <c r="J193" s="21">
        <v>0</v>
      </c>
      <c r="K193" s="21">
        <v>0</v>
      </c>
      <c r="L193" s="21">
        <v>0</v>
      </c>
      <c r="M193" s="21">
        <v>0</v>
      </c>
      <c r="N193" s="64"/>
      <c r="O193" s="61"/>
      <c r="P193" s="61"/>
      <c r="Q193" s="61"/>
      <c r="R193" s="61"/>
      <c r="S193" s="61"/>
      <c r="T193" s="61"/>
      <c r="U193" s="61"/>
      <c r="V193" s="61"/>
      <c r="W193" s="13"/>
      <c r="X193" s="13"/>
    </row>
    <row r="194" spans="1:24" s="14" customFormat="1" ht="54" customHeight="1">
      <c r="A194" s="60"/>
      <c r="B194" s="61"/>
      <c r="C194" s="68"/>
      <c r="D194" s="68"/>
      <c r="E194" s="63"/>
      <c r="F194" s="55" t="s">
        <v>90</v>
      </c>
      <c r="G194" s="21">
        <f t="shared" si="70"/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64"/>
      <c r="O194" s="61"/>
      <c r="P194" s="61"/>
      <c r="Q194" s="61"/>
      <c r="R194" s="61"/>
      <c r="S194" s="61"/>
      <c r="T194" s="61"/>
      <c r="U194" s="61"/>
      <c r="V194" s="61"/>
      <c r="W194" s="13"/>
      <c r="X194" s="13"/>
    </row>
    <row r="195" spans="1:24" s="14" customFormat="1" ht="35.25" hidden="1" customHeight="1">
      <c r="A195" s="60" t="s">
        <v>147</v>
      </c>
      <c r="B195" s="72" t="s">
        <v>148</v>
      </c>
      <c r="C195" s="68">
        <v>2022</v>
      </c>
      <c r="D195" s="68">
        <v>2022</v>
      </c>
      <c r="E195" s="63" t="s">
        <v>74</v>
      </c>
      <c r="F195" s="45" t="s">
        <v>72</v>
      </c>
      <c r="G195" s="47">
        <f t="shared" si="70"/>
        <v>0</v>
      </c>
      <c r="H195" s="47">
        <f t="shared" ref="H195:M195" si="71">H196+H197</f>
        <v>0</v>
      </c>
      <c r="I195" s="47">
        <f t="shared" si="71"/>
        <v>0</v>
      </c>
      <c r="J195" s="47">
        <f t="shared" si="71"/>
        <v>0</v>
      </c>
      <c r="K195" s="47">
        <f t="shared" si="71"/>
        <v>0</v>
      </c>
      <c r="L195" s="47">
        <f t="shared" si="71"/>
        <v>0</v>
      </c>
      <c r="M195" s="47">
        <f t="shared" si="71"/>
        <v>0</v>
      </c>
      <c r="N195" s="66" t="s">
        <v>75</v>
      </c>
      <c r="O195" s="63" t="s">
        <v>76</v>
      </c>
      <c r="P195" s="63">
        <v>100</v>
      </c>
      <c r="Q195" s="63" t="s">
        <v>25</v>
      </c>
      <c r="R195" s="63" t="s">
        <v>25</v>
      </c>
      <c r="S195" s="63">
        <v>100</v>
      </c>
      <c r="T195" s="63" t="s">
        <v>25</v>
      </c>
      <c r="U195" s="63" t="s">
        <v>25</v>
      </c>
      <c r="V195" s="63" t="s">
        <v>25</v>
      </c>
      <c r="W195" s="13"/>
      <c r="X195" s="13"/>
    </row>
    <row r="196" spans="1:24" s="14" customFormat="1" ht="76.5" hidden="1" customHeight="1">
      <c r="A196" s="60"/>
      <c r="B196" s="72"/>
      <c r="C196" s="68"/>
      <c r="D196" s="68"/>
      <c r="E196" s="63"/>
      <c r="F196" s="45" t="s">
        <v>38</v>
      </c>
      <c r="G196" s="47">
        <f t="shared" si="70"/>
        <v>0</v>
      </c>
      <c r="H196" s="47">
        <v>0</v>
      </c>
      <c r="I196" s="47">
        <v>0</v>
      </c>
      <c r="J196" s="47">
        <v>0</v>
      </c>
      <c r="K196" s="47">
        <v>0</v>
      </c>
      <c r="L196" s="47">
        <v>0</v>
      </c>
      <c r="M196" s="47">
        <v>0</v>
      </c>
      <c r="N196" s="66"/>
      <c r="O196" s="63"/>
      <c r="P196" s="63"/>
      <c r="Q196" s="63"/>
      <c r="R196" s="63"/>
      <c r="S196" s="63"/>
      <c r="T196" s="63"/>
      <c r="U196" s="63"/>
      <c r="V196" s="63"/>
      <c r="W196" s="13"/>
      <c r="X196" s="13"/>
    </row>
    <row r="197" spans="1:24" s="14" customFormat="1" ht="99" hidden="1" customHeight="1">
      <c r="A197" s="60"/>
      <c r="B197" s="72"/>
      <c r="C197" s="68"/>
      <c r="D197" s="68"/>
      <c r="E197" s="63"/>
      <c r="F197" s="45" t="s">
        <v>68</v>
      </c>
      <c r="G197" s="47">
        <f t="shared" si="70"/>
        <v>0</v>
      </c>
      <c r="H197" s="47">
        <v>0</v>
      </c>
      <c r="I197" s="47">
        <v>0</v>
      </c>
      <c r="J197" s="47">
        <v>0</v>
      </c>
      <c r="K197" s="47">
        <v>0</v>
      </c>
      <c r="L197" s="47">
        <v>0</v>
      </c>
      <c r="M197" s="47">
        <v>0</v>
      </c>
      <c r="N197" s="66"/>
      <c r="O197" s="63"/>
      <c r="P197" s="63"/>
      <c r="Q197" s="63"/>
      <c r="R197" s="63"/>
      <c r="S197" s="63"/>
      <c r="T197" s="63"/>
      <c r="U197" s="63"/>
      <c r="V197" s="63"/>
      <c r="W197" s="13"/>
      <c r="X197" s="13"/>
    </row>
    <row r="198" spans="1:24" s="14" customFormat="1" ht="44.25" hidden="1" customHeight="1">
      <c r="A198" s="69" t="s">
        <v>149</v>
      </c>
      <c r="B198" s="70" t="s">
        <v>81</v>
      </c>
      <c r="C198" s="68">
        <v>2022</v>
      </c>
      <c r="D198" s="68">
        <v>2022</v>
      </c>
      <c r="E198" s="71" t="s">
        <v>97</v>
      </c>
      <c r="F198" s="45" t="s">
        <v>72</v>
      </c>
      <c r="G198" s="47">
        <f t="shared" si="70"/>
        <v>0</v>
      </c>
      <c r="H198" s="47">
        <f t="shared" ref="H198:M198" si="72">H199+H200</f>
        <v>0</v>
      </c>
      <c r="I198" s="47">
        <f t="shared" si="72"/>
        <v>0</v>
      </c>
      <c r="J198" s="47">
        <f t="shared" si="72"/>
        <v>0</v>
      </c>
      <c r="K198" s="47">
        <f t="shared" si="72"/>
        <v>0</v>
      </c>
      <c r="L198" s="47">
        <f t="shared" si="72"/>
        <v>0</v>
      </c>
      <c r="M198" s="47">
        <f t="shared" si="72"/>
        <v>0</v>
      </c>
      <c r="N198" s="66" t="s">
        <v>25</v>
      </c>
      <c r="O198" s="63" t="s">
        <v>25</v>
      </c>
      <c r="P198" s="66" t="s">
        <v>25</v>
      </c>
      <c r="Q198" s="66" t="s">
        <v>25</v>
      </c>
      <c r="R198" s="66" t="s">
        <v>25</v>
      </c>
      <c r="S198" s="66" t="s">
        <v>25</v>
      </c>
      <c r="T198" s="66" t="s">
        <v>25</v>
      </c>
      <c r="U198" s="66" t="s">
        <v>25</v>
      </c>
      <c r="V198" s="66" t="s">
        <v>25</v>
      </c>
      <c r="W198" s="13"/>
      <c r="X198" s="13"/>
    </row>
    <row r="199" spans="1:24" s="14" customFormat="1" ht="44.25" hidden="1" customHeight="1">
      <c r="A199" s="69"/>
      <c r="B199" s="70"/>
      <c r="C199" s="68"/>
      <c r="D199" s="68"/>
      <c r="E199" s="71"/>
      <c r="F199" s="45" t="s">
        <v>38</v>
      </c>
      <c r="G199" s="47">
        <f t="shared" si="70"/>
        <v>0</v>
      </c>
      <c r="H199" s="47">
        <v>0</v>
      </c>
      <c r="I199" s="47">
        <v>0</v>
      </c>
      <c r="J199" s="47">
        <v>0</v>
      </c>
      <c r="K199" s="47">
        <v>0</v>
      </c>
      <c r="L199" s="47">
        <v>0</v>
      </c>
      <c r="M199" s="47">
        <v>0</v>
      </c>
      <c r="N199" s="66"/>
      <c r="O199" s="63"/>
      <c r="P199" s="66"/>
      <c r="Q199" s="66"/>
      <c r="R199" s="66"/>
      <c r="S199" s="66"/>
      <c r="T199" s="66"/>
      <c r="U199" s="66"/>
      <c r="V199" s="66"/>
      <c r="W199" s="13"/>
      <c r="X199" s="13"/>
    </row>
    <row r="200" spans="1:24" s="14" customFormat="1" ht="44.25" hidden="1" customHeight="1">
      <c r="A200" s="69"/>
      <c r="B200" s="70"/>
      <c r="C200" s="68"/>
      <c r="D200" s="68"/>
      <c r="E200" s="71"/>
      <c r="F200" s="45" t="s">
        <v>68</v>
      </c>
      <c r="G200" s="47">
        <f t="shared" si="70"/>
        <v>0</v>
      </c>
      <c r="H200" s="47">
        <v>0</v>
      </c>
      <c r="I200" s="47">
        <v>0</v>
      </c>
      <c r="J200" s="47">
        <v>0</v>
      </c>
      <c r="K200" s="47">
        <v>0</v>
      </c>
      <c r="L200" s="47">
        <v>0</v>
      </c>
      <c r="M200" s="47">
        <v>0</v>
      </c>
      <c r="N200" s="66"/>
      <c r="O200" s="63"/>
      <c r="P200" s="66"/>
      <c r="Q200" s="66"/>
      <c r="R200" s="66"/>
      <c r="S200" s="66"/>
      <c r="T200" s="66"/>
      <c r="U200" s="66"/>
      <c r="V200" s="66"/>
      <c r="W200" s="13"/>
      <c r="X200" s="13"/>
    </row>
    <row r="201" spans="1:24" s="14" customFormat="1" ht="44.25" hidden="1" customHeight="1">
      <c r="A201" s="60" t="s">
        <v>150</v>
      </c>
      <c r="B201" s="68" t="s">
        <v>114</v>
      </c>
      <c r="C201" s="68">
        <v>2022</v>
      </c>
      <c r="D201" s="68">
        <v>2022</v>
      </c>
      <c r="E201" s="63" t="s">
        <v>97</v>
      </c>
      <c r="F201" s="45" t="s">
        <v>72</v>
      </c>
      <c r="G201" s="47">
        <f t="shared" si="70"/>
        <v>0</v>
      </c>
      <c r="H201" s="47">
        <f t="shared" ref="H201:M201" si="73">H202+H203</f>
        <v>0</v>
      </c>
      <c r="I201" s="47">
        <f t="shared" si="73"/>
        <v>0</v>
      </c>
      <c r="J201" s="47">
        <f t="shared" si="73"/>
        <v>0</v>
      </c>
      <c r="K201" s="47">
        <f t="shared" si="73"/>
        <v>0</v>
      </c>
      <c r="L201" s="47">
        <f t="shared" si="73"/>
        <v>0</v>
      </c>
      <c r="M201" s="47">
        <f t="shared" si="73"/>
        <v>0</v>
      </c>
      <c r="N201" s="66" t="s">
        <v>25</v>
      </c>
      <c r="O201" s="63" t="s">
        <v>25</v>
      </c>
      <c r="P201" s="66" t="s">
        <v>25</v>
      </c>
      <c r="Q201" s="66" t="s">
        <v>25</v>
      </c>
      <c r="R201" s="66" t="s">
        <v>25</v>
      </c>
      <c r="S201" s="66" t="s">
        <v>25</v>
      </c>
      <c r="T201" s="66" t="s">
        <v>25</v>
      </c>
      <c r="U201" s="66" t="s">
        <v>25</v>
      </c>
      <c r="V201" s="66" t="s">
        <v>25</v>
      </c>
      <c r="W201" s="13"/>
      <c r="X201" s="13"/>
    </row>
    <row r="202" spans="1:24" s="14" customFormat="1" ht="44.25" hidden="1" customHeight="1">
      <c r="A202" s="60"/>
      <c r="B202" s="68"/>
      <c r="C202" s="68"/>
      <c r="D202" s="68"/>
      <c r="E202" s="63"/>
      <c r="F202" s="45" t="s">
        <v>38</v>
      </c>
      <c r="G202" s="47">
        <f t="shared" si="70"/>
        <v>0</v>
      </c>
      <c r="H202" s="47">
        <v>0</v>
      </c>
      <c r="I202" s="47">
        <v>0</v>
      </c>
      <c r="J202" s="47">
        <v>0</v>
      </c>
      <c r="K202" s="47">
        <v>0</v>
      </c>
      <c r="L202" s="47">
        <v>0</v>
      </c>
      <c r="M202" s="47">
        <v>0</v>
      </c>
      <c r="N202" s="66"/>
      <c r="O202" s="63"/>
      <c r="P202" s="66"/>
      <c r="Q202" s="66"/>
      <c r="R202" s="66"/>
      <c r="S202" s="66"/>
      <c r="T202" s="66"/>
      <c r="U202" s="66"/>
      <c r="V202" s="66"/>
      <c r="W202" s="13"/>
      <c r="X202" s="13"/>
    </row>
    <row r="203" spans="1:24" s="14" customFormat="1" ht="44.25" hidden="1" customHeight="1">
      <c r="A203" s="60"/>
      <c r="B203" s="68"/>
      <c r="C203" s="68"/>
      <c r="D203" s="68"/>
      <c r="E203" s="63"/>
      <c r="F203" s="45" t="s">
        <v>68</v>
      </c>
      <c r="G203" s="47">
        <f t="shared" si="70"/>
        <v>0</v>
      </c>
      <c r="H203" s="47">
        <v>0</v>
      </c>
      <c r="I203" s="47">
        <v>0</v>
      </c>
      <c r="J203" s="47">
        <v>0</v>
      </c>
      <c r="K203" s="47">
        <v>0</v>
      </c>
      <c r="L203" s="47">
        <v>0</v>
      </c>
      <c r="M203" s="47">
        <v>0</v>
      </c>
      <c r="N203" s="66"/>
      <c r="O203" s="63"/>
      <c r="P203" s="66"/>
      <c r="Q203" s="66"/>
      <c r="R203" s="66"/>
      <c r="S203" s="66"/>
      <c r="T203" s="66"/>
      <c r="U203" s="66"/>
      <c r="V203" s="66"/>
      <c r="W203" s="13"/>
      <c r="X203" s="13"/>
    </row>
    <row r="204" spans="1:24" s="14" customFormat="1" ht="35.25" hidden="1" customHeight="1">
      <c r="A204" s="60" t="s">
        <v>151</v>
      </c>
      <c r="B204" s="72" t="s">
        <v>152</v>
      </c>
      <c r="C204" s="68">
        <v>2023</v>
      </c>
      <c r="D204" s="68">
        <v>2023</v>
      </c>
      <c r="E204" s="63" t="s">
        <v>74</v>
      </c>
      <c r="F204" s="45" t="s">
        <v>72</v>
      </c>
      <c r="G204" s="47">
        <f t="shared" si="70"/>
        <v>0</v>
      </c>
      <c r="H204" s="47">
        <f t="shared" ref="H204:M204" si="74">H205+H206</f>
        <v>0</v>
      </c>
      <c r="I204" s="47">
        <f t="shared" si="74"/>
        <v>0</v>
      </c>
      <c r="J204" s="47">
        <f t="shared" si="74"/>
        <v>0</v>
      </c>
      <c r="K204" s="47">
        <f t="shared" si="74"/>
        <v>0</v>
      </c>
      <c r="L204" s="47">
        <f t="shared" si="74"/>
        <v>0</v>
      </c>
      <c r="M204" s="47">
        <f t="shared" si="74"/>
        <v>0</v>
      </c>
      <c r="N204" s="66" t="s">
        <v>75</v>
      </c>
      <c r="O204" s="63" t="s">
        <v>76</v>
      </c>
      <c r="P204" s="63">
        <v>100</v>
      </c>
      <c r="Q204" s="63" t="s">
        <v>25</v>
      </c>
      <c r="R204" s="63" t="s">
        <v>25</v>
      </c>
      <c r="S204" s="63" t="s">
        <v>25</v>
      </c>
      <c r="T204" s="63">
        <v>100</v>
      </c>
      <c r="U204" s="63" t="s">
        <v>25</v>
      </c>
      <c r="V204" s="63" t="s">
        <v>25</v>
      </c>
      <c r="W204" s="13"/>
      <c r="X204" s="13"/>
    </row>
    <row r="205" spans="1:24" s="14" customFormat="1" ht="76.5" hidden="1" customHeight="1">
      <c r="A205" s="60"/>
      <c r="B205" s="72"/>
      <c r="C205" s="68"/>
      <c r="D205" s="68"/>
      <c r="E205" s="63"/>
      <c r="F205" s="45" t="s">
        <v>38</v>
      </c>
      <c r="G205" s="47">
        <f t="shared" si="70"/>
        <v>0</v>
      </c>
      <c r="H205" s="47">
        <v>0</v>
      </c>
      <c r="I205" s="47">
        <v>0</v>
      </c>
      <c r="J205" s="47">
        <v>0</v>
      </c>
      <c r="K205" s="47">
        <v>0</v>
      </c>
      <c r="L205" s="47">
        <v>0</v>
      </c>
      <c r="M205" s="47">
        <v>0</v>
      </c>
      <c r="N205" s="66"/>
      <c r="O205" s="63"/>
      <c r="P205" s="63"/>
      <c r="Q205" s="63"/>
      <c r="R205" s="63"/>
      <c r="S205" s="63"/>
      <c r="T205" s="63"/>
      <c r="U205" s="63"/>
      <c r="V205" s="63"/>
      <c r="W205" s="13"/>
      <c r="X205" s="13"/>
    </row>
    <row r="206" spans="1:24" s="14" customFormat="1" ht="99" hidden="1" customHeight="1">
      <c r="A206" s="60"/>
      <c r="B206" s="72"/>
      <c r="C206" s="68"/>
      <c r="D206" s="68"/>
      <c r="E206" s="63"/>
      <c r="F206" s="45" t="s">
        <v>68</v>
      </c>
      <c r="G206" s="47">
        <f t="shared" si="70"/>
        <v>0</v>
      </c>
      <c r="H206" s="47">
        <v>0</v>
      </c>
      <c r="I206" s="47">
        <v>0</v>
      </c>
      <c r="J206" s="47">
        <v>0</v>
      </c>
      <c r="K206" s="47">
        <v>0</v>
      </c>
      <c r="L206" s="47">
        <v>0</v>
      </c>
      <c r="M206" s="47">
        <v>0</v>
      </c>
      <c r="N206" s="66"/>
      <c r="O206" s="63"/>
      <c r="P206" s="63"/>
      <c r="Q206" s="63"/>
      <c r="R206" s="63"/>
      <c r="S206" s="63"/>
      <c r="T206" s="63"/>
      <c r="U206" s="63"/>
      <c r="V206" s="63"/>
      <c r="W206" s="13"/>
      <c r="X206" s="13"/>
    </row>
    <row r="207" spans="1:24" s="14" customFormat="1" ht="44.25" hidden="1" customHeight="1">
      <c r="A207" s="69" t="s">
        <v>153</v>
      </c>
      <c r="B207" s="70" t="s">
        <v>81</v>
      </c>
      <c r="C207" s="68">
        <v>2023</v>
      </c>
      <c r="D207" s="68">
        <v>2023</v>
      </c>
      <c r="E207" s="71" t="s">
        <v>97</v>
      </c>
      <c r="F207" s="45" t="s">
        <v>72</v>
      </c>
      <c r="G207" s="47">
        <v>550000</v>
      </c>
      <c r="H207" s="47">
        <f t="shared" ref="H207:M207" si="75">H208+H209</f>
        <v>0</v>
      </c>
      <c r="I207" s="47">
        <f t="shared" si="75"/>
        <v>0</v>
      </c>
      <c r="J207" s="47">
        <f t="shared" si="75"/>
        <v>0</v>
      </c>
      <c r="K207" s="47">
        <f t="shared" si="75"/>
        <v>0</v>
      </c>
      <c r="L207" s="47">
        <f t="shared" si="75"/>
        <v>0</v>
      </c>
      <c r="M207" s="47">
        <f t="shared" si="75"/>
        <v>0</v>
      </c>
      <c r="N207" s="66" t="s">
        <v>25</v>
      </c>
      <c r="O207" s="63" t="s">
        <v>25</v>
      </c>
      <c r="P207" s="66" t="s">
        <v>25</v>
      </c>
      <c r="Q207" s="66" t="s">
        <v>25</v>
      </c>
      <c r="R207" s="66" t="s">
        <v>25</v>
      </c>
      <c r="S207" s="66" t="s">
        <v>25</v>
      </c>
      <c r="T207" s="66" t="s">
        <v>25</v>
      </c>
      <c r="U207" s="66" t="s">
        <v>25</v>
      </c>
      <c r="V207" s="66" t="s">
        <v>25</v>
      </c>
      <c r="W207" s="13"/>
      <c r="X207" s="13"/>
    </row>
    <row r="208" spans="1:24" s="14" customFormat="1" ht="44.25" hidden="1" customHeight="1">
      <c r="A208" s="69"/>
      <c r="B208" s="70"/>
      <c r="C208" s="68"/>
      <c r="D208" s="68"/>
      <c r="E208" s="71"/>
      <c r="F208" s="45" t="s">
        <v>38</v>
      </c>
      <c r="G208" s="47">
        <v>550000</v>
      </c>
      <c r="H208" s="47">
        <v>0</v>
      </c>
      <c r="I208" s="47">
        <v>0</v>
      </c>
      <c r="J208" s="47">
        <v>0</v>
      </c>
      <c r="K208" s="47">
        <v>0</v>
      </c>
      <c r="L208" s="47">
        <v>0</v>
      </c>
      <c r="M208" s="47">
        <v>0</v>
      </c>
      <c r="N208" s="66"/>
      <c r="O208" s="63"/>
      <c r="P208" s="66"/>
      <c r="Q208" s="66"/>
      <c r="R208" s="66"/>
      <c r="S208" s="66"/>
      <c r="T208" s="66"/>
      <c r="U208" s="66"/>
      <c r="V208" s="66"/>
      <c r="W208" s="13"/>
      <c r="X208" s="13"/>
    </row>
    <row r="209" spans="1:24" s="14" customFormat="1" ht="44.25" hidden="1" customHeight="1">
      <c r="A209" s="69"/>
      <c r="B209" s="70"/>
      <c r="C209" s="68"/>
      <c r="D209" s="68"/>
      <c r="E209" s="71"/>
      <c r="F209" s="45" t="s">
        <v>68</v>
      </c>
      <c r="G209" s="47">
        <f t="shared" ref="G209:G215" si="76">H209+I209+J209+K209+L209+M209</f>
        <v>0</v>
      </c>
      <c r="H209" s="47">
        <v>0</v>
      </c>
      <c r="I209" s="47">
        <v>0</v>
      </c>
      <c r="J209" s="47">
        <v>0</v>
      </c>
      <c r="K209" s="47">
        <v>0</v>
      </c>
      <c r="L209" s="47">
        <v>0</v>
      </c>
      <c r="M209" s="47">
        <v>0</v>
      </c>
      <c r="N209" s="66"/>
      <c r="O209" s="63"/>
      <c r="P209" s="66"/>
      <c r="Q209" s="66"/>
      <c r="R209" s="66"/>
      <c r="S209" s="66"/>
      <c r="T209" s="66"/>
      <c r="U209" s="66"/>
      <c r="V209" s="66"/>
      <c r="W209" s="13"/>
      <c r="X209" s="13"/>
    </row>
    <row r="210" spans="1:24" s="14" customFormat="1" ht="44.25" hidden="1" customHeight="1">
      <c r="A210" s="60" t="s">
        <v>154</v>
      </c>
      <c r="B210" s="68" t="s">
        <v>114</v>
      </c>
      <c r="C210" s="68">
        <v>2023</v>
      </c>
      <c r="D210" s="68">
        <v>2023</v>
      </c>
      <c r="E210" s="63" t="s">
        <v>97</v>
      </c>
      <c r="F210" s="45" t="s">
        <v>72</v>
      </c>
      <c r="G210" s="47">
        <f t="shared" si="76"/>
        <v>0</v>
      </c>
      <c r="H210" s="47">
        <f t="shared" ref="H210:M210" si="77">H211+H212</f>
        <v>0</v>
      </c>
      <c r="I210" s="47">
        <f t="shared" si="77"/>
        <v>0</v>
      </c>
      <c r="J210" s="47">
        <f t="shared" si="77"/>
        <v>0</v>
      </c>
      <c r="K210" s="47">
        <f t="shared" si="77"/>
        <v>0</v>
      </c>
      <c r="L210" s="47">
        <f t="shared" si="77"/>
        <v>0</v>
      </c>
      <c r="M210" s="47">
        <f t="shared" si="77"/>
        <v>0</v>
      </c>
      <c r="N210" s="66" t="s">
        <v>25</v>
      </c>
      <c r="O210" s="63" t="s">
        <v>25</v>
      </c>
      <c r="P210" s="66" t="s">
        <v>25</v>
      </c>
      <c r="Q210" s="66" t="s">
        <v>25</v>
      </c>
      <c r="R210" s="66" t="s">
        <v>25</v>
      </c>
      <c r="S210" s="66" t="s">
        <v>25</v>
      </c>
      <c r="T210" s="66" t="s">
        <v>25</v>
      </c>
      <c r="U210" s="66" t="s">
        <v>25</v>
      </c>
      <c r="V210" s="66" t="s">
        <v>25</v>
      </c>
      <c r="W210" s="13"/>
      <c r="X210" s="13"/>
    </row>
    <row r="211" spans="1:24" s="14" customFormat="1" ht="44.25" hidden="1" customHeight="1">
      <c r="A211" s="60"/>
      <c r="B211" s="68"/>
      <c r="C211" s="68"/>
      <c r="D211" s="68"/>
      <c r="E211" s="63"/>
      <c r="F211" s="45" t="s">
        <v>38</v>
      </c>
      <c r="G211" s="47">
        <f t="shared" si="76"/>
        <v>0</v>
      </c>
      <c r="H211" s="47">
        <v>0</v>
      </c>
      <c r="I211" s="47">
        <v>0</v>
      </c>
      <c r="J211" s="47">
        <v>0</v>
      </c>
      <c r="K211" s="47">
        <v>0</v>
      </c>
      <c r="L211" s="47">
        <v>0</v>
      </c>
      <c r="M211" s="47">
        <v>0</v>
      </c>
      <c r="N211" s="66"/>
      <c r="O211" s="63"/>
      <c r="P211" s="66"/>
      <c r="Q211" s="66"/>
      <c r="R211" s="66"/>
      <c r="S211" s="66"/>
      <c r="T211" s="66"/>
      <c r="U211" s="66"/>
      <c r="V211" s="66"/>
      <c r="W211" s="13"/>
      <c r="X211" s="13"/>
    </row>
    <row r="212" spans="1:24" s="14" customFormat="1" ht="44.25" hidden="1" customHeight="1">
      <c r="A212" s="60"/>
      <c r="B212" s="68"/>
      <c r="C212" s="68"/>
      <c r="D212" s="68"/>
      <c r="E212" s="63"/>
      <c r="F212" s="45" t="s">
        <v>68</v>
      </c>
      <c r="G212" s="47">
        <f t="shared" si="76"/>
        <v>0</v>
      </c>
      <c r="H212" s="47">
        <v>0</v>
      </c>
      <c r="I212" s="47">
        <v>0</v>
      </c>
      <c r="J212" s="47">
        <v>0</v>
      </c>
      <c r="K212" s="47">
        <v>0</v>
      </c>
      <c r="L212" s="47">
        <v>0</v>
      </c>
      <c r="M212" s="47">
        <v>0</v>
      </c>
      <c r="N212" s="66"/>
      <c r="O212" s="63"/>
      <c r="P212" s="66"/>
      <c r="Q212" s="66"/>
      <c r="R212" s="66"/>
      <c r="S212" s="66"/>
      <c r="T212" s="66"/>
      <c r="U212" s="66"/>
      <c r="V212" s="66"/>
      <c r="W212" s="13"/>
      <c r="X212" s="13"/>
    </row>
    <row r="213" spans="1:24" s="14" customFormat="1" ht="35.25" hidden="1" customHeight="1">
      <c r="A213" s="60" t="s">
        <v>155</v>
      </c>
      <c r="B213" s="72" t="s">
        <v>156</v>
      </c>
      <c r="C213" s="68">
        <v>2024</v>
      </c>
      <c r="D213" s="68">
        <v>2024</v>
      </c>
      <c r="E213" s="63" t="s">
        <v>74</v>
      </c>
      <c r="F213" s="45" t="s">
        <v>72</v>
      </c>
      <c r="G213" s="47">
        <f t="shared" si="76"/>
        <v>0</v>
      </c>
      <c r="H213" s="47">
        <f t="shared" ref="H213:M213" si="78">H214+H215</f>
        <v>0</v>
      </c>
      <c r="I213" s="47">
        <f t="shared" si="78"/>
        <v>0</v>
      </c>
      <c r="J213" s="47">
        <f t="shared" si="78"/>
        <v>0</v>
      </c>
      <c r="K213" s="47">
        <f t="shared" si="78"/>
        <v>0</v>
      </c>
      <c r="L213" s="47">
        <f t="shared" si="78"/>
        <v>0</v>
      </c>
      <c r="M213" s="47">
        <f t="shared" si="78"/>
        <v>0</v>
      </c>
      <c r="N213" s="66" t="s">
        <v>75</v>
      </c>
      <c r="O213" s="63" t="s">
        <v>76</v>
      </c>
      <c r="P213" s="63">
        <v>100</v>
      </c>
      <c r="Q213" s="63" t="s">
        <v>25</v>
      </c>
      <c r="R213" s="63" t="s">
        <v>25</v>
      </c>
      <c r="S213" s="63" t="s">
        <v>25</v>
      </c>
      <c r="T213" s="63" t="s">
        <v>25</v>
      </c>
      <c r="U213" s="63">
        <v>100</v>
      </c>
      <c r="V213" s="63" t="s">
        <v>25</v>
      </c>
      <c r="W213" s="13"/>
      <c r="X213" s="13"/>
    </row>
    <row r="214" spans="1:24" s="14" customFormat="1" ht="76.5" hidden="1" customHeight="1">
      <c r="A214" s="60"/>
      <c r="B214" s="72"/>
      <c r="C214" s="68"/>
      <c r="D214" s="68"/>
      <c r="E214" s="63"/>
      <c r="F214" s="45" t="s">
        <v>38</v>
      </c>
      <c r="G214" s="47">
        <f t="shared" si="76"/>
        <v>0</v>
      </c>
      <c r="H214" s="47">
        <v>0</v>
      </c>
      <c r="I214" s="47">
        <v>0</v>
      </c>
      <c r="J214" s="47">
        <v>0</v>
      </c>
      <c r="K214" s="47">
        <v>0</v>
      </c>
      <c r="L214" s="47">
        <v>0</v>
      </c>
      <c r="M214" s="47">
        <v>0</v>
      </c>
      <c r="N214" s="66"/>
      <c r="O214" s="63"/>
      <c r="P214" s="63"/>
      <c r="Q214" s="63"/>
      <c r="R214" s="63"/>
      <c r="S214" s="63"/>
      <c r="T214" s="63"/>
      <c r="U214" s="63"/>
      <c r="V214" s="63"/>
      <c r="W214" s="13"/>
      <c r="X214" s="13"/>
    </row>
    <row r="215" spans="1:24" s="14" customFormat="1" ht="99" hidden="1" customHeight="1">
      <c r="A215" s="60"/>
      <c r="B215" s="72"/>
      <c r="C215" s="68"/>
      <c r="D215" s="68"/>
      <c r="E215" s="63"/>
      <c r="F215" s="45" t="s">
        <v>68</v>
      </c>
      <c r="G215" s="47">
        <f t="shared" si="76"/>
        <v>0</v>
      </c>
      <c r="H215" s="47">
        <v>0</v>
      </c>
      <c r="I215" s="47">
        <v>0</v>
      </c>
      <c r="J215" s="47">
        <v>0</v>
      </c>
      <c r="K215" s="47">
        <v>0</v>
      </c>
      <c r="L215" s="47">
        <v>0</v>
      </c>
      <c r="M215" s="47">
        <v>0</v>
      </c>
      <c r="N215" s="66"/>
      <c r="O215" s="63"/>
      <c r="P215" s="63"/>
      <c r="Q215" s="63"/>
      <c r="R215" s="63"/>
      <c r="S215" s="63"/>
      <c r="T215" s="63"/>
      <c r="U215" s="63"/>
      <c r="V215" s="63"/>
      <c r="W215" s="13"/>
      <c r="X215" s="13"/>
    </row>
    <row r="216" spans="1:24" s="14" customFormat="1" ht="44.25" hidden="1" customHeight="1">
      <c r="A216" s="69" t="s">
        <v>157</v>
      </c>
      <c r="B216" s="70" t="s">
        <v>81</v>
      </c>
      <c r="C216" s="68">
        <v>2024</v>
      </c>
      <c r="D216" s="68">
        <v>2024</v>
      </c>
      <c r="E216" s="71" t="s">
        <v>97</v>
      </c>
      <c r="F216" s="45" t="s">
        <v>72</v>
      </c>
      <c r="G216" s="47">
        <v>350000</v>
      </c>
      <c r="H216" s="47">
        <f>H217+H218</f>
        <v>0</v>
      </c>
      <c r="I216" s="47">
        <f>I217+I218</f>
        <v>0</v>
      </c>
      <c r="J216" s="47">
        <f>J217+J218</f>
        <v>0</v>
      </c>
      <c r="K216" s="47">
        <f>K217+K218</f>
        <v>0</v>
      </c>
      <c r="L216" s="47">
        <v>350000</v>
      </c>
      <c r="M216" s="47">
        <f>M217+M218</f>
        <v>0</v>
      </c>
      <c r="N216" s="66" t="s">
        <v>25</v>
      </c>
      <c r="O216" s="63" t="s">
        <v>25</v>
      </c>
      <c r="P216" s="66" t="s">
        <v>25</v>
      </c>
      <c r="Q216" s="66" t="s">
        <v>25</v>
      </c>
      <c r="R216" s="66" t="s">
        <v>25</v>
      </c>
      <c r="S216" s="66" t="s">
        <v>25</v>
      </c>
      <c r="T216" s="66" t="s">
        <v>25</v>
      </c>
      <c r="U216" s="66" t="s">
        <v>25</v>
      </c>
      <c r="V216" s="66" t="s">
        <v>25</v>
      </c>
      <c r="W216" s="13"/>
      <c r="X216" s="13"/>
    </row>
    <row r="217" spans="1:24" s="14" customFormat="1" ht="44.25" hidden="1" customHeight="1">
      <c r="A217" s="69"/>
      <c r="B217" s="70"/>
      <c r="C217" s="68"/>
      <c r="D217" s="68"/>
      <c r="E217" s="71"/>
      <c r="F217" s="45" t="s">
        <v>38</v>
      </c>
      <c r="G217" s="47">
        <v>350000</v>
      </c>
      <c r="H217" s="47">
        <v>0</v>
      </c>
      <c r="I217" s="47">
        <v>0</v>
      </c>
      <c r="J217" s="47">
        <v>0</v>
      </c>
      <c r="K217" s="47">
        <v>0</v>
      </c>
      <c r="L217" s="47">
        <v>350000</v>
      </c>
      <c r="M217" s="47">
        <v>0</v>
      </c>
      <c r="N217" s="66"/>
      <c r="O217" s="63"/>
      <c r="P217" s="66"/>
      <c r="Q217" s="66"/>
      <c r="R217" s="66"/>
      <c r="S217" s="66"/>
      <c r="T217" s="66"/>
      <c r="U217" s="66"/>
      <c r="V217" s="66"/>
      <c r="W217" s="13"/>
      <c r="X217" s="13"/>
    </row>
    <row r="218" spans="1:24" s="14" customFormat="1" ht="44.25" hidden="1" customHeight="1">
      <c r="A218" s="69"/>
      <c r="B218" s="70"/>
      <c r="C218" s="68"/>
      <c r="D218" s="68"/>
      <c r="E218" s="71"/>
      <c r="F218" s="45" t="s">
        <v>68</v>
      </c>
      <c r="G218" s="47">
        <f t="shared" ref="G218:G224" si="79">H218+I218+J218+K218+L218+M218</f>
        <v>0</v>
      </c>
      <c r="H218" s="47">
        <v>0</v>
      </c>
      <c r="I218" s="47">
        <v>0</v>
      </c>
      <c r="J218" s="47">
        <v>0</v>
      </c>
      <c r="K218" s="47">
        <v>0</v>
      </c>
      <c r="L218" s="47">
        <v>0</v>
      </c>
      <c r="M218" s="47">
        <v>0</v>
      </c>
      <c r="N218" s="66"/>
      <c r="O218" s="63"/>
      <c r="P218" s="66"/>
      <c r="Q218" s="66"/>
      <c r="R218" s="66"/>
      <c r="S218" s="66"/>
      <c r="T218" s="66"/>
      <c r="U218" s="66"/>
      <c r="V218" s="66"/>
      <c r="W218" s="13"/>
      <c r="X218" s="13"/>
    </row>
    <row r="219" spans="1:24" s="14" customFormat="1" ht="44.25" hidden="1" customHeight="1">
      <c r="A219" s="60" t="s">
        <v>158</v>
      </c>
      <c r="B219" s="68" t="s">
        <v>114</v>
      </c>
      <c r="C219" s="68">
        <v>2024</v>
      </c>
      <c r="D219" s="68">
        <v>2024</v>
      </c>
      <c r="E219" s="63" t="s">
        <v>97</v>
      </c>
      <c r="F219" s="45" t="s">
        <v>72</v>
      </c>
      <c r="G219" s="47">
        <f t="shared" si="79"/>
        <v>0</v>
      </c>
      <c r="H219" s="47">
        <f t="shared" ref="H219:M219" si="80">H220+H221</f>
        <v>0</v>
      </c>
      <c r="I219" s="47">
        <f t="shared" si="80"/>
        <v>0</v>
      </c>
      <c r="J219" s="47">
        <f t="shared" si="80"/>
        <v>0</v>
      </c>
      <c r="K219" s="47">
        <f t="shared" si="80"/>
        <v>0</v>
      </c>
      <c r="L219" s="47">
        <f t="shared" si="80"/>
        <v>0</v>
      </c>
      <c r="M219" s="47">
        <f t="shared" si="80"/>
        <v>0</v>
      </c>
      <c r="N219" s="66" t="s">
        <v>25</v>
      </c>
      <c r="O219" s="63" t="s">
        <v>25</v>
      </c>
      <c r="P219" s="66" t="s">
        <v>25</v>
      </c>
      <c r="Q219" s="66" t="s">
        <v>25</v>
      </c>
      <c r="R219" s="66" t="s">
        <v>25</v>
      </c>
      <c r="S219" s="66" t="s">
        <v>25</v>
      </c>
      <c r="T219" s="66" t="s">
        <v>25</v>
      </c>
      <c r="U219" s="66" t="s">
        <v>25</v>
      </c>
      <c r="V219" s="66" t="s">
        <v>25</v>
      </c>
      <c r="W219" s="13"/>
      <c r="X219" s="13"/>
    </row>
    <row r="220" spans="1:24" s="14" customFormat="1" ht="44.25" hidden="1" customHeight="1">
      <c r="A220" s="60"/>
      <c r="B220" s="68"/>
      <c r="C220" s="68"/>
      <c r="D220" s="68"/>
      <c r="E220" s="63"/>
      <c r="F220" s="45" t="s">
        <v>38</v>
      </c>
      <c r="G220" s="47">
        <f t="shared" si="79"/>
        <v>0</v>
      </c>
      <c r="H220" s="47">
        <v>0</v>
      </c>
      <c r="I220" s="47">
        <v>0</v>
      </c>
      <c r="J220" s="47">
        <v>0</v>
      </c>
      <c r="K220" s="47">
        <v>0</v>
      </c>
      <c r="L220" s="47">
        <v>0</v>
      </c>
      <c r="M220" s="47">
        <v>0</v>
      </c>
      <c r="N220" s="66"/>
      <c r="O220" s="63"/>
      <c r="P220" s="66"/>
      <c r="Q220" s="66"/>
      <c r="R220" s="66"/>
      <c r="S220" s="66"/>
      <c r="T220" s="66"/>
      <c r="U220" s="66"/>
      <c r="V220" s="66"/>
      <c r="W220" s="13"/>
      <c r="X220" s="13"/>
    </row>
    <row r="221" spans="1:24" s="14" customFormat="1" ht="44.25" hidden="1" customHeight="1">
      <c r="A221" s="60"/>
      <c r="B221" s="68"/>
      <c r="C221" s="68"/>
      <c r="D221" s="68"/>
      <c r="E221" s="63"/>
      <c r="F221" s="45" t="s">
        <v>68</v>
      </c>
      <c r="G221" s="47">
        <f t="shared" si="79"/>
        <v>0</v>
      </c>
      <c r="H221" s="47">
        <v>0</v>
      </c>
      <c r="I221" s="47">
        <v>0</v>
      </c>
      <c r="J221" s="47">
        <v>0</v>
      </c>
      <c r="K221" s="47">
        <v>0</v>
      </c>
      <c r="L221" s="47">
        <v>0</v>
      </c>
      <c r="M221" s="47">
        <v>0</v>
      </c>
      <c r="N221" s="66"/>
      <c r="O221" s="63"/>
      <c r="P221" s="66"/>
      <c r="Q221" s="66"/>
      <c r="R221" s="66"/>
      <c r="S221" s="66"/>
      <c r="T221" s="66"/>
      <c r="U221" s="66"/>
      <c r="V221" s="66"/>
      <c r="W221" s="13"/>
      <c r="X221" s="13"/>
    </row>
    <row r="222" spans="1:24" s="14" customFormat="1" ht="35.25" customHeight="1">
      <c r="A222" s="60" t="s">
        <v>137</v>
      </c>
      <c r="B222" s="72" t="s">
        <v>277</v>
      </c>
      <c r="C222" s="68">
        <v>2022</v>
      </c>
      <c r="D222" s="68">
        <v>2022</v>
      </c>
      <c r="E222" s="63" t="s">
        <v>74</v>
      </c>
      <c r="F222" s="45" t="s">
        <v>72</v>
      </c>
      <c r="G222" s="47">
        <f t="shared" si="79"/>
        <v>0</v>
      </c>
      <c r="H222" s="47">
        <f t="shared" ref="H222:M222" si="81">H223+H224</f>
        <v>0</v>
      </c>
      <c r="I222" s="47">
        <f t="shared" si="81"/>
        <v>0</v>
      </c>
      <c r="J222" s="47">
        <f t="shared" si="81"/>
        <v>0</v>
      </c>
      <c r="K222" s="47">
        <f t="shared" si="81"/>
        <v>0</v>
      </c>
      <c r="L222" s="47">
        <f t="shared" si="81"/>
        <v>0</v>
      </c>
      <c r="M222" s="47">
        <f t="shared" si="81"/>
        <v>0</v>
      </c>
      <c r="N222" s="66" t="s">
        <v>160</v>
      </c>
      <c r="O222" s="63" t="s">
        <v>128</v>
      </c>
      <c r="P222" s="63">
        <v>0.4</v>
      </c>
      <c r="Q222" s="63" t="s">
        <v>25</v>
      </c>
      <c r="R222" s="63" t="s">
        <v>25</v>
      </c>
      <c r="S222" s="63" t="s">
        <v>25</v>
      </c>
      <c r="T222" s="63" t="s">
        <v>25</v>
      </c>
      <c r="U222" s="63">
        <v>0.4</v>
      </c>
      <c r="V222" s="63" t="s">
        <v>25</v>
      </c>
      <c r="W222" s="13"/>
      <c r="X222" s="13"/>
    </row>
    <row r="223" spans="1:24" s="14" customFormat="1" ht="76.5" customHeight="1">
      <c r="A223" s="60"/>
      <c r="B223" s="72"/>
      <c r="C223" s="68"/>
      <c r="D223" s="68"/>
      <c r="E223" s="63"/>
      <c r="F223" s="45" t="s">
        <v>38</v>
      </c>
      <c r="G223" s="47">
        <f t="shared" si="79"/>
        <v>0</v>
      </c>
      <c r="H223" s="47">
        <v>0</v>
      </c>
      <c r="I223" s="47">
        <v>0</v>
      </c>
      <c r="J223" s="47">
        <v>0</v>
      </c>
      <c r="K223" s="47">
        <v>0</v>
      </c>
      <c r="L223" s="47">
        <v>0</v>
      </c>
      <c r="M223" s="47">
        <v>0</v>
      </c>
      <c r="N223" s="66"/>
      <c r="O223" s="63"/>
      <c r="P223" s="63"/>
      <c r="Q223" s="63"/>
      <c r="R223" s="63"/>
      <c r="S223" s="63"/>
      <c r="T223" s="63"/>
      <c r="U223" s="63"/>
      <c r="V223" s="63"/>
      <c r="W223" s="13"/>
      <c r="X223" s="13"/>
    </row>
    <row r="224" spans="1:24" s="14" customFormat="1" ht="99" customHeight="1">
      <c r="A224" s="60"/>
      <c r="B224" s="72"/>
      <c r="C224" s="68"/>
      <c r="D224" s="68"/>
      <c r="E224" s="63"/>
      <c r="F224" s="45" t="s">
        <v>68</v>
      </c>
      <c r="G224" s="47">
        <f t="shared" si="79"/>
        <v>0</v>
      </c>
      <c r="H224" s="47">
        <v>0</v>
      </c>
      <c r="I224" s="47">
        <v>0</v>
      </c>
      <c r="J224" s="47">
        <v>0</v>
      </c>
      <c r="K224" s="47">
        <v>0</v>
      </c>
      <c r="L224" s="47">
        <v>0</v>
      </c>
      <c r="M224" s="47">
        <v>0</v>
      </c>
      <c r="N224" s="66"/>
      <c r="O224" s="63"/>
      <c r="P224" s="63"/>
      <c r="Q224" s="63"/>
      <c r="R224" s="63"/>
      <c r="S224" s="63"/>
      <c r="T224" s="63"/>
      <c r="U224" s="63"/>
      <c r="V224" s="63"/>
      <c r="W224" s="13"/>
      <c r="X224" s="13"/>
    </row>
    <row r="225" spans="1:24" s="14" customFormat="1" ht="35.25" customHeight="1">
      <c r="A225" s="60" t="s">
        <v>138</v>
      </c>
      <c r="B225" s="72" t="s">
        <v>372</v>
      </c>
      <c r="C225" s="68">
        <v>2023</v>
      </c>
      <c r="D225" s="68">
        <v>2024</v>
      </c>
      <c r="E225" s="63" t="s">
        <v>74</v>
      </c>
      <c r="F225" s="45" t="s">
        <v>72</v>
      </c>
      <c r="G225" s="47">
        <f t="shared" ref="G225:G227" si="82">H225+I225+J225+K225+L225+M225</f>
        <v>0</v>
      </c>
      <c r="H225" s="47">
        <f t="shared" ref="H225:M225" si="83">H226+H227</f>
        <v>0</v>
      </c>
      <c r="I225" s="47">
        <f t="shared" si="83"/>
        <v>0</v>
      </c>
      <c r="J225" s="47">
        <f t="shared" si="83"/>
        <v>0</v>
      </c>
      <c r="K225" s="47">
        <f t="shared" si="83"/>
        <v>0</v>
      </c>
      <c r="L225" s="47">
        <f t="shared" si="83"/>
        <v>0</v>
      </c>
      <c r="M225" s="47">
        <f t="shared" si="83"/>
        <v>0</v>
      </c>
      <c r="N225" s="66" t="s">
        <v>75</v>
      </c>
      <c r="O225" s="63" t="s">
        <v>76</v>
      </c>
      <c r="P225" s="63">
        <v>100</v>
      </c>
      <c r="Q225" s="63" t="s">
        <v>25</v>
      </c>
      <c r="R225" s="63" t="s">
        <v>25</v>
      </c>
      <c r="S225" s="63" t="s">
        <v>25</v>
      </c>
      <c r="T225" s="63" t="s">
        <v>25</v>
      </c>
      <c r="U225" s="63">
        <v>100</v>
      </c>
      <c r="V225" s="63" t="s">
        <v>25</v>
      </c>
      <c r="W225" s="13"/>
      <c r="X225" s="13"/>
    </row>
    <row r="226" spans="1:24" s="14" customFormat="1" ht="76.5" customHeight="1">
      <c r="A226" s="60"/>
      <c r="B226" s="72"/>
      <c r="C226" s="68"/>
      <c r="D226" s="68"/>
      <c r="E226" s="63"/>
      <c r="F226" s="45" t="s">
        <v>38</v>
      </c>
      <c r="G226" s="47">
        <f t="shared" si="82"/>
        <v>0</v>
      </c>
      <c r="H226" s="47">
        <v>0</v>
      </c>
      <c r="I226" s="47">
        <v>0</v>
      </c>
      <c r="J226" s="47">
        <v>0</v>
      </c>
      <c r="K226" s="47">
        <v>0</v>
      </c>
      <c r="L226" s="47">
        <v>0</v>
      </c>
      <c r="M226" s="47">
        <v>0</v>
      </c>
      <c r="N226" s="66"/>
      <c r="O226" s="63"/>
      <c r="P226" s="63"/>
      <c r="Q226" s="63"/>
      <c r="R226" s="63"/>
      <c r="S226" s="63"/>
      <c r="T226" s="63"/>
      <c r="U226" s="63"/>
      <c r="V226" s="63"/>
      <c r="W226" s="13"/>
      <c r="X226" s="13"/>
    </row>
    <row r="227" spans="1:24" s="14" customFormat="1" ht="99" customHeight="1">
      <c r="A227" s="60"/>
      <c r="B227" s="72"/>
      <c r="C227" s="68"/>
      <c r="D227" s="68"/>
      <c r="E227" s="63"/>
      <c r="F227" s="45" t="s">
        <v>68</v>
      </c>
      <c r="G227" s="47">
        <f t="shared" si="82"/>
        <v>0</v>
      </c>
      <c r="H227" s="47">
        <v>0</v>
      </c>
      <c r="I227" s="47">
        <v>0</v>
      </c>
      <c r="J227" s="47">
        <v>0</v>
      </c>
      <c r="K227" s="47">
        <v>0</v>
      </c>
      <c r="L227" s="47">
        <v>0</v>
      </c>
      <c r="M227" s="47">
        <v>0</v>
      </c>
      <c r="N227" s="66"/>
      <c r="O227" s="63"/>
      <c r="P227" s="63"/>
      <c r="Q227" s="63"/>
      <c r="R227" s="63"/>
      <c r="S227" s="63"/>
      <c r="T227" s="63"/>
      <c r="U227" s="63"/>
      <c r="V227" s="63"/>
      <c r="W227" s="13"/>
      <c r="X227" s="13"/>
    </row>
    <row r="228" spans="1:24" s="14" customFormat="1" ht="35.25" customHeight="1">
      <c r="A228" s="60" t="s">
        <v>139</v>
      </c>
      <c r="B228" s="72" t="s">
        <v>278</v>
      </c>
      <c r="C228" s="68">
        <v>2022</v>
      </c>
      <c r="D228" s="68">
        <v>2023</v>
      </c>
      <c r="E228" s="63" t="s">
        <v>74</v>
      </c>
      <c r="F228" s="45" t="s">
        <v>72</v>
      </c>
      <c r="G228" s="47">
        <f t="shared" ref="G228:G233" si="84">H228+I228+J228+K228+L228+M228</f>
        <v>0</v>
      </c>
      <c r="H228" s="47">
        <f t="shared" ref="H228:M228" si="85">H229+H230</f>
        <v>0</v>
      </c>
      <c r="I228" s="47">
        <f t="shared" si="85"/>
        <v>0</v>
      </c>
      <c r="J228" s="47">
        <f t="shared" si="85"/>
        <v>0</v>
      </c>
      <c r="K228" s="47">
        <f t="shared" si="85"/>
        <v>0</v>
      </c>
      <c r="L228" s="47">
        <f t="shared" si="85"/>
        <v>0</v>
      </c>
      <c r="M228" s="47">
        <f t="shared" si="85"/>
        <v>0</v>
      </c>
      <c r="N228" s="66" t="s">
        <v>163</v>
      </c>
      <c r="O228" s="63" t="s">
        <v>128</v>
      </c>
      <c r="P228" s="63">
        <v>7.5</v>
      </c>
      <c r="Q228" s="63" t="s">
        <v>25</v>
      </c>
      <c r="R228" s="63" t="s">
        <v>25</v>
      </c>
      <c r="S228" s="63" t="s">
        <v>25</v>
      </c>
      <c r="T228" s="63">
        <v>7.5</v>
      </c>
      <c r="U228" s="63" t="s">
        <v>25</v>
      </c>
      <c r="V228" s="63" t="s">
        <v>25</v>
      </c>
      <c r="W228" s="13"/>
      <c r="X228" s="13"/>
    </row>
    <row r="229" spans="1:24" s="14" customFormat="1" ht="76.5" customHeight="1">
      <c r="A229" s="60"/>
      <c r="B229" s="72"/>
      <c r="C229" s="68"/>
      <c r="D229" s="68"/>
      <c r="E229" s="63"/>
      <c r="F229" s="45" t="s">
        <v>38</v>
      </c>
      <c r="G229" s="47">
        <f t="shared" si="84"/>
        <v>0</v>
      </c>
      <c r="H229" s="47">
        <v>0</v>
      </c>
      <c r="I229" s="47">
        <v>0</v>
      </c>
      <c r="J229" s="47">
        <v>0</v>
      </c>
      <c r="K229" s="47">
        <v>0</v>
      </c>
      <c r="L229" s="47">
        <v>0</v>
      </c>
      <c r="M229" s="47">
        <v>0</v>
      </c>
      <c r="N229" s="66"/>
      <c r="O229" s="63"/>
      <c r="P229" s="63"/>
      <c r="Q229" s="63"/>
      <c r="R229" s="63"/>
      <c r="S229" s="63"/>
      <c r="T229" s="63"/>
      <c r="U229" s="63"/>
      <c r="V229" s="63"/>
      <c r="W229" s="13"/>
      <c r="X229" s="13"/>
    </row>
    <row r="230" spans="1:24" s="14" customFormat="1" ht="99" customHeight="1">
      <c r="A230" s="60"/>
      <c r="B230" s="72"/>
      <c r="C230" s="68"/>
      <c r="D230" s="68"/>
      <c r="E230" s="63"/>
      <c r="F230" s="45" t="s">
        <v>68</v>
      </c>
      <c r="G230" s="47">
        <f t="shared" si="84"/>
        <v>0</v>
      </c>
      <c r="H230" s="47">
        <v>0</v>
      </c>
      <c r="I230" s="47">
        <v>0</v>
      </c>
      <c r="J230" s="47">
        <v>0</v>
      </c>
      <c r="K230" s="47">
        <v>0</v>
      </c>
      <c r="L230" s="47">
        <v>0</v>
      </c>
      <c r="M230" s="47">
        <v>0</v>
      </c>
      <c r="N230" s="66"/>
      <c r="O230" s="63"/>
      <c r="P230" s="63"/>
      <c r="Q230" s="63"/>
      <c r="R230" s="63"/>
      <c r="S230" s="63"/>
      <c r="T230" s="63"/>
      <c r="U230" s="63"/>
      <c r="V230" s="63"/>
      <c r="W230" s="13"/>
      <c r="X230" s="13"/>
    </row>
    <row r="231" spans="1:24" s="14" customFormat="1" ht="35.25" customHeight="1">
      <c r="A231" s="60" t="s">
        <v>140</v>
      </c>
      <c r="B231" s="72" t="s">
        <v>373</v>
      </c>
      <c r="C231" s="68">
        <v>2022</v>
      </c>
      <c r="D231" s="68">
        <v>2023</v>
      </c>
      <c r="E231" s="63" t="s">
        <v>74</v>
      </c>
      <c r="F231" s="45" t="s">
        <v>72</v>
      </c>
      <c r="G231" s="47">
        <f t="shared" si="84"/>
        <v>0</v>
      </c>
      <c r="H231" s="47">
        <f t="shared" ref="H231:M231" si="86">H232+H233</f>
        <v>0</v>
      </c>
      <c r="I231" s="47">
        <f t="shared" si="86"/>
        <v>0</v>
      </c>
      <c r="J231" s="47">
        <f t="shared" si="86"/>
        <v>0</v>
      </c>
      <c r="K231" s="47">
        <f t="shared" si="86"/>
        <v>0</v>
      </c>
      <c r="L231" s="47">
        <f t="shared" si="86"/>
        <v>0</v>
      </c>
      <c r="M231" s="47">
        <f t="shared" si="86"/>
        <v>0</v>
      </c>
      <c r="N231" s="66" t="s">
        <v>130</v>
      </c>
      <c r="O231" s="63" t="s">
        <v>128</v>
      </c>
      <c r="P231" s="63">
        <v>0.5</v>
      </c>
      <c r="Q231" s="63" t="s">
        <v>25</v>
      </c>
      <c r="R231" s="63" t="s">
        <v>25</v>
      </c>
      <c r="S231" s="63" t="s">
        <v>25</v>
      </c>
      <c r="T231" s="63">
        <v>0.5</v>
      </c>
      <c r="U231" s="63" t="s">
        <v>25</v>
      </c>
      <c r="V231" s="63" t="s">
        <v>25</v>
      </c>
      <c r="W231" s="13"/>
      <c r="X231" s="13"/>
    </row>
    <row r="232" spans="1:24" s="14" customFormat="1" ht="76.5" customHeight="1">
      <c r="A232" s="60"/>
      <c r="B232" s="72"/>
      <c r="C232" s="68"/>
      <c r="D232" s="68"/>
      <c r="E232" s="63"/>
      <c r="F232" s="45" t="s">
        <v>38</v>
      </c>
      <c r="G232" s="47">
        <f t="shared" si="84"/>
        <v>0</v>
      </c>
      <c r="H232" s="47">
        <v>0</v>
      </c>
      <c r="I232" s="47">
        <v>0</v>
      </c>
      <c r="J232" s="47">
        <v>0</v>
      </c>
      <c r="K232" s="47">
        <v>0</v>
      </c>
      <c r="L232" s="47">
        <v>0</v>
      </c>
      <c r="M232" s="47">
        <v>0</v>
      </c>
      <c r="N232" s="66"/>
      <c r="O232" s="63"/>
      <c r="P232" s="63"/>
      <c r="Q232" s="63"/>
      <c r="R232" s="63"/>
      <c r="S232" s="63"/>
      <c r="T232" s="63"/>
      <c r="U232" s="63"/>
      <c r="V232" s="63"/>
      <c r="W232" s="13"/>
      <c r="X232" s="13"/>
    </row>
    <row r="233" spans="1:24" s="14" customFormat="1" ht="99" customHeight="1">
      <c r="A233" s="60"/>
      <c r="B233" s="72"/>
      <c r="C233" s="68"/>
      <c r="D233" s="68"/>
      <c r="E233" s="63"/>
      <c r="F233" s="45" t="s">
        <v>68</v>
      </c>
      <c r="G233" s="47">
        <f t="shared" si="84"/>
        <v>0</v>
      </c>
      <c r="H233" s="47">
        <v>0</v>
      </c>
      <c r="I233" s="47">
        <v>0</v>
      </c>
      <c r="J233" s="47">
        <v>0</v>
      </c>
      <c r="K233" s="47">
        <v>0</v>
      </c>
      <c r="L233" s="47">
        <v>0</v>
      </c>
      <c r="M233" s="47">
        <v>0</v>
      </c>
      <c r="N233" s="66"/>
      <c r="O233" s="63"/>
      <c r="P233" s="63"/>
      <c r="Q233" s="63"/>
      <c r="R233" s="63"/>
      <c r="S233" s="63"/>
      <c r="T233" s="63"/>
      <c r="U233" s="63"/>
      <c r="V233" s="63"/>
      <c r="W233" s="13"/>
      <c r="X233" s="13"/>
    </row>
    <row r="234" spans="1:24" s="14" customFormat="1" ht="35.25" customHeight="1">
      <c r="A234" s="60" t="s">
        <v>143</v>
      </c>
      <c r="B234" s="72" t="s">
        <v>279</v>
      </c>
      <c r="C234" s="68">
        <v>2022</v>
      </c>
      <c r="D234" s="68">
        <v>2022</v>
      </c>
      <c r="E234" s="63" t="s">
        <v>74</v>
      </c>
      <c r="F234" s="45" t="s">
        <v>72</v>
      </c>
      <c r="G234" s="47">
        <f t="shared" ref="G234:G246" si="87">H234+I234+J234+K234+L234+M234</f>
        <v>784664.42</v>
      </c>
      <c r="H234" s="47">
        <f t="shared" ref="H234:M234" si="88">H235+H236</f>
        <v>0</v>
      </c>
      <c r="I234" s="47">
        <f t="shared" si="88"/>
        <v>0</v>
      </c>
      <c r="J234" s="47">
        <f t="shared" si="88"/>
        <v>784664.42</v>
      </c>
      <c r="K234" s="47">
        <f t="shared" si="88"/>
        <v>0</v>
      </c>
      <c r="L234" s="47">
        <f t="shared" si="88"/>
        <v>0</v>
      </c>
      <c r="M234" s="47">
        <f t="shared" si="88"/>
        <v>0</v>
      </c>
      <c r="N234" s="66" t="s">
        <v>75</v>
      </c>
      <c r="O234" s="63" t="s">
        <v>76</v>
      </c>
      <c r="P234" s="63">
        <v>100</v>
      </c>
      <c r="Q234" s="63" t="s">
        <v>25</v>
      </c>
      <c r="R234" s="63" t="s">
        <v>25</v>
      </c>
      <c r="S234" s="63">
        <v>100</v>
      </c>
      <c r="T234" s="63" t="s">
        <v>25</v>
      </c>
      <c r="U234" s="63" t="s">
        <v>25</v>
      </c>
      <c r="V234" s="63" t="s">
        <v>25</v>
      </c>
      <c r="W234" s="13"/>
      <c r="X234" s="13"/>
    </row>
    <row r="235" spans="1:24" s="14" customFormat="1" ht="76.5" customHeight="1">
      <c r="A235" s="60"/>
      <c r="B235" s="72"/>
      <c r="C235" s="68"/>
      <c r="D235" s="68"/>
      <c r="E235" s="63"/>
      <c r="F235" s="45" t="s">
        <v>38</v>
      </c>
      <c r="G235" s="47">
        <f t="shared" si="87"/>
        <v>784664.42</v>
      </c>
      <c r="H235" s="47">
        <v>0</v>
      </c>
      <c r="I235" s="47">
        <v>0</v>
      </c>
      <c r="J235" s="47">
        <v>784664.42</v>
      </c>
      <c r="K235" s="47">
        <v>0</v>
      </c>
      <c r="L235" s="47">
        <v>0</v>
      </c>
      <c r="M235" s="47">
        <v>0</v>
      </c>
      <c r="N235" s="66"/>
      <c r="O235" s="63"/>
      <c r="P235" s="63"/>
      <c r="Q235" s="63"/>
      <c r="R235" s="63"/>
      <c r="S235" s="63"/>
      <c r="T235" s="63"/>
      <c r="U235" s="63"/>
      <c r="V235" s="63"/>
      <c r="W235" s="13"/>
      <c r="X235" s="13"/>
    </row>
    <row r="236" spans="1:24" s="14" customFormat="1" ht="99" customHeight="1">
      <c r="A236" s="60"/>
      <c r="B236" s="72"/>
      <c r="C236" s="68"/>
      <c r="D236" s="68"/>
      <c r="E236" s="63"/>
      <c r="F236" s="45" t="s">
        <v>68</v>
      </c>
      <c r="G236" s="47">
        <f t="shared" si="87"/>
        <v>0</v>
      </c>
      <c r="H236" s="47">
        <v>0</v>
      </c>
      <c r="I236" s="47">
        <v>0</v>
      </c>
      <c r="J236" s="47">
        <v>0</v>
      </c>
      <c r="K236" s="47">
        <v>0</v>
      </c>
      <c r="L236" s="47">
        <v>0</v>
      </c>
      <c r="M236" s="47">
        <v>0</v>
      </c>
      <c r="N236" s="66"/>
      <c r="O236" s="63"/>
      <c r="P236" s="63"/>
      <c r="Q236" s="63"/>
      <c r="R236" s="63"/>
      <c r="S236" s="63"/>
      <c r="T236" s="63"/>
      <c r="U236" s="63"/>
      <c r="V236" s="63"/>
      <c r="W236" s="13"/>
      <c r="X236" s="13"/>
    </row>
    <row r="237" spans="1:24" s="14" customFormat="1" ht="48.6" customHeight="1">
      <c r="A237" s="69" t="s">
        <v>280</v>
      </c>
      <c r="B237" s="70" t="s">
        <v>81</v>
      </c>
      <c r="C237" s="68">
        <v>2022</v>
      </c>
      <c r="D237" s="68">
        <v>2022</v>
      </c>
      <c r="E237" s="71" t="s">
        <v>97</v>
      </c>
      <c r="F237" s="45" t="s">
        <v>72</v>
      </c>
      <c r="G237" s="47">
        <f t="shared" si="87"/>
        <v>565159.42000000004</v>
      </c>
      <c r="H237" s="47">
        <f t="shared" ref="H237:M237" si="89">H238+H239</f>
        <v>0</v>
      </c>
      <c r="I237" s="47">
        <f t="shared" si="89"/>
        <v>0</v>
      </c>
      <c r="J237" s="47">
        <f t="shared" si="89"/>
        <v>565159.42000000004</v>
      </c>
      <c r="K237" s="47">
        <f t="shared" si="89"/>
        <v>0</v>
      </c>
      <c r="L237" s="47">
        <f t="shared" si="89"/>
        <v>0</v>
      </c>
      <c r="M237" s="47">
        <f t="shared" si="89"/>
        <v>0</v>
      </c>
      <c r="N237" s="66" t="s">
        <v>25</v>
      </c>
      <c r="O237" s="63" t="s">
        <v>25</v>
      </c>
      <c r="P237" s="66" t="s">
        <v>25</v>
      </c>
      <c r="Q237" s="66" t="s">
        <v>25</v>
      </c>
      <c r="R237" s="66" t="s">
        <v>25</v>
      </c>
      <c r="S237" s="66" t="s">
        <v>25</v>
      </c>
      <c r="T237" s="66" t="s">
        <v>25</v>
      </c>
      <c r="U237" s="66" t="s">
        <v>25</v>
      </c>
      <c r="V237" s="66" t="s">
        <v>25</v>
      </c>
      <c r="W237" s="13"/>
      <c r="X237" s="13"/>
    </row>
    <row r="238" spans="1:24" s="14" customFormat="1" ht="44.25" customHeight="1">
      <c r="A238" s="69"/>
      <c r="B238" s="70"/>
      <c r="C238" s="68"/>
      <c r="D238" s="68"/>
      <c r="E238" s="71"/>
      <c r="F238" s="45" t="s">
        <v>38</v>
      </c>
      <c r="G238" s="47">
        <f t="shared" si="87"/>
        <v>565159.42000000004</v>
      </c>
      <c r="H238" s="47">
        <v>0</v>
      </c>
      <c r="I238" s="47">
        <v>0</v>
      </c>
      <c r="J238" s="47">
        <v>565159.42000000004</v>
      </c>
      <c r="K238" s="47">
        <v>0</v>
      </c>
      <c r="L238" s="47">
        <v>0</v>
      </c>
      <c r="M238" s="47">
        <v>0</v>
      </c>
      <c r="N238" s="66"/>
      <c r="O238" s="63"/>
      <c r="P238" s="66"/>
      <c r="Q238" s="66"/>
      <c r="R238" s="66"/>
      <c r="S238" s="66"/>
      <c r="T238" s="66"/>
      <c r="U238" s="66"/>
      <c r="V238" s="66"/>
      <c r="W238" s="13"/>
      <c r="X238" s="13"/>
    </row>
    <row r="239" spans="1:24" s="14" customFormat="1" ht="44.25" customHeight="1">
      <c r="A239" s="69"/>
      <c r="B239" s="70"/>
      <c r="C239" s="68"/>
      <c r="D239" s="68"/>
      <c r="E239" s="71"/>
      <c r="F239" s="45" t="s">
        <v>68</v>
      </c>
      <c r="G239" s="47">
        <f t="shared" si="87"/>
        <v>0</v>
      </c>
      <c r="H239" s="47">
        <v>0</v>
      </c>
      <c r="I239" s="47">
        <v>0</v>
      </c>
      <c r="J239" s="47">
        <v>0</v>
      </c>
      <c r="K239" s="47">
        <v>0</v>
      </c>
      <c r="L239" s="47">
        <v>0</v>
      </c>
      <c r="M239" s="47">
        <v>0</v>
      </c>
      <c r="N239" s="66"/>
      <c r="O239" s="63"/>
      <c r="P239" s="66"/>
      <c r="Q239" s="66"/>
      <c r="R239" s="66"/>
      <c r="S239" s="66"/>
      <c r="T239" s="66"/>
      <c r="U239" s="66"/>
      <c r="V239" s="66"/>
      <c r="W239" s="13"/>
      <c r="X239" s="13"/>
    </row>
    <row r="240" spans="1:24" s="14" customFormat="1" ht="44.25" customHeight="1">
      <c r="A240" s="60" t="s">
        <v>281</v>
      </c>
      <c r="B240" s="68" t="s">
        <v>114</v>
      </c>
      <c r="C240" s="68">
        <v>2022</v>
      </c>
      <c r="D240" s="68">
        <v>2022</v>
      </c>
      <c r="E240" s="63" t="s">
        <v>97</v>
      </c>
      <c r="F240" s="45" t="s">
        <v>72</v>
      </c>
      <c r="G240" s="47">
        <f t="shared" si="87"/>
        <v>219505</v>
      </c>
      <c r="H240" s="47">
        <f t="shared" ref="H240:M240" si="90">H241+H242</f>
        <v>0</v>
      </c>
      <c r="I240" s="47">
        <f t="shared" si="90"/>
        <v>0</v>
      </c>
      <c r="J240" s="47">
        <f t="shared" si="90"/>
        <v>219505</v>
      </c>
      <c r="K240" s="47">
        <f t="shared" si="90"/>
        <v>0</v>
      </c>
      <c r="L240" s="47">
        <f t="shared" si="90"/>
        <v>0</v>
      </c>
      <c r="M240" s="47">
        <f t="shared" si="90"/>
        <v>0</v>
      </c>
      <c r="N240" s="66" t="s">
        <v>25</v>
      </c>
      <c r="O240" s="63" t="s">
        <v>25</v>
      </c>
      <c r="P240" s="66" t="s">
        <v>25</v>
      </c>
      <c r="Q240" s="66" t="s">
        <v>25</v>
      </c>
      <c r="R240" s="66" t="s">
        <v>25</v>
      </c>
      <c r="S240" s="66" t="s">
        <v>25</v>
      </c>
      <c r="T240" s="66" t="s">
        <v>25</v>
      </c>
      <c r="U240" s="66" t="s">
        <v>25</v>
      </c>
      <c r="V240" s="66" t="s">
        <v>25</v>
      </c>
      <c r="W240" s="13"/>
      <c r="X240" s="13"/>
    </row>
    <row r="241" spans="1:24" s="14" customFormat="1" ht="44.25" customHeight="1">
      <c r="A241" s="60"/>
      <c r="B241" s="68"/>
      <c r="C241" s="68"/>
      <c r="D241" s="68"/>
      <c r="E241" s="63"/>
      <c r="F241" s="45" t="s">
        <v>38</v>
      </c>
      <c r="G241" s="47">
        <f t="shared" si="87"/>
        <v>219505</v>
      </c>
      <c r="H241" s="47">
        <v>0</v>
      </c>
      <c r="I241" s="47">
        <v>0</v>
      </c>
      <c r="J241" s="47">
        <v>219505</v>
      </c>
      <c r="K241" s="47">
        <v>0</v>
      </c>
      <c r="L241" s="47">
        <v>0</v>
      </c>
      <c r="M241" s="47">
        <v>0</v>
      </c>
      <c r="N241" s="66"/>
      <c r="O241" s="63"/>
      <c r="P241" s="66"/>
      <c r="Q241" s="66"/>
      <c r="R241" s="66"/>
      <c r="S241" s="66"/>
      <c r="T241" s="66"/>
      <c r="U241" s="66"/>
      <c r="V241" s="66"/>
      <c r="W241" s="13"/>
      <c r="X241" s="13"/>
    </row>
    <row r="242" spans="1:24" s="14" customFormat="1" ht="44.25" customHeight="1">
      <c r="A242" s="60"/>
      <c r="B242" s="68"/>
      <c r="C242" s="68"/>
      <c r="D242" s="68"/>
      <c r="E242" s="63"/>
      <c r="F242" s="45" t="s">
        <v>68</v>
      </c>
      <c r="G242" s="47">
        <f t="shared" si="87"/>
        <v>0</v>
      </c>
      <c r="H242" s="47">
        <v>0</v>
      </c>
      <c r="I242" s="47">
        <v>0</v>
      </c>
      <c r="J242" s="47">
        <v>0</v>
      </c>
      <c r="K242" s="47">
        <v>0</v>
      </c>
      <c r="L242" s="47">
        <v>0</v>
      </c>
      <c r="M242" s="47">
        <v>0</v>
      </c>
      <c r="N242" s="66"/>
      <c r="O242" s="63"/>
      <c r="P242" s="66"/>
      <c r="Q242" s="66"/>
      <c r="R242" s="66"/>
      <c r="S242" s="66"/>
      <c r="T242" s="66"/>
      <c r="U242" s="66"/>
      <c r="V242" s="66"/>
      <c r="W242" s="13"/>
      <c r="X242" s="13"/>
    </row>
    <row r="243" spans="1:24" s="14" customFormat="1" ht="35.25" hidden="1" customHeight="1">
      <c r="A243" s="60" t="s">
        <v>166</v>
      </c>
      <c r="B243" s="72" t="s">
        <v>167</v>
      </c>
      <c r="C243" s="68">
        <v>2022</v>
      </c>
      <c r="D243" s="68">
        <v>2022</v>
      </c>
      <c r="E243" s="63" t="s">
        <v>74</v>
      </c>
      <c r="F243" s="45" t="s">
        <v>72</v>
      </c>
      <c r="G243" s="47">
        <f t="shared" si="87"/>
        <v>0</v>
      </c>
      <c r="H243" s="47">
        <f t="shared" ref="H243:M243" si="91">H244+H245</f>
        <v>0</v>
      </c>
      <c r="I243" s="47">
        <f t="shared" si="91"/>
        <v>0</v>
      </c>
      <c r="J243" s="47">
        <f t="shared" si="91"/>
        <v>0</v>
      </c>
      <c r="K243" s="47">
        <f t="shared" si="91"/>
        <v>0</v>
      </c>
      <c r="L243" s="47">
        <f t="shared" si="91"/>
        <v>0</v>
      </c>
      <c r="M243" s="47">
        <f t="shared" si="91"/>
        <v>0</v>
      </c>
      <c r="N243" s="66" t="s">
        <v>75</v>
      </c>
      <c r="O243" s="63" t="s">
        <v>76</v>
      </c>
      <c r="P243" s="63">
        <v>100</v>
      </c>
      <c r="Q243" s="63" t="s">
        <v>25</v>
      </c>
      <c r="R243" s="63" t="s">
        <v>25</v>
      </c>
      <c r="S243" s="63" t="s">
        <v>25</v>
      </c>
      <c r="T243" s="63" t="s">
        <v>25</v>
      </c>
      <c r="U243" s="63" t="s">
        <v>25</v>
      </c>
      <c r="V243" s="63" t="s">
        <v>25</v>
      </c>
      <c r="W243" s="13"/>
      <c r="X243" s="13"/>
    </row>
    <row r="244" spans="1:24" s="14" customFormat="1" ht="76.5" hidden="1" customHeight="1">
      <c r="A244" s="60"/>
      <c r="B244" s="72"/>
      <c r="C244" s="68"/>
      <c r="D244" s="68"/>
      <c r="E244" s="63"/>
      <c r="F244" s="45" t="s">
        <v>38</v>
      </c>
      <c r="G244" s="47">
        <f t="shared" si="87"/>
        <v>0</v>
      </c>
      <c r="H244" s="47">
        <v>0</v>
      </c>
      <c r="I244" s="47">
        <v>0</v>
      </c>
      <c r="J244" s="47">
        <v>0</v>
      </c>
      <c r="K244" s="47">
        <v>0</v>
      </c>
      <c r="L244" s="47">
        <v>0</v>
      </c>
      <c r="M244" s="47">
        <v>0</v>
      </c>
      <c r="N244" s="66"/>
      <c r="O244" s="63"/>
      <c r="P244" s="63"/>
      <c r="Q244" s="63"/>
      <c r="R244" s="63"/>
      <c r="S244" s="63"/>
      <c r="T244" s="63"/>
      <c r="U244" s="63"/>
      <c r="V244" s="63"/>
      <c r="W244" s="13"/>
      <c r="X244" s="13"/>
    </row>
    <row r="245" spans="1:24" s="14" customFormat="1" ht="99" hidden="1" customHeight="1">
      <c r="A245" s="60"/>
      <c r="B245" s="72"/>
      <c r="C245" s="68"/>
      <c r="D245" s="68"/>
      <c r="E245" s="63"/>
      <c r="F245" s="45" t="s">
        <v>68</v>
      </c>
      <c r="G245" s="47">
        <f t="shared" si="87"/>
        <v>0</v>
      </c>
      <c r="H245" s="47">
        <v>0</v>
      </c>
      <c r="I245" s="47">
        <v>0</v>
      </c>
      <c r="J245" s="47">
        <v>0</v>
      </c>
      <c r="K245" s="47">
        <v>0</v>
      </c>
      <c r="L245" s="47">
        <v>0</v>
      </c>
      <c r="M245" s="47">
        <v>0</v>
      </c>
      <c r="N245" s="66"/>
      <c r="O245" s="63"/>
      <c r="P245" s="63"/>
      <c r="Q245" s="63"/>
      <c r="R245" s="63"/>
      <c r="S245" s="63"/>
      <c r="T245" s="63"/>
      <c r="U245" s="63"/>
      <c r="V245" s="63"/>
      <c r="W245" s="13"/>
      <c r="X245" s="13"/>
    </row>
    <row r="246" spans="1:24" s="14" customFormat="1" ht="44.25" hidden="1" customHeight="1">
      <c r="A246" s="69" t="s">
        <v>168</v>
      </c>
      <c r="B246" s="70" t="s">
        <v>81</v>
      </c>
      <c r="C246" s="68">
        <v>2022</v>
      </c>
      <c r="D246" s="68">
        <v>2022</v>
      </c>
      <c r="E246" s="71" t="s">
        <v>97</v>
      </c>
      <c r="F246" s="45" t="s">
        <v>72</v>
      </c>
      <c r="G246" s="47">
        <f t="shared" si="87"/>
        <v>0</v>
      </c>
      <c r="H246" s="47">
        <f t="shared" ref="H246:M246" si="92">H247+H248</f>
        <v>0</v>
      </c>
      <c r="I246" s="47">
        <f t="shared" si="92"/>
        <v>0</v>
      </c>
      <c r="J246" s="47">
        <f t="shared" si="92"/>
        <v>0</v>
      </c>
      <c r="K246" s="47">
        <f t="shared" si="92"/>
        <v>0</v>
      </c>
      <c r="L246" s="47">
        <f t="shared" si="92"/>
        <v>0</v>
      </c>
      <c r="M246" s="47">
        <f t="shared" si="92"/>
        <v>0</v>
      </c>
      <c r="N246" s="66" t="s">
        <v>25</v>
      </c>
      <c r="O246" s="63" t="s">
        <v>25</v>
      </c>
      <c r="P246" s="66" t="s">
        <v>25</v>
      </c>
      <c r="Q246" s="66" t="s">
        <v>25</v>
      </c>
      <c r="R246" s="66" t="s">
        <v>25</v>
      </c>
      <c r="S246" s="66" t="s">
        <v>25</v>
      </c>
      <c r="T246" s="66" t="s">
        <v>25</v>
      </c>
      <c r="U246" s="66" t="s">
        <v>25</v>
      </c>
      <c r="V246" s="66" t="s">
        <v>25</v>
      </c>
      <c r="W246" s="13"/>
      <c r="X246" s="13"/>
    </row>
    <row r="247" spans="1:24" s="14" customFormat="1" ht="44.25" hidden="1" customHeight="1">
      <c r="A247" s="69"/>
      <c r="B247" s="70"/>
      <c r="C247" s="68"/>
      <c r="D247" s="68"/>
      <c r="E247" s="71"/>
      <c r="F247" s="45" t="s">
        <v>38</v>
      </c>
      <c r="G247" s="47">
        <v>50000</v>
      </c>
      <c r="H247" s="47">
        <v>0</v>
      </c>
      <c r="I247" s="47">
        <v>0</v>
      </c>
      <c r="J247" s="47">
        <v>0</v>
      </c>
      <c r="K247" s="47">
        <v>0</v>
      </c>
      <c r="L247" s="47">
        <v>0</v>
      </c>
      <c r="M247" s="47">
        <v>0</v>
      </c>
      <c r="N247" s="66"/>
      <c r="O247" s="63"/>
      <c r="P247" s="66"/>
      <c r="Q247" s="66"/>
      <c r="R247" s="66"/>
      <c r="S247" s="66"/>
      <c r="T247" s="66"/>
      <c r="U247" s="66"/>
      <c r="V247" s="66"/>
      <c r="W247" s="13"/>
      <c r="X247" s="13"/>
    </row>
    <row r="248" spans="1:24" s="14" customFormat="1" ht="44.25" hidden="1" customHeight="1">
      <c r="A248" s="69"/>
      <c r="B248" s="70"/>
      <c r="C248" s="68"/>
      <c r="D248" s="68"/>
      <c r="E248" s="71"/>
      <c r="F248" s="45" t="s">
        <v>68</v>
      </c>
      <c r="G248" s="47">
        <f t="shared" ref="G248:G273" si="93">H248+I248+J248+K248+L248+M248</f>
        <v>0</v>
      </c>
      <c r="H248" s="47">
        <v>0</v>
      </c>
      <c r="I248" s="47">
        <v>0</v>
      </c>
      <c r="J248" s="47">
        <v>0</v>
      </c>
      <c r="K248" s="47">
        <v>0</v>
      </c>
      <c r="L248" s="47">
        <v>0</v>
      </c>
      <c r="M248" s="47">
        <v>0</v>
      </c>
      <c r="N248" s="66"/>
      <c r="O248" s="63"/>
      <c r="P248" s="66"/>
      <c r="Q248" s="66"/>
      <c r="R248" s="66"/>
      <c r="S248" s="66"/>
      <c r="T248" s="66"/>
      <c r="U248" s="66"/>
      <c r="V248" s="66"/>
      <c r="W248" s="13"/>
      <c r="X248" s="13"/>
    </row>
    <row r="249" spans="1:24" s="14" customFormat="1" ht="44.25" hidden="1" customHeight="1">
      <c r="A249" s="60" t="s">
        <v>169</v>
      </c>
      <c r="B249" s="68" t="s">
        <v>114</v>
      </c>
      <c r="C249" s="68">
        <v>2022</v>
      </c>
      <c r="D249" s="68">
        <v>2022</v>
      </c>
      <c r="E249" s="63" t="s">
        <v>97</v>
      </c>
      <c r="F249" s="45" t="s">
        <v>72</v>
      </c>
      <c r="G249" s="47">
        <f t="shared" si="93"/>
        <v>0</v>
      </c>
      <c r="H249" s="47">
        <f t="shared" ref="H249:M249" si="94">H250+H251</f>
        <v>0</v>
      </c>
      <c r="I249" s="47">
        <f t="shared" si="94"/>
        <v>0</v>
      </c>
      <c r="J249" s="47">
        <f t="shared" si="94"/>
        <v>0</v>
      </c>
      <c r="K249" s="47">
        <f t="shared" si="94"/>
        <v>0</v>
      </c>
      <c r="L249" s="47">
        <f t="shared" si="94"/>
        <v>0</v>
      </c>
      <c r="M249" s="47">
        <f t="shared" si="94"/>
        <v>0</v>
      </c>
      <c r="N249" s="66" t="s">
        <v>25</v>
      </c>
      <c r="O249" s="63" t="s">
        <v>25</v>
      </c>
      <c r="P249" s="66" t="s">
        <v>25</v>
      </c>
      <c r="Q249" s="66" t="s">
        <v>25</v>
      </c>
      <c r="R249" s="66" t="s">
        <v>25</v>
      </c>
      <c r="S249" s="66" t="s">
        <v>25</v>
      </c>
      <c r="T249" s="66" t="s">
        <v>25</v>
      </c>
      <c r="U249" s="66" t="s">
        <v>25</v>
      </c>
      <c r="V249" s="66" t="s">
        <v>25</v>
      </c>
      <c r="W249" s="13"/>
      <c r="X249" s="13"/>
    </row>
    <row r="250" spans="1:24" s="14" customFormat="1" ht="44.25" hidden="1" customHeight="1">
      <c r="A250" s="60"/>
      <c r="B250" s="68"/>
      <c r="C250" s="68"/>
      <c r="D250" s="68"/>
      <c r="E250" s="63"/>
      <c r="F250" s="45" t="s">
        <v>38</v>
      </c>
      <c r="G250" s="47">
        <f t="shared" si="93"/>
        <v>0</v>
      </c>
      <c r="H250" s="47">
        <v>0</v>
      </c>
      <c r="I250" s="47">
        <v>0</v>
      </c>
      <c r="J250" s="47">
        <v>0</v>
      </c>
      <c r="K250" s="47">
        <v>0</v>
      </c>
      <c r="L250" s="47">
        <v>0</v>
      </c>
      <c r="M250" s="47">
        <v>0</v>
      </c>
      <c r="N250" s="66"/>
      <c r="O250" s="63"/>
      <c r="P250" s="66"/>
      <c r="Q250" s="66"/>
      <c r="R250" s="66"/>
      <c r="S250" s="66"/>
      <c r="T250" s="66"/>
      <c r="U250" s="66"/>
      <c r="V250" s="66"/>
      <c r="W250" s="13"/>
      <c r="X250" s="13"/>
    </row>
    <row r="251" spans="1:24" s="14" customFormat="1" ht="44.25" hidden="1" customHeight="1">
      <c r="A251" s="60"/>
      <c r="B251" s="68"/>
      <c r="C251" s="68"/>
      <c r="D251" s="68"/>
      <c r="E251" s="63"/>
      <c r="F251" s="45" t="s">
        <v>68</v>
      </c>
      <c r="G251" s="47">
        <f t="shared" si="93"/>
        <v>0</v>
      </c>
      <c r="H251" s="47">
        <v>0</v>
      </c>
      <c r="I251" s="47">
        <v>0</v>
      </c>
      <c r="J251" s="47">
        <v>0</v>
      </c>
      <c r="K251" s="47">
        <v>0</v>
      </c>
      <c r="L251" s="47">
        <v>0</v>
      </c>
      <c r="M251" s="47">
        <v>0</v>
      </c>
      <c r="N251" s="66"/>
      <c r="O251" s="63"/>
      <c r="P251" s="66"/>
      <c r="Q251" s="66"/>
      <c r="R251" s="66"/>
      <c r="S251" s="66"/>
      <c r="T251" s="66"/>
      <c r="U251" s="66"/>
      <c r="V251" s="66"/>
      <c r="W251" s="13"/>
      <c r="X251" s="13"/>
    </row>
    <row r="252" spans="1:24" s="14" customFormat="1" ht="35.25" hidden="1" customHeight="1">
      <c r="A252" s="60" t="s">
        <v>170</v>
      </c>
      <c r="B252" s="72" t="s">
        <v>171</v>
      </c>
      <c r="C252" s="68">
        <v>2022</v>
      </c>
      <c r="D252" s="68">
        <v>2022</v>
      </c>
      <c r="E252" s="63" t="s">
        <v>74</v>
      </c>
      <c r="F252" s="45" t="s">
        <v>72</v>
      </c>
      <c r="G252" s="47">
        <f t="shared" si="93"/>
        <v>0</v>
      </c>
      <c r="H252" s="47">
        <f t="shared" ref="H252:M252" si="95">H253+H254</f>
        <v>0</v>
      </c>
      <c r="I252" s="47">
        <f t="shared" si="95"/>
        <v>0</v>
      </c>
      <c r="J252" s="47">
        <f t="shared" si="95"/>
        <v>0</v>
      </c>
      <c r="K252" s="47">
        <f t="shared" si="95"/>
        <v>0</v>
      </c>
      <c r="L252" s="47">
        <f t="shared" si="95"/>
        <v>0</v>
      </c>
      <c r="M252" s="47">
        <f t="shared" si="95"/>
        <v>0</v>
      </c>
      <c r="N252" s="66" t="s">
        <v>75</v>
      </c>
      <c r="O252" s="63" t="s">
        <v>76</v>
      </c>
      <c r="P252" s="63">
        <v>100</v>
      </c>
      <c r="Q252" s="63" t="s">
        <v>25</v>
      </c>
      <c r="R252" s="63" t="s">
        <v>25</v>
      </c>
      <c r="S252" s="63" t="s">
        <v>25</v>
      </c>
      <c r="T252" s="63" t="s">
        <v>25</v>
      </c>
      <c r="U252" s="63" t="s">
        <v>25</v>
      </c>
      <c r="V252" s="63" t="s">
        <v>25</v>
      </c>
      <c r="W252" s="13"/>
      <c r="X252" s="13"/>
    </row>
    <row r="253" spans="1:24" s="14" customFormat="1" ht="76.5" hidden="1" customHeight="1">
      <c r="A253" s="60"/>
      <c r="B253" s="72"/>
      <c r="C253" s="68"/>
      <c r="D253" s="68"/>
      <c r="E253" s="63"/>
      <c r="F253" s="45" t="s">
        <v>38</v>
      </c>
      <c r="G253" s="47">
        <f t="shared" si="93"/>
        <v>0</v>
      </c>
      <c r="H253" s="47">
        <v>0</v>
      </c>
      <c r="I253" s="47">
        <v>0</v>
      </c>
      <c r="J253" s="47">
        <v>0</v>
      </c>
      <c r="K253" s="47">
        <v>0</v>
      </c>
      <c r="L253" s="47">
        <v>0</v>
      </c>
      <c r="M253" s="47">
        <v>0</v>
      </c>
      <c r="N253" s="66"/>
      <c r="O253" s="63"/>
      <c r="P253" s="63"/>
      <c r="Q253" s="63"/>
      <c r="R253" s="63"/>
      <c r="S253" s="63"/>
      <c r="T253" s="63"/>
      <c r="U253" s="63"/>
      <c r="V253" s="63"/>
      <c r="W253" s="13"/>
      <c r="X253" s="13"/>
    </row>
    <row r="254" spans="1:24" s="14" customFormat="1" ht="99" hidden="1" customHeight="1">
      <c r="A254" s="60"/>
      <c r="B254" s="72"/>
      <c r="C254" s="68"/>
      <c r="D254" s="68"/>
      <c r="E254" s="63"/>
      <c r="F254" s="45" t="s">
        <v>68</v>
      </c>
      <c r="G254" s="47">
        <f t="shared" si="93"/>
        <v>0</v>
      </c>
      <c r="H254" s="47">
        <v>0</v>
      </c>
      <c r="I254" s="47">
        <v>0</v>
      </c>
      <c r="J254" s="47">
        <v>0</v>
      </c>
      <c r="K254" s="47">
        <v>0</v>
      </c>
      <c r="L254" s="47">
        <v>0</v>
      </c>
      <c r="M254" s="47">
        <v>0</v>
      </c>
      <c r="N254" s="66"/>
      <c r="O254" s="63"/>
      <c r="P254" s="63"/>
      <c r="Q254" s="63"/>
      <c r="R254" s="63"/>
      <c r="S254" s="63"/>
      <c r="T254" s="63"/>
      <c r="U254" s="63"/>
      <c r="V254" s="63"/>
      <c r="W254" s="13"/>
      <c r="X254" s="13"/>
    </row>
    <row r="255" spans="1:24" s="14" customFormat="1" ht="44.25" hidden="1" customHeight="1">
      <c r="A255" s="69" t="s">
        <v>172</v>
      </c>
      <c r="B255" s="70" t="s">
        <v>81</v>
      </c>
      <c r="C255" s="68">
        <v>2022</v>
      </c>
      <c r="D255" s="68">
        <v>2022</v>
      </c>
      <c r="E255" s="71" t="s">
        <v>97</v>
      </c>
      <c r="F255" s="45" t="s">
        <v>72</v>
      </c>
      <c r="G255" s="47">
        <f t="shared" si="93"/>
        <v>0</v>
      </c>
      <c r="H255" s="47">
        <f t="shared" ref="H255:M255" si="96">H256+H257</f>
        <v>0</v>
      </c>
      <c r="I255" s="47">
        <f t="shared" si="96"/>
        <v>0</v>
      </c>
      <c r="J255" s="47">
        <f t="shared" si="96"/>
        <v>0</v>
      </c>
      <c r="K255" s="47">
        <f t="shared" si="96"/>
        <v>0</v>
      </c>
      <c r="L255" s="47">
        <f t="shared" si="96"/>
        <v>0</v>
      </c>
      <c r="M255" s="47">
        <f t="shared" si="96"/>
        <v>0</v>
      </c>
      <c r="N255" s="66" t="s">
        <v>25</v>
      </c>
      <c r="O255" s="63" t="s">
        <v>25</v>
      </c>
      <c r="P255" s="66" t="s">
        <v>25</v>
      </c>
      <c r="Q255" s="66" t="s">
        <v>25</v>
      </c>
      <c r="R255" s="66" t="s">
        <v>25</v>
      </c>
      <c r="S255" s="66" t="s">
        <v>25</v>
      </c>
      <c r="T255" s="66" t="s">
        <v>25</v>
      </c>
      <c r="U255" s="66" t="s">
        <v>25</v>
      </c>
      <c r="V255" s="66" t="s">
        <v>25</v>
      </c>
      <c r="W255" s="13"/>
      <c r="X255" s="13"/>
    </row>
    <row r="256" spans="1:24" s="14" customFormat="1" ht="44.25" hidden="1" customHeight="1">
      <c r="A256" s="69"/>
      <c r="B256" s="70"/>
      <c r="C256" s="68"/>
      <c r="D256" s="68"/>
      <c r="E256" s="71"/>
      <c r="F256" s="45" t="s">
        <v>38</v>
      </c>
      <c r="G256" s="47">
        <f t="shared" si="93"/>
        <v>0</v>
      </c>
      <c r="H256" s="47">
        <v>0</v>
      </c>
      <c r="I256" s="47">
        <v>0</v>
      </c>
      <c r="J256" s="47">
        <v>0</v>
      </c>
      <c r="K256" s="47">
        <v>0</v>
      </c>
      <c r="L256" s="47">
        <v>0</v>
      </c>
      <c r="M256" s="47">
        <v>0</v>
      </c>
      <c r="N256" s="66"/>
      <c r="O256" s="63"/>
      <c r="P256" s="66"/>
      <c r="Q256" s="66"/>
      <c r="R256" s="66"/>
      <c r="S256" s="66"/>
      <c r="T256" s="66"/>
      <c r="U256" s="66"/>
      <c r="V256" s="66"/>
      <c r="W256" s="13"/>
      <c r="X256" s="13"/>
    </row>
    <row r="257" spans="1:24" s="14" customFormat="1" ht="44.25" hidden="1" customHeight="1">
      <c r="A257" s="69"/>
      <c r="B257" s="70"/>
      <c r="C257" s="68"/>
      <c r="D257" s="68"/>
      <c r="E257" s="71"/>
      <c r="F257" s="45" t="s">
        <v>68</v>
      </c>
      <c r="G257" s="47">
        <f t="shared" si="93"/>
        <v>0</v>
      </c>
      <c r="H257" s="47">
        <v>0</v>
      </c>
      <c r="I257" s="47">
        <v>0</v>
      </c>
      <c r="J257" s="47">
        <v>0</v>
      </c>
      <c r="K257" s="47">
        <v>0</v>
      </c>
      <c r="L257" s="47">
        <v>0</v>
      </c>
      <c r="M257" s="47">
        <v>0</v>
      </c>
      <c r="N257" s="66"/>
      <c r="O257" s="63"/>
      <c r="P257" s="66"/>
      <c r="Q257" s="66"/>
      <c r="R257" s="66"/>
      <c r="S257" s="66"/>
      <c r="T257" s="66"/>
      <c r="U257" s="66"/>
      <c r="V257" s="66"/>
      <c r="W257" s="13"/>
      <c r="X257" s="13"/>
    </row>
    <row r="258" spans="1:24" s="14" customFormat="1" ht="44.25" hidden="1" customHeight="1">
      <c r="A258" s="60" t="s">
        <v>173</v>
      </c>
      <c r="B258" s="68" t="s">
        <v>114</v>
      </c>
      <c r="C258" s="68">
        <v>2022</v>
      </c>
      <c r="D258" s="68">
        <v>2022</v>
      </c>
      <c r="E258" s="63" t="s">
        <v>97</v>
      </c>
      <c r="F258" s="45" t="s">
        <v>72</v>
      </c>
      <c r="G258" s="47">
        <f t="shared" si="93"/>
        <v>0</v>
      </c>
      <c r="H258" s="47">
        <f t="shared" ref="H258:M258" si="97">H259+H260</f>
        <v>0</v>
      </c>
      <c r="I258" s="47">
        <f t="shared" si="97"/>
        <v>0</v>
      </c>
      <c r="J258" s="47">
        <f t="shared" si="97"/>
        <v>0</v>
      </c>
      <c r="K258" s="47">
        <f t="shared" si="97"/>
        <v>0</v>
      </c>
      <c r="L258" s="47">
        <f t="shared" si="97"/>
        <v>0</v>
      </c>
      <c r="M258" s="47">
        <f t="shared" si="97"/>
        <v>0</v>
      </c>
      <c r="N258" s="66" t="s">
        <v>25</v>
      </c>
      <c r="O258" s="63" t="s">
        <v>25</v>
      </c>
      <c r="P258" s="66" t="s">
        <v>25</v>
      </c>
      <c r="Q258" s="66" t="s">
        <v>25</v>
      </c>
      <c r="R258" s="66" t="s">
        <v>25</v>
      </c>
      <c r="S258" s="66" t="s">
        <v>25</v>
      </c>
      <c r="T258" s="66" t="s">
        <v>25</v>
      </c>
      <c r="U258" s="66" t="s">
        <v>25</v>
      </c>
      <c r="V258" s="66" t="s">
        <v>25</v>
      </c>
      <c r="W258" s="13"/>
      <c r="X258" s="13"/>
    </row>
    <row r="259" spans="1:24" s="14" customFormat="1" ht="44.25" hidden="1" customHeight="1">
      <c r="A259" s="60"/>
      <c r="B259" s="68"/>
      <c r="C259" s="68"/>
      <c r="D259" s="68"/>
      <c r="E259" s="63"/>
      <c r="F259" s="45" t="s">
        <v>38</v>
      </c>
      <c r="G259" s="47">
        <f t="shared" si="93"/>
        <v>0</v>
      </c>
      <c r="H259" s="47">
        <v>0</v>
      </c>
      <c r="I259" s="47">
        <v>0</v>
      </c>
      <c r="J259" s="47">
        <v>0</v>
      </c>
      <c r="K259" s="47">
        <v>0</v>
      </c>
      <c r="L259" s="47">
        <v>0</v>
      </c>
      <c r="M259" s="47">
        <v>0</v>
      </c>
      <c r="N259" s="66"/>
      <c r="O259" s="63"/>
      <c r="P259" s="66"/>
      <c r="Q259" s="66"/>
      <c r="R259" s="66"/>
      <c r="S259" s="66"/>
      <c r="T259" s="66"/>
      <c r="U259" s="66"/>
      <c r="V259" s="66"/>
      <c r="W259" s="13"/>
      <c r="X259" s="13"/>
    </row>
    <row r="260" spans="1:24" s="14" customFormat="1" ht="44.25" hidden="1" customHeight="1">
      <c r="A260" s="60"/>
      <c r="B260" s="68"/>
      <c r="C260" s="68"/>
      <c r="D260" s="68"/>
      <c r="E260" s="63"/>
      <c r="F260" s="45" t="s">
        <v>68</v>
      </c>
      <c r="G260" s="47">
        <f t="shared" si="93"/>
        <v>0</v>
      </c>
      <c r="H260" s="47">
        <v>0</v>
      </c>
      <c r="I260" s="47">
        <v>0</v>
      </c>
      <c r="J260" s="47">
        <v>0</v>
      </c>
      <c r="K260" s="47">
        <v>0</v>
      </c>
      <c r="L260" s="47">
        <v>0</v>
      </c>
      <c r="M260" s="47">
        <v>0</v>
      </c>
      <c r="N260" s="66"/>
      <c r="O260" s="63"/>
      <c r="P260" s="66"/>
      <c r="Q260" s="66"/>
      <c r="R260" s="66"/>
      <c r="S260" s="66"/>
      <c r="T260" s="66"/>
      <c r="U260" s="66"/>
      <c r="V260" s="66"/>
      <c r="W260" s="13"/>
      <c r="X260" s="13"/>
    </row>
    <row r="261" spans="1:24" s="14" customFormat="1" ht="35.25" customHeight="1">
      <c r="A261" s="60" t="s">
        <v>144</v>
      </c>
      <c r="B261" s="72" t="s">
        <v>282</v>
      </c>
      <c r="C261" s="68">
        <v>2023</v>
      </c>
      <c r="D261" s="68">
        <v>2024</v>
      </c>
      <c r="E261" s="63" t="s">
        <v>74</v>
      </c>
      <c r="F261" s="45" t="s">
        <v>72</v>
      </c>
      <c r="G261" s="47">
        <f t="shared" si="93"/>
        <v>0</v>
      </c>
      <c r="H261" s="47">
        <f t="shared" ref="H261:M261" si="98">H262+H263</f>
        <v>0</v>
      </c>
      <c r="I261" s="47">
        <f t="shared" si="98"/>
        <v>0</v>
      </c>
      <c r="J261" s="47">
        <f t="shared" si="98"/>
        <v>0</v>
      </c>
      <c r="K261" s="47">
        <f t="shared" si="98"/>
        <v>0</v>
      </c>
      <c r="L261" s="47">
        <f t="shared" si="98"/>
        <v>0</v>
      </c>
      <c r="M261" s="47">
        <f t="shared" si="98"/>
        <v>0</v>
      </c>
      <c r="N261" s="66" t="s">
        <v>75</v>
      </c>
      <c r="O261" s="63" t="s">
        <v>76</v>
      </c>
      <c r="P261" s="63">
        <v>100</v>
      </c>
      <c r="Q261" s="63" t="s">
        <v>25</v>
      </c>
      <c r="R261" s="63" t="s">
        <v>25</v>
      </c>
      <c r="S261" s="63" t="s">
        <v>25</v>
      </c>
      <c r="T261" s="63" t="s">
        <v>25</v>
      </c>
      <c r="U261" s="63">
        <v>100</v>
      </c>
      <c r="V261" s="63" t="s">
        <v>25</v>
      </c>
      <c r="W261" s="13"/>
      <c r="X261" s="13"/>
    </row>
    <row r="262" spans="1:24" s="14" customFormat="1" ht="76.5" customHeight="1">
      <c r="A262" s="60"/>
      <c r="B262" s="72"/>
      <c r="C262" s="68"/>
      <c r="D262" s="68"/>
      <c r="E262" s="63"/>
      <c r="F262" s="45" t="s">
        <v>38</v>
      </c>
      <c r="G262" s="47">
        <f t="shared" si="93"/>
        <v>0</v>
      </c>
      <c r="H262" s="47">
        <v>0</v>
      </c>
      <c r="I262" s="47">
        <v>0</v>
      </c>
      <c r="J262" s="47">
        <v>0</v>
      </c>
      <c r="K262" s="47">
        <v>0</v>
      </c>
      <c r="L262" s="47">
        <v>0</v>
      </c>
      <c r="M262" s="47">
        <v>0</v>
      </c>
      <c r="N262" s="66"/>
      <c r="O262" s="63"/>
      <c r="P262" s="63"/>
      <c r="Q262" s="63"/>
      <c r="R262" s="63"/>
      <c r="S262" s="63"/>
      <c r="T262" s="63"/>
      <c r="U262" s="63"/>
      <c r="V262" s="63"/>
      <c r="W262" s="13"/>
      <c r="X262" s="13"/>
    </row>
    <row r="263" spans="1:24" s="14" customFormat="1" ht="99" customHeight="1">
      <c r="A263" s="60"/>
      <c r="B263" s="72"/>
      <c r="C263" s="68"/>
      <c r="D263" s="68"/>
      <c r="E263" s="63"/>
      <c r="F263" s="45" t="s">
        <v>68</v>
      </c>
      <c r="G263" s="47">
        <f t="shared" si="93"/>
        <v>0</v>
      </c>
      <c r="H263" s="47">
        <v>0</v>
      </c>
      <c r="I263" s="47">
        <v>0</v>
      </c>
      <c r="J263" s="47">
        <v>0</v>
      </c>
      <c r="K263" s="47">
        <v>0</v>
      </c>
      <c r="L263" s="47">
        <v>0</v>
      </c>
      <c r="M263" s="47">
        <v>0</v>
      </c>
      <c r="N263" s="66"/>
      <c r="O263" s="63"/>
      <c r="P263" s="63"/>
      <c r="Q263" s="63"/>
      <c r="R263" s="63"/>
      <c r="S263" s="63"/>
      <c r="T263" s="63"/>
      <c r="U263" s="63"/>
      <c r="V263" s="63"/>
      <c r="W263" s="13"/>
      <c r="X263" s="13"/>
    </row>
    <row r="264" spans="1:24" s="14" customFormat="1" ht="35.25" customHeight="1">
      <c r="A264" s="60" t="s">
        <v>147</v>
      </c>
      <c r="B264" s="72" t="s">
        <v>283</v>
      </c>
      <c r="C264" s="68">
        <v>2020</v>
      </c>
      <c r="D264" s="68">
        <v>2025</v>
      </c>
      <c r="E264" s="63" t="s">
        <v>74</v>
      </c>
      <c r="F264" s="45" t="s">
        <v>72</v>
      </c>
      <c r="G264" s="47">
        <f t="shared" si="93"/>
        <v>21017349.640000001</v>
      </c>
      <c r="H264" s="47">
        <f t="shared" ref="H264:M264" si="99">H265+H266</f>
        <v>6790385.2300000004</v>
      </c>
      <c r="I264" s="47">
        <f t="shared" si="99"/>
        <v>1383590.88</v>
      </c>
      <c r="J264" s="47">
        <f t="shared" si="99"/>
        <v>1337844.74</v>
      </c>
      <c r="K264" s="47">
        <f t="shared" si="99"/>
        <v>11411740.789999999</v>
      </c>
      <c r="L264" s="47">
        <f t="shared" si="99"/>
        <v>46894</v>
      </c>
      <c r="M264" s="47">
        <f t="shared" si="99"/>
        <v>46894</v>
      </c>
      <c r="N264" s="66" t="s">
        <v>75</v>
      </c>
      <c r="O264" s="63" t="s">
        <v>76</v>
      </c>
      <c r="P264" s="63">
        <v>100</v>
      </c>
      <c r="Q264" s="63" t="s">
        <v>25</v>
      </c>
      <c r="R264" s="63" t="s">
        <v>25</v>
      </c>
      <c r="S264" s="63">
        <v>100</v>
      </c>
      <c r="T264" s="63">
        <v>100</v>
      </c>
      <c r="U264" s="63">
        <v>100</v>
      </c>
      <c r="V264" s="63">
        <v>100</v>
      </c>
      <c r="W264" s="13"/>
      <c r="X264" s="13"/>
    </row>
    <row r="265" spans="1:24" s="14" customFormat="1" ht="76.5" customHeight="1">
      <c r="A265" s="60"/>
      <c r="B265" s="72"/>
      <c r="C265" s="68"/>
      <c r="D265" s="68"/>
      <c r="E265" s="63"/>
      <c r="F265" s="45" t="s">
        <v>38</v>
      </c>
      <c r="G265" s="47">
        <f t="shared" si="93"/>
        <v>21017349.640000001</v>
      </c>
      <c r="H265" s="47">
        <v>6790385.2300000004</v>
      </c>
      <c r="I265" s="47">
        <v>1383590.88</v>
      </c>
      <c r="J265" s="47">
        <f>1338205.52-360.78</f>
        <v>1337844.74</v>
      </c>
      <c r="K265" s="47">
        <f>6987996.75+4427744.04-4000</f>
        <v>11411740.789999999</v>
      </c>
      <c r="L265" s="47">
        <v>46894</v>
      </c>
      <c r="M265" s="47">
        <v>46894</v>
      </c>
      <c r="N265" s="66"/>
      <c r="O265" s="63"/>
      <c r="P265" s="63"/>
      <c r="Q265" s="63"/>
      <c r="R265" s="63"/>
      <c r="S265" s="63"/>
      <c r="T265" s="63"/>
      <c r="U265" s="63"/>
      <c r="V265" s="63"/>
      <c r="W265" s="13"/>
      <c r="X265" s="13"/>
    </row>
    <row r="266" spans="1:24" s="14" customFormat="1" ht="99" customHeight="1">
      <c r="A266" s="60"/>
      <c r="B266" s="72"/>
      <c r="C266" s="68"/>
      <c r="D266" s="68"/>
      <c r="E266" s="63"/>
      <c r="F266" s="45" t="s">
        <v>68</v>
      </c>
      <c r="G266" s="47">
        <f t="shared" si="93"/>
        <v>0</v>
      </c>
      <c r="H266" s="47">
        <v>0</v>
      </c>
      <c r="I266" s="47">
        <v>0</v>
      </c>
      <c r="J266" s="47">
        <v>0</v>
      </c>
      <c r="K266" s="47">
        <v>0</v>
      </c>
      <c r="L266" s="47">
        <v>0</v>
      </c>
      <c r="M266" s="47">
        <v>0</v>
      </c>
      <c r="N266" s="66"/>
      <c r="O266" s="63"/>
      <c r="P266" s="63"/>
      <c r="Q266" s="63"/>
      <c r="R266" s="63"/>
      <c r="S266" s="63"/>
      <c r="T266" s="63"/>
      <c r="U266" s="63"/>
      <c r="V266" s="63"/>
      <c r="W266" s="13"/>
      <c r="X266" s="13"/>
    </row>
    <row r="267" spans="1:24" s="14" customFormat="1" ht="35.25" customHeight="1">
      <c r="A267" s="60" t="s">
        <v>151</v>
      </c>
      <c r="B267" s="72" t="s">
        <v>284</v>
      </c>
      <c r="C267" s="68">
        <v>2020</v>
      </c>
      <c r="D267" s="68">
        <v>2025</v>
      </c>
      <c r="E267" s="63" t="s">
        <v>74</v>
      </c>
      <c r="F267" s="45" t="s">
        <v>72</v>
      </c>
      <c r="G267" s="47">
        <f t="shared" si="93"/>
        <v>554868.16</v>
      </c>
      <c r="H267" s="47">
        <f t="shared" ref="H267:M267" si="100">H268+H269</f>
        <v>0</v>
      </c>
      <c r="I267" s="47">
        <f t="shared" si="100"/>
        <v>0</v>
      </c>
      <c r="J267" s="47">
        <f t="shared" si="100"/>
        <v>554868.16</v>
      </c>
      <c r="K267" s="47">
        <f t="shared" si="100"/>
        <v>0</v>
      </c>
      <c r="L267" s="47">
        <f t="shared" si="100"/>
        <v>0</v>
      </c>
      <c r="M267" s="47">
        <f t="shared" si="100"/>
        <v>0</v>
      </c>
      <c r="N267" s="66" t="s">
        <v>75</v>
      </c>
      <c r="O267" s="63" t="s">
        <v>76</v>
      </c>
      <c r="P267" s="63">
        <v>100</v>
      </c>
      <c r="Q267" s="63" t="s">
        <v>25</v>
      </c>
      <c r="R267" s="63" t="s">
        <v>25</v>
      </c>
      <c r="S267" s="63">
        <v>100</v>
      </c>
      <c r="T267" s="63" t="s">
        <v>25</v>
      </c>
      <c r="U267" s="63" t="s">
        <v>25</v>
      </c>
      <c r="V267" s="63" t="s">
        <v>25</v>
      </c>
      <c r="W267" s="13"/>
      <c r="X267" s="13"/>
    </row>
    <row r="268" spans="1:24" s="14" customFormat="1" ht="76.5" customHeight="1">
      <c r="A268" s="60"/>
      <c r="B268" s="72"/>
      <c r="C268" s="68"/>
      <c r="D268" s="68"/>
      <c r="E268" s="63"/>
      <c r="F268" s="45" t="s">
        <v>38</v>
      </c>
      <c r="G268" s="47">
        <f t="shared" si="93"/>
        <v>554868.16</v>
      </c>
      <c r="H268" s="47">
        <v>0</v>
      </c>
      <c r="I268" s="47">
        <v>0</v>
      </c>
      <c r="J268" s="47">
        <f>600000-45131.84</f>
        <v>554868.16</v>
      </c>
      <c r="K268" s="47">
        <v>0</v>
      </c>
      <c r="L268" s="47">
        <v>0</v>
      </c>
      <c r="M268" s="47">
        <v>0</v>
      </c>
      <c r="N268" s="66"/>
      <c r="O268" s="63"/>
      <c r="P268" s="63"/>
      <c r="Q268" s="63"/>
      <c r="R268" s="63"/>
      <c r="S268" s="63"/>
      <c r="T268" s="63"/>
      <c r="U268" s="63"/>
      <c r="V268" s="63"/>
      <c r="W268" s="13"/>
      <c r="X268" s="13"/>
    </row>
    <row r="269" spans="1:24" s="14" customFormat="1" ht="99" customHeight="1">
      <c r="A269" s="60"/>
      <c r="B269" s="72"/>
      <c r="C269" s="68"/>
      <c r="D269" s="68"/>
      <c r="E269" s="63"/>
      <c r="F269" s="45" t="s">
        <v>68</v>
      </c>
      <c r="G269" s="47">
        <f t="shared" si="93"/>
        <v>0</v>
      </c>
      <c r="H269" s="47">
        <v>0</v>
      </c>
      <c r="I269" s="47">
        <v>0</v>
      </c>
      <c r="J269" s="47">
        <v>0</v>
      </c>
      <c r="K269" s="47">
        <v>0</v>
      </c>
      <c r="L269" s="47">
        <v>0</v>
      </c>
      <c r="M269" s="47">
        <v>0</v>
      </c>
      <c r="N269" s="66"/>
      <c r="O269" s="63"/>
      <c r="P269" s="63"/>
      <c r="Q269" s="63"/>
      <c r="R269" s="63"/>
      <c r="S269" s="63"/>
      <c r="T269" s="63"/>
      <c r="U269" s="63"/>
      <c r="V269" s="63"/>
      <c r="W269" s="13"/>
      <c r="X269" s="13"/>
    </row>
    <row r="270" spans="1:24" s="14" customFormat="1" ht="35.25" customHeight="1">
      <c r="A270" s="60" t="s">
        <v>155</v>
      </c>
      <c r="B270" s="72" t="s">
        <v>285</v>
      </c>
      <c r="C270" s="68">
        <v>2020</v>
      </c>
      <c r="D270" s="68">
        <v>2025</v>
      </c>
      <c r="E270" s="63" t="s">
        <v>74</v>
      </c>
      <c r="F270" s="45" t="s">
        <v>72</v>
      </c>
      <c r="G270" s="47">
        <f t="shared" si="93"/>
        <v>0</v>
      </c>
      <c r="H270" s="47">
        <f t="shared" ref="H270:M270" si="101">H271+H272</f>
        <v>0</v>
      </c>
      <c r="I270" s="47">
        <f t="shared" si="101"/>
        <v>0</v>
      </c>
      <c r="J270" s="47">
        <f t="shared" si="101"/>
        <v>0</v>
      </c>
      <c r="K270" s="47">
        <f t="shared" si="101"/>
        <v>0</v>
      </c>
      <c r="L270" s="47">
        <f t="shared" si="101"/>
        <v>0</v>
      </c>
      <c r="M270" s="47">
        <f t="shared" si="101"/>
        <v>0</v>
      </c>
      <c r="N270" s="66" t="s">
        <v>141</v>
      </c>
      <c r="O270" s="63" t="s">
        <v>89</v>
      </c>
      <c r="P270" s="63">
        <v>4</v>
      </c>
      <c r="Q270" s="63" t="s">
        <v>25</v>
      </c>
      <c r="R270" s="63" t="s">
        <v>25</v>
      </c>
      <c r="S270" s="63">
        <v>4</v>
      </c>
      <c r="T270" s="63" t="s">
        <v>25</v>
      </c>
      <c r="U270" s="63" t="s">
        <v>25</v>
      </c>
      <c r="V270" s="63" t="s">
        <v>25</v>
      </c>
      <c r="W270" s="13"/>
      <c r="X270" s="13"/>
    </row>
    <row r="271" spans="1:24" s="14" customFormat="1" ht="76.5" customHeight="1">
      <c r="A271" s="60"/>
      <c r="B271" s="72"/>
      <c r="C271" s="68"/>
      <c r="D271" s="68"/>
      <c r="E271" s="63"/>
      <c r="F271" s="45" t="s">
        <v>38</v>
      </c>
      <c r="G271" s="47">
        <f t="shared" si="93"/>
        <v>0</v>
      </c>
      <c r="H271" s="47">
        <v>0</v>
      </c>
      <c r="I271" s="47">
        <v>0</v>
      </c>
      <c r="J271" s="47">
        <v>0</v>
      </c>
      <c r="K271" s="47">
        <v>0</v>
      </c>
      <c r="L271" s="47">
        <v>0</v>
      </c>
      <c r="M271" s="47">
        <v>0</v>
      </c>
      <c r="N271" s="66"/>
      <c r="O271" s="63"/>
      <c r="P271" s="63"/>
      <c r="Q271" s="63"/>
      <c r="R271" s="63"/>
      <c r="S271" s="63"/>
      <c r="T271" s="63"/>
      <c r="U271" s="63"/>
      <c r="V271" s="63"/>
      <c r="W271" s="13"/>
      <c r="X271" s="13"/>
    </row>
    <row r="272" spans="1:24" s="14" customFormat="1" ht="99" customHeight="1">
      <c r="A272" s="60"/>
      <c r="B272" s="72"/>
      <c r="C272" s="68"/>
      <c r="D272" s="68"/>
      <c r="E272" s="63"/>
      <c r="F272" s="45" t="s">
        <v>68</v>
      </c>
      <c r="G272" s="47">
        <f t="shared" si="93"/>
        <v>0</v>
      </c>
      <c r="H272" s="47">
        <v>0</v>
      </c>
      <c r="I272" s="47">
        <v>0</v>
      </c>
      <c r="J272" s="47">
        <v>0</v>
      </c>
      <c r="K272" s="47">
        <v>0</v>
      </c>
      <c r="L272" s="47">
        <v>0</v>
      </c>
      <c r="M272" s="47">
        <v>0</v>
      </c>
      <c r="N272" s="66"/>
      <c r="O272" s="63"/>
      <c r="P272" s="63"/>
      <c r="Q272" s="63"/>
      <c r="R272" s="63"/>
      <c r="S272" s="63"/>
      <c r="T272" s="63"/>
      <c r="U272" s="63"/>
      <c r="V272" s="63"/>
      <c r="W272" s="13"/>
      <c r="X272" s="13"/>
    </row>
    <row r="273" spans="1:24" s="14" customFormat="1" ht="35.25" customHeight="1">
      <c r="A273" s="60" t="s">
        <v>159</v>
      </c>
      <c r="B273" s="72" t="s">
        <v>286</v>
      </c>
      <c r="C273" s="68">
        <v>2020</v>
      </c>
      <c r="D273" s="68">
        <v>2025</v>
      </c>
      <c r="E273" s="63" t="s">
        <v>74</v>
      </c>
      <c r="F273" s="45" t="s">
        <v>72</v>
      </c>
      <c r="G273" s="47">
        <f t="shared" si="93"/>
        <v>286556.55</v>
      </c>
      <c r="H273" s="47">
        <f t="shared" ref="H273:M273" si="102">H274+H275</f>
        <v>0</v>
      </c>
      <c r="I273" s="47">
        <f t="shared" si="102"/>
        <v>0</v>
      </c>
      <c r="J273" s="47">
        <f t="shared" si="102"/>
        <v>286556.55</v>
      </c>
      <c r="K273" s="47">
        <f t="shared" si="102"/>
        <v>0</v>
      </c>
      <c r="L273" s="47">
        <f t="shared" si="102"/>
        <v>0</v>
      </c>
      <c r="M273" s="47">
        <f t="shared" si="102"/>
        <v>0</v>
      </c>
      <c r="N273" s="66" t="s">
        <v>141</v>
      </c>
      <c r="O273" s="63" t="s">
        <v>89</v>
      </c>
      <c r="P273" s="63">
        <v>1</v>
      </c>
      <c r="Q273" s="63" t="s">
        <v>25</v>
      </c>
      <c r="R273" s="63" t="s">
        <v>25</v>
      </c>
      <c r="S273" s="63">
        <v>1</v>
      </c>
      <c r="T273" s="63" t="s">
        <v>25</v>
      </c>
      <c r="U273" s="63" t="s">
        <v>25</v>
      </c>
      <c r="V273" s="63" t="s">
        <v>25</v>
      </c>
      <c r="W273" s="13"/>
      <c r="X273" s="13"/>
    </row>
    <row r="274" spans="1:24" s="14" customFormat="1" ht="76.5" customHeight="1">
      <c r="A274" s="60"/>
      <c r="B274" s="72"/>
      <c r="C274" s="68"/>
      <c r="D274" s="68"/>
      <c r="E274" s="63"/>
      <c r="F274" s="45" t="s">
        <v>38</v>
      </c>
      <c r="G274" s="47">
        <f t="shared" ref="G274:G305" si="103">H274+I274+J274+K274+L274+M274</f>
        <v>117010.01</v>
      </c>
      <c r="H274" s="47">
        <v>0</v>
      </c>
      <c r="I274" s="47">
        <v>0</v>
      </c>
      <c r="J274" s="47">
        <v>117010.01</v>
      </c>
      <c r="K274" s="47">
        <v>0</v>
      </c>
      <c r="L274" s="47">
        <v>0</v>
      </c>
      <c r="M274" s="47">
        <v>0</v>
      </c>
      <c r="N274" s="66"/>
      <c r="O274" s="63"/>
      <c r="P274" s="63"/>
      <c r="Q274" s="63"/>
      <c r="R274" s="63"/>
      <c r="S274" s="63"/>
      <c r="T274" s="63"/>
      <c r="U274" s="63"/>
      <c r="V274" s="63"/>
      <c r="W274" s="13"/>
      <c r="X274" s="13"/>
    </row>
    <row r="275" spans="1:24" s="14" customFormat="1" ht="99" customHeight="1">
      <c r="A275" s="60"/>
      <c r="B275" s="72"/>
      <c r="C275" s="68"/>
      <c r="D275" s="68"/>
      <c r="E275" s="63"/>
      <c r="F275" s="45" t="s">
        <v>68</v>
      </c>
      <c r="G275" s="47">
        <f t="shared" si="103"/>
        <v>169546.54</v>
      </c>
      <c r="H275" s="47">
        <v>0</v>
      </c>
      <c r="I275" s="47">
        <v>0</v>
      </c>
      <c r="J275" s="47">
        <v>169546.54</v>
      </c>
      <c r="K275" s="47">
        <v>0</v>
      </c>
      <c r="L275" s="47">
        <v>0</v>
      </c>
      <c r="M275" s="47">
        <v>0</v>
      </c>
      <c r="N275" s="66"/>
      <c r="O275" s="63"/>
      <c r="P275" s="63"/>
      <c r="Q275" s="63"/>
      <c r="R275" s="63"/>
      <c r="S275" s="63"/>
      <c r="T275" s="63"/>
      <c r="U275" s="63"/>
      <c r="V275" s="63"/>
      <c r="W275" s="13"/>
      <c r="X275" s="13"/>
    </row>
    <row r="276" spans="1:24" s="14" customFormat="1" ht="35.25" customHeight="1">
      <c r="A276" s="60" t="s">
        <v>161</v>
      </c>
      <c r="B276" s="72" t="s">
        <v>287</v>
      </c>
      <c r="C276" s="68">
        <v>2020</v>
      </c>
      <c r="D276" s="68">
        <v>2025</v>
      </c>
      <c r="E276" s="63" t="s">
        <v>74</v>
      </c>
      <c r="F276" s="45" t="s">
        <v>72</v>
      </c>
      <c r="G276" s="47">
        <f t="shared" si="103"/>
        <v>307074.59999999998</v>
      </c>
      <c r="H276" s="47">
        <f t="shared" ref="H276:M276" si="104">H277+H278</f>
        <v>0</v>
      </c>
      <c r="I276" s="47">
        <f t="shared" si="104"/>
        <v>0</v>
      </c>
      <c r="J276" s="47">
        <f t="shared" si="104"/>
        <v>307074.59999999998</v>
      </c>
      <c r="K276" s="47">
        <f t="shared" si="104"/>
        <v>0</v>
      </c>
      <c r="L276" s="47">
        <f t="shared" si="104"/>
        <v>0</v>
      </c>
      <c r="M276" s="47">
        <f t="shared" si="104"/>
        <v>0</v>
      </c>
      <c r="N276" s="66" t="s">
        <v>141</v>
      </c>
      <c r="O276" s="63" t="s">
        <v>89</v>
      </c>
      <c r="P276" s="63">
        <v>4</v>
      </c>
      <c r="Q276" s="63" t="s">
        <v>25</v>
      </c>
      <c r="R276" s="63" t="s">
        <v>25</v>
      </c>
      <c r="S276" s="63">
        <v>4</v>
      </c>
      <c r="T276" s="63" t="s">
        <v>25</v>
      </c>
      <c r="U276" s="63" t="s">
        <v>25</v>
      </c>
      <c r="V276" s="63" t="s">
        <v>25</v>
      </c>
      <c r="W276" s="13"/>
      <c r="X276" s="13"/>
    </row>
    <row r="277" spans="1:24" s="14" customFormat="1" ht="76.5" customHeight="1">
      <c r="A277" s="60"/>
      <c r="B277" s="72"/>
      <c r="C277" s="68"/>
      <c r="D277" s="68"/>
      <c r="E277" s="63"/>
      <c r="F277" s="45" t="s">
        <v>38</v>
      </c>
      <c r="G277" s="47">
        <f t="shared" si="103"/>
        <v>125388.17</v>
      </c>
      <c r="H277" s="47">
        <v>0</v>
      </c>
      <c r="I277" s="47">
        <v>0</v>
      </c>
      <c r="J277" s="47">
        <v>125388.17</v>
      </c>
      <c r="K277" s="47">
        <v>0</v>
      </c>
      <c r="L277" s="47">
        <v>0</v>
      </c>
      <c r="M277" s="47">
        <v>0</v>
      </c>
      <c r="N277" s="66"/>
      <c r="O277" s="63"/>
      <c r="P277" s="63"/>
      <c r="Q277" s="63"/>
      <c r="R277" s="63"/>
      <c r="S277" s="63"/>
      <c r="T277" s="63"/>
      <c r="U277" s="63"/>
      <c r="V277" s="63"/>
      <c r="W277" s="13"/>
      <c r="X277" s="13"/>
    </row>
    <row r="278" spans="1:24" s="14" customFormat="1" ht="99" customHeight="1">
      <c r="A278" s="60"/>
      <c r="B278" s="72"/>
      <c r="C278" s="68"/>
      <c r="D278" s="68"/>
      <c r="E278" s="63"/>
      <c r="F278" s="45" t="s">
        <v>68</v>
      </c>
      <c r="G278" s="47">
        <f t="shared" si="103"/>
        <v>181686.43</v>
      </c>
      <c r="H278" s="47">
        <v>0</v>
      </c>
      <c r="I278" s="47">
        <v>0</v>
      </c>
      <c r="J278" s="47">
        <v>181686.43</v>
      </c>
      <c r="K278" s="47">
        <v>0</v>
      </c>
      <c r="L278" s="47">
        <v>0</v>
      </c>
      <c r="M278" s="47">
        <v>0</v>
      </c>
      <c r="N278" s="66"/>
      <c r="O278" s="63"/>
      <c r="P278" s="63"/>
      <c r="Q278" s="63"/>
      <c r="R278" s="63"/>
      <c r="S278" s="63"/>
      <c r="T278" s="63"/>
      <c r="U278" s="63"/>
      <c r="V278" s="63"/>
      <c r="W278" s="13"/>
      <c r="X278" s="13"/>
    </row>
    <row r="279" spans="1:24" s="14" customFormat="1" ht="35.25" customHeight="1">
      <c r="A279" s="60" t="s">
        <v>162</v>
      </c>
      <c r="B279" s="72" t="s">
        <v>288</v>
      </c>
      <c r="C279" s="68">
        <v>2020</v>
      </c>
      <c r="D279" s="68">
        <v>2025</v>
      </c>
      <c r="E279" s="63" t="s">
        <v>74</v>
      </c>
      <c r="F279" s="45" t="s">
        <v>72</v>
      </c>
      <c r="G279" s="47">
        <f t="shared" si="103"/>
        <v>0</v>
      </c>
      <c r="H279" s="47">
        <f t="shared" ref="H279:M279" si="105">H280+H281</f>
        <v>0</v>
      </c>
      <c r="I279" s="47">
        <f t="shared" si="105"/>
        <v>0</v>
      </c>
      <c r="J279" s="47">
        <f t="shared" si="105"/>
        <v>0</v>
      </c>
      <c r="K279" s="47">
        <f t="shared" si="105"/>
        <v>0</v>
      </c>
      <c r="L279" s="47">
        <f t="shared" si="105"/>
        <v>0</v>
      </c>
      <c r="M279" s="47">
        <f t="shared" si="105"/>
        <v>0</v>
      </c>
      <c r="N279" s="66" t="s">
        <v>145</v>
      </c>
      <c r="O279" s="63" t="s">
        <v>146</v>
      </c>
      <c r="P279" s="63">
        <v>408</v>
      </c>
      <c r="Q279" s="63" t="s">
        <v>25</v>
      </c>
      <c r="R279" s="63" t="s">
        <v>25</v>
      </c>
      <c r="S279" s="63">
        <v>408</v>
      </c>
      <c r="T279" s="63" t="s">
        <v>25</v>
      </c>
      <c r="U279" s="63" t="s">
        <v>25</v>
      </c>
      <c r="V279" s="63" t="s">
        <v>25</v>
      </c>
      <c r="W279" s="13"/>
      <c r="X279" s="13"/>
    </row>
    <row r="280" spans="1:24" s="14" customFormat="1" ht="76.5" customHeight="1">
      <c r="A280" s="60"/>
      <c r="B280" s="72"/>
      <c r="C280" s="68"/>
      <c r="D280" s="68"/>
      <c r="E280" s="63"/>
      <c r="F280" s="45" t="s">
        <v>38</v>
      </c>
      <c r="G280" s="47">
        <f t="shared" si="103"/>
        <v>0</v>
      </c>
      <c r="H280" s="47">
        <v>0</v>
      </c>
      <c r="I280" s="47">
        <v>0</v>
      </c>
      <c r="J280" s="47">
        <v>0</v>
      </c>
      <c r="K280" s="47">
        <v>0</v>
      </c>
      <c r="L280" s="47">
        <v>0</v>
      </c>
      <c r="M280" s="47">
        <v>0</v>
      </c>
      <c r="N280" s="66"/>
      <c r="O280" s="63"/>
      <c r="P280" s="63"/>
      <c r="Q280" s="63"/>
      <c r="R280" s="63"/>
      <c r="S280" s="63"/>
      <c r="T280" s="63"/>
      <c r="U280" s="63"/>
      <c r="V280" s="63"/>
      <c r="W280" s="13">
        <v>25000</v>
      </c>
      <c r="X280" s="13"/>
    </row>
    <row r="281" spans="1:24" s="14" customFormat="1" ht="99" customHeight="1">
      <c r="A281" s="60"/>
      <c r="B281" s="72"/>
      <c r="C281" s="68"/>
      <c r="D281" s="68"/>
      <c r="E281" s="63"/>
      <c r="F281" s="45" t="s">
        <v>68</v>
      </c>
      <c r="G281" s="47">
        <f t="shared" si="103"/>
        <v>0</v>
      </c>
      <c r="H281" s="47">
        <v>0</v>
      </c>
      <c r="I281" s="47">
        <v>0</v>
      </c>
      <c r="J281" s="47">
        <v>0</v>
      </c>
      <c r="K281" s="47">
        <v>0</v>
      </c>
      <c r="L281" s="47">
        <v>0</v>
      </c>
      <c r="M281" s="47">
        <v>0</v>
      </c>
      <c r="N281" s="66"/>
      <c r="O281" s="63"/>
      <c r="P281" s="63"/>
      <c r="Q281" s="63"/>
      <c r="R281" s="63"/>
      <c r="S281" s="63"/>
      <c r="T281" s="63"/>
      <c r="U281" s="63"/>
      <c r="V281" s="63"/>
      <c r="W281" s="13"/>
      <c r="X281" s="13"/>
    </row>
    <row r="282" spans="1:24" s="14" customFormat="1" ht="35.25" customHeight="1">
      <c r="A282" s="60" t="s">
        <v>164</v>
      </c>
      <c r="B282" s="72" t="s">
        <v>289</v>
      </c>
      <c r="C282" s="68">
        <v>2020</v>
      </c>
      <c r="D282" s="68">
        <v>2025</v>
      </c>
      <c r="E282" s="63" t="s">
        <v>74</v>
      </c>
      <c r="F282" s="45" t="s">
        <v>72</v>
      </c>
      <c r="G282" s="47">
        <f t="shared" si="103"/>
        <v>0</v>
      </c>
      <c r="H282" s="47">
        <f t="shared" ref="H282:M282" si="106">H283+H284</f>
        <v>0</v>
      </c>
      <c r="I282" s="47">
        <f t="shared" si="106"/>
        <v>0</v>
      </c>
      <c r="J282" s="47">
        <f t="shared" si="106"/>
        <v>0</v>
      </c>
      <c r="K282" s="47">
        <f t="shared" si="106"/>
        <v>0</v>
      </c>
      <c r="L282" s="47">
        <f t="shared" si="106"/>
        <v>0</v>
      </c>
      <c r="M282" s="47">
        <f t="shared" si="106"/>
        <v>0</v>
      </c>
      <c r="N282" s="66" t="s">
        <v>145</v>
      </c>
      <c r="O282" s="63" t="s">
        <v>146</v>
      </c>
      <c r="P282" s="63">
        <v>400</v>
      </c>
      <c r="Q282" s="63" t="s">
        <v>25</v>
      </c>
      <c r="R282" s="63" t="s">
        <v>25</v>
      </c>
      <c r="S282" s="63">
        <v>400</v>
      </c>
      <c r="T282" s="63" t="s">
        <v>25</v>
      </c>
      <c r="U282" s="63" t="s">
        <v>25</v>
      </c>
      <c r="V282" s="63" t="s">
        <v>25</v>
      </c>
      <c r="W282" s="13"/>
      <c r="X282" s="13"/>
    </row>
    <row r="283" spans="1:24" s="14" customFormat="1" ht="76.5" customHeight="1">
      <c r="A283" s="60"/>
      <c r="B283" s="72"/>
      <c r="C283" s="68"/>
      <c r="D283" s="68"/>
      <c r="E283" s="63"/>
      <c r="F283" s="45" t="s">
        <v>38</v>
      </c>
      <c r="G283" s="47">
        <f t="shared" si="103"/>
        <v>0</v>
      </c>
      <c r="H283" s="47">
        <v>0</v>
      </c>
      <c r="I283" s="47">
        <v>0</v>
      </c>
      <c r="J283" s="47">
        <v>0</v>
      </c>
      <c r="K283" s="47">
        <v>0</v>
      </c>
      <c r="L283" s="47">
        <v>0</v>
      </c>
      <c r="M283" s="47">
        <v>0</v>
      </c>
      <c r="N283" s="66"/>
      <c r="O283" s="63"/>
      <c r="P283" s="63"/>
      <c r="Q283" s="63"/>
      <c r="R283" s="63"/>
      <c r="S283" s="63"/>
      <c r="T283" s="63"/>
      <c r="U283" s="63"/>
      <c r="V283" s="63"/>
      <c r="W283" s="13"/>
      <c r="X283" s="13"/>
    </row>
    <row r="284" spans="1:24" s="14" customFormat="1" ht="99" customHeight="1">
      <c r="A284" s="60"/>
      <c r="B284" s="72"/>
      <c r="C284" s="68"/>
      <c r="D284" s="68"/>
      <c r="E284" s="63"/>
      <c r="F284" s="45" t="s">
        <v>68</v>
      </c>
      <c r="G284" s="47">
        <f t="shared" si="103"/>
        <v>0</v>
      </c>
      <c r="H284" s="47">
        <v>0</v>
      </c>
      <c r="I284" s="47">
        <v>0</v>
      </c>
      <c r="J284" s="47">
        <v>0</v>
      </c>
      <c r="K284" s="47">
        <v>0</v>
      </c>
      <c r="L284" s="47">
        <v>0</v>
      </c>
      <c r="M284" s="47">
        <v>0</v>
      </c>
      <c r="N284" s="66"/>
      <c r="O284" s="63"/>
      <c r="P284" s="63"/>
      <c r="Q284" s="63"/>
      <c r="R284" s="63"/>
      <c r="S284" s="63"/>
      <c r="T284" s="63"/>
      <c r="U284" s="63"/>
      <c r="V284" s="63"/>
      <c r="W284" s="13"/>
      <c r="X284" s="13"/>
    </row>
    <row r="285" spans="1:24" s="14" customFormat="1" ht="35.25" customHeight="1">
      <c r="A285" s="60" t="s">
        <v>165</v>
      </c>
      <c r="B285" s="72" t="s">
        <v>290</v>
      </c>
      <c r="C285" s="68">
        <v>2020</v>
      </c>
      <c r="D285" s="68">
        <v>2025</v>
      </c>
      <c r="E285" s="63" t="s">
        <v>74</v>
      </c>
      <c r="F285" s="45" t="s">
        <v>72</v>
      </c>
      <c r="G285" s="47">
        <f t="shared" si="103"/>
        <v>177082.5</v>
      </c>
      <c r="H285" s="47">
        <f t="shared" ref="H285:M285" si="107">H286+H287</f>
        <v>0</v>
      </c>
      <c r="I285" s="47">
        <f t="shared" si="107"/>
        <v>0</v>
      </c>
      <c r="J285" s="47">
        <f t="shared" si="107"/>
        <v>177082.5</v>
      </c>
      <c r="K285" s="47">
        <f t="shared" si="107"/>
        <v>0</v>
      </c>
      <c r="L285" s="47">
        <f t="shared" si="107"/>
        <v>0</v>
      </c>
      <c r="M285" s="47">
        <f t="shared" si="107"/>
        <v>0</v>
      </c>
      <c r="N285" s="66" t="s">
        <v>145</v>
      </c>
      <c r="O285" s="63" t="s">
        <v>146</v>
      </c>
      <c r="P285" s="63">
        <v>100</v>
      </c>
      <c r="Q285" s="63" t="s">
        <v>25</v>
      </c>
      <c r="R285" s="63" t="s">
        <v>25</v>
      </c>
      <c r="S285" s="63">
        <v>100</v>
      </c>
      <c r="T285" s="63" t="s">
        <v>25</v>
      </c>
      <c r="U285" s="63" t="s">
        <v>25</v>
      </c>
      <c r="V285" s="63" t="s">
        <v>25</v>
      </c>
      <c r="W285" s="13"/>
      <c r="X285" s="13"/>
    </row>
    <row r="286" spans="1:24" s="14" customFormat="1" ht="76.5" customHeight="1">
      <c r="A286" s="60"/>
      <c r="B286" s="72"/>
      <c r="C286" s="68"/>
      <c r="D286" s="68"/>
      <c r="E286" s="63"/>
      <c r="F286" s="45" t="s">
        <v>38</v>
      </c>
      <c r="G286" s="47">
        <f t="shared" si="103"/>
        <v>72308.33</v>
      </c>
      <c r="H286" s="47">
        <v>0</v>
      </c>
      <c r="I286" s="47">
        <v>0</v>
      </c>
      <c r="J286" s="47">
        <v>72308.33</v>
      </c>
      <c r="K286" s="47">
        <v>0</v>
      </c>
      <c r="L286" s="47">
        <v>0</v>
      </c>
      <c r="M286" s="47">
        <v>0</v>
      </c>
      <c r="N286" s="66"/>
      <c r="O286" s="63"/>
      <c r="P286" s="63"/>
      <c r="Q286" s="63"/>
      <c r="R286" s="63"/>
      <c r="S286" s="63"/>
      <c r="T286" s="63"/>
      <c r="U286" s="63"/>
      <c r="V286" s="63"/>
      <c r="W286" s="13"/>
      <c r="X286" s="13"/>
    </row>
    <row r="287" spans="1:24" s="14" customFormat="1" ht="99" customHeight="1">
      <c r="A287" s="60"/>
      <c r="B287" s="72"/>
      <c r="C287" s="68"/>
      <c r="D287" s="68"/>
      <c r="E287" s="63"/>
      <c r="F287" s="45" t="s">
        <v>68</v>
      </c>
      <c r="G287" s="47">
        <f t="shared" si="103"/>
        <v>104774.17</v>
      </c>
      <c r="H287" s="47">
        <v>0</v>
      </c>
      <c r="I287" s="47">
        <v>0</v>
      </c>
      <c r="J287" s="47">
        <v>104774.17</v>
      </c>
      <c r="K287" s="47">
        <v>0</v>
      </c>
      <c r="L287" s="47">
        <v>0</v>
      </c>
      <c r="M287" s="47">
        <v>0</v>
      </c>
      <c r="N287" s="66"/>
      <c r="O287" s="63"/>
      <c r="P287" s="63"/>
      <c r="Q287" s="63"/>
      <c r="R287" s="63"/>
      <c r="S287" s="63"/>
      <c r="T287" s="63"/>
      <c r="U287" s="63"/>
      <c r="V287" s="63"/>
      <c r="W287" s="13"/>
      <c r="X287" s="13"/>
    </row>
    <row r="288" spans="1:24" s="14" customFormat="1" ht="35.25" customHeight="1">
      <c r="A288" s="60" t="s">
        <v>374</v>
      </c>
      <c r="B288" s="72" t="s">
        <v>341</v>
      </c>
      <c r="C288" s="68">
        <v>2020</v>
      </c>
      <c r="D288" s="68">
        <v>2025</v>
      </c>
      <c r="E288" s="63" t="s">
        <v>74</v>
      </c>
      <c r="F288" s="45" t="s">
        <v>72</v>
      </c>
      <c r="G288" s="47">
        <f t="shared" si="103"/>
        <v>0</v>
      </c>
      <c r="H288" s="47">
        <f t="shared" ref="H288:M288" si="108">H289+H290</f>
        <v>0</v>
      </c>
      <c r="I288" s="47">
        <f t="shared" si="108"/>
        <v>0</v>
      </c>
      <c r="J288" s="47">
        <f t="shared" si="108"/>
        <v>0</v>
      </c>
      <c r="K288" s="47">
        <f t="shared" si="108"/>
        <v>0</v>
      </c>
      <c r="L288" s="47">
        <f t="shared" si="108"/>
        <v>0</v>
      </c>
      <c r="M288" s="47">
        <f t="shared" si="108"/>
        <v>0</v>
      </c>
      <c r="N288" s="66" t="s">
        <v>145</v>
      </c>
      <c r="O288" s="63" t="s">
        <v>195</v>
      </c>
      <c r="P288" s="63">
        <v>204</v>
      </c>
      <c r="Q288" s="63" t="s">
        <v>25</v>
      </c>
      <c r="R288" s="63" t="s">
        <v>25</v>
      </c>
      <c r="S288" s="63" t="s">
        <v>25</v>
      </c>
      <c r="T288" s="63">
        <v>204</v>
      </c>
      <c r="U288" s="63" t="s">
        <v>25</v>
      </c>
      <c r="V288" s="63" t="s">
        <v>25</v>
      </c>
      <c r="W288" s="13"/>
      <c r="X288" s="13"/>
    </row>
    <row r="289" spans="1:24" s="14" customFormat="1" ht="76.5" customHeight="1">
      <c r="A289" s="60"/>
      <c r="B289" s="72"/>
      <c r="C289" s="68"/>
      <c r="D289" s="68"/>
      <c r="E289" s="63"/>
      <c r="F289" s="45" t="s">
        <v>38</v>
      </c>
      <c r="G289" s="47">
        <f t="shared" si="103"/>
        <v>0</v>
      </c>
      <c r="H289" s="47">
        <v>0</v>
      </c>
      <c r="I289" s="47">
        <v>0</v>
      </c>
      <c r="J289" s="47">
        <v>0</v>
      </c>
      <c r="K289" s="47">
        <v>0</v>
      </c>
      <c r="L289" s="47">
        <v>0</v>
      </c>
      <c r="M289" s="47">
        <v>0</v>
      </c>
      <c r="N289" s="66"/>
      <c r="O289" s="63"/>
      <c r="P289" s="63"/>
      <c r="Q289" s="63"/>
      <c r="R289" s="63"/>
      <c r="S289" s="63"/>
      <c r="T289" s="63"/>
      <c r="U289" s="63"/>
      <c r="V289" s="63"/>
      <c r="W289" s="13"/>
      <c r="X289" s="13"/>
    </row>
    <row r="290" spans="1:24" s="14" customFormat="1" ht="99" customHeight="1">
      <c r="A290" s="60"/>
      <c r="B290" s="72"/>
      <c r="C290" s="68"/>
      <c r="D290" s="68"/>
      <c r="E290" s="63"/>
      <c r="F290" s="45" t="s">
        <v>68</v>
      </c>
      <c r="G290" s="47">
        <f t="shared" si="103"/>
        <v>0</v>
      </c>
      <c r="H290" s="47">
        <v>0</v>
      </c>
      <c r="I290" s="47">
        <v>0</v>
      </c>
      <c r="J290" s="47">
        <v>0</v>
      </c>
      <c r="K290" s="47">
        <v>0</v>
      </c>
      <c r="L290" s="47">
        <v>0</v>
      </c>
      <c r="M290" s="47">
        <v>0</v>
      </c>
      <c r="N290" s="66"/>
      <c r="O290" s="63"/>
      <c r="P290" s="63"/>
      <c r="Q290" s="63"/>
      <c r="R290" s="63"/>
      <c r="S290" s="63"/>
      <c r="T290" s="63"/>
      <c r="U290" s="63"/>
      <c r="V290" s="63"/>
      <c r="W290" s="13"/>
      <c r="X290" s="13"/>
    </row>
    <row r="291" spans="1:24" s="14" customFormat="1" ht="35.25" customHeight="1">
      <c r="A291" s="60" t="s">
        <v>166</v>
      </c>
      <c r="B291" s="72" t="s">
        <v>291</v>
      </c>
      <c r="C291" s="68">
        <v>2020</v>
      </c>
      <c r="D291" s="68">
        <v>2025</v>
      </c>
      <c r="E291" s="63" t="s">
        <v>74</v>
      </c>
      <c r="F291" s="45" t="s">
        <v>72</v>
      </c>
      <c r="G291" s="47">
        <f t="shared" si="103"/>
        <v>1498990.32</v>
      </c>
      <c r="H291" s="47">
        <f t="shared" ref="H291:M291" si="109">H292+H293</f>
        <v>0</v>
      </c>
      <c r="I291" s="47">
        <f t="shared" si="109"/>
        <v>0</v>
      </c>
      <c r="J291" s="47">
        <f t="shared" si="109"/>
        <v>1498990.32</v>
      </c>
      <c r="K291" s="47">
        <f t="shared" si="109"/>
        <v>0</v>
      </c>
      <c r="L291" s="47">
        <f t="shared" si="109"/>
        <v>0</v>
      </c>
      <c r="M291" s="47">
        <f t="shared" si="109"/>
        <v>0</v>
      </c>
      <c r="N291" s="90" t="s">
        <v>184</v>
      </c>
      <c r="O291" s="63" t="s">
        <v>89</v>
      </c>
      <c r="P291" s="63">
        <v>1</v>
      </c>
      <c r="Q291" s="63" t="s">
        <v>25</v>
      </c>
      <c r="R291" s="63" t="s">
        <v>25</v>
      </c>
      <c r="S291" s="63">
        <v>1</v>
      </c>
      <c r="T291" s="63" t="s">
        <v>25</v>
      </c>
      <c r="U291" s="63" t="s">
        <v>25</v>
      </c>
      <c r="V291" s="63" t="s">
        <v>25</v>
      </c>
      <c r="W291" s="13"/>
      <c r="X291" s="13"/>
    </row>
    <row r="292" spans="1:24" s="14" customFormat="1" ht="76.5" customHeight="1">
      <c r="A292" s="60"/>
      <c r="B292" s="72"/>
      <c r="C292" s="68"/>
      <c r="D292" s="68"/>
      <c r="E292" s="63"/>
      <c r="F292" s="45" t="s">
        <v>38</v>
      </c>
      <c r="G292" s="47">
        <f t="shared" si="103"/>
        <v>1498990.32</v>
      </c>
      <c r="H292" s="47">
        <v>0</v>
      </c>
      <c r="I292" s="47">
        <v>0</v>
      </c>
      <c r="J292" s="47">
        <v>1498990.32</v>
      </c>
      <c r="K292" s="47">
        <v>0</v>
      </c>
      <c r="L292" s="47">
        <v>0</v>
      </c>
      <c r="M292" s="47">
        <v>0</v>
      </c>
      <c r="N292" s="90"/>
      <c r="O292" s="63"/>
      <c r="P292" s="63"/>
      <c r="Q292" s="63"/>
      <c r="R292" s="63"/>
      <c r="S292" s="63"/>
      <c r="T292" s="63"/>
      <c r="U292" s="63"/>
      <c r="V292" s="63"/>
      <c r="W292" s="13"/>
      <c r="X292" s="13"/>
    </row>
    <row r="293" spans="1:24" s="14" customFormat="1" ht="99" customHeight="1">
      <c r="A293" s="60"/>
      <c r="B293" s="72"/>
      <c r="C293" s="68"/>
      <c r="D293" s="68"/>
      <c r="E293" s="63"/>
      <c r="F293" s="45" t="s">
        <v>68</v>
      </c>
      <c r="G293" s="47">
        <f t="shared" si="103"/>
        <v>0</v>
      </c>
      <c r="H293" s="47">
        <v>0</v>
      </c>
      <c r="I293" s="47">
        <v>0</v>
      </c>
      <c r="J293" s="47">
        <v>0</v>
      </c>
      <c r="K293" s="47">
        <v>0</v>
      </c>
      <c r="L293" s="47">
        <v>0</v>
      </c>
      <c r="M293" s="47">
        <v>0</v>
      </c>
      <c r="N293" s="90"/>
      <c r="O293" s="63"/>
      <c r="P293" s="63"/>
      <c r="Q293" s="63"/>
      <c r="R293" s="63"/>
      <c r="S293" s="63"/>
      <c r="T293" s="63"/>
      <c r="U293" s="63"/>
      <c r="V293" s="63"/>
      <c r="W293" s="13"/>
      <c r="X293" s="13"/>
    </row>
    <row r="294" spans="1:24" s="14" customFormat="1" ht="35.25" customHeight="1">
      <c r="A294" s="60" t="s">
        <v>170</v>
      </c>
      <c r="B294" s="72" t="s">
        <v>292</v>
      </c>
      <c r="C294" s="68">
        <v>2020</v>
      </c>
      <c r="D294" s="68">
        <v>2025</v>
      </c>
      <c r="E294" s="63" t="s">
        <v>74</v>
      </c>
      <c r="F294" s="45" t="s">
        <v>72</v>
      </c>
      <c r="G294" s="47">
        <f t="shared" si="103"/>
        <v>3450000</v>
      </c>
      <c r="H294" s="47">
        <f t="shared" ref="H294:M294" si="110">H295+H296</f>
        <v>0</v>
      </c>
      <c r="I294" s="47">
        <f t="shared" si="110"/>
        <v>0</v>
      </c>
      <c r="J294" s="47">
        <f t="shared" si="110"/>
        <v>1856000</v>
      </c>
      <c r="K294" s="47">
        <f t="shared" si="110"/>
        <v>1594000</v>
      </c>
      <c r="L294" s="47">
        <f t="shared" si="110"/>
        <v>0</v>
      </c>
      <c r="M294" s="47">
        <f t="shared" si="110"/>
        <v>0</v>
      </c>
      <c r="N294" s="66" t="s">
        <v>186</v>
      </c>
      <c r="O294" s="63" t="s">
        <v>89</v>
      </c>
      <c r="P294" s="63">
        <v>1</v>
      </c>
      <c r="Q294" s="63" t="s">
        <v>25</v>
      </c>
      <c r="R294" s="63" t="s">
        <v>25</v>
      </c>
      <c r="S294" s="63">
        <v>1</v>
      </c>
      <c r="T294" s="63" t="s">
        <v>25</v>
      </c>
      <c r="U294" s="63" t="s">
        <v>25</v>
      </c>
      <c r="V294" s="63" t="s">
        <v>25</v>
      </c>
      <c r="W294" s="13"/>
      <c r="X294" s="13"/>
    </row>
    <row r="295" spans="1:24" s="14" customFormat="1" ht="76.5" customHeight="1">
      <c r="A295" s="60"/>
      <c r="B295" s="72"/>
      <c r="C295" s="68"/>
      <c r="D295" s="68"/>
      <c r="E295" s="63"/>
      <c r="F295" s="45" t="s">
        <v>38</v>
      </c>
      <c r="G295" s="47">
        <f t="shared" si="103"/>
        <v>3450000</v>
      </c>
      <c r="H295" s="47">
        <v>0</v>
      </c>
      <c r="I295" s="47">
        <v>0</v>
      </c>
      <c r="J295" s="47">
        <v>1856000</v>
      </c>
      <c r="K295" s="47">
        <v>1594000</v>
      </c>
      <c r="L295" s="47">
        <v>0</v>
      </c>
      <c r="M295" s="47">
        <v>0</v>
      </c>
      <c r="N295" s="66"/>
      <c r="O295" s="63"/>
      <c r="P295" s="63"/>
      <c r="Q295" s="63"/>
      <c r="R295" s="63"/>
      <c r="S295" s="63"/>
      <c r="T295" s="63"/>
      <c r="U295" s="63"/>
      <c r="V295" s="63"/>
      <c r="W295" s="13"/>
      <c r="X295" s="13"/>
    </row>
    <row r="296" spans="1:24" s="14" customFormat="1" ht="99" customHeight="1">
      <c r="A296" s="60"/>
      <c r="B296" s="72"/>
      <c r="C296" s="68"/>
      <c r="D296" s="68"/>
      <c r="E296" s="63"/>
      <c r="F296" s="45" t="s">
        <v>68</v>
      </c>
      <c r="G296" s="47">
        <f t="shared" si="103"/>
        <v>0</v>
      </c>
      <c r="H296" s="47">
        <v>0</v>
      </c>
      <c r="I296" s="47">
        <v>0</v>
      </c>
      <c r="J296" s="47">
        <v>0</v>
      </c>
      <c r="K296" s="47">
        <v>0</v>
      </c>
      <c r="L296" s="47">
        <v>0</v>
      </c>
      <c r="M296" s="47">
        <v>0</v>
      </c>
      <c r="N296" s="66"/>
      <c r="O296" s="63"/>
      <c r="P296" s="63"/>
      <c r="Q296" s="63"/>
      <c r="R296" s="63"/>
      <c r="S296" s="63"/>
      <c r="T296" s="63"/>
      <c r="U296" s="63"/>
      <c r="V296" s="63"/>
      <c r="W296" s="13"/>
      <c r="X296" s="13"/>
    </row>
    <row r="297" spans="1:24" s="14" customFormat="1" ht="35.25" customHeight="1">
      <c r="A297" s="60" t="s">
        <v>293</v>
      </c>
      <c r="B297" s="72" t="s">
        <v>294</v>
      </c>
      <c r="C297" s="68">
        <v>2020</v>
      </c>
      <c r="D297" s="68">
        <v>2025</v>
      </c>
      <c r="E297" s="63" t="s">
        <v>74</v>
      </c>
      <c r="F297" s="45" t="s">
        <v>72</v>
      </c>
      <c r="G297" s="47">
        <f t="shared" si="103"/>
        <v>0</v>
      </c>
      <c r="H297" s="47">
        <f t="shared" ref="H297:M297" si="111">H298+H299</f>
        <v>0</v>
      </c>
      <c r="I297" s="47">
        <f t="shared" si="111"/>
        <v>0</v>
      </c>
      <c r="J297" s="47">
        <f t="shared" si="111"/>
        <v>0</v>
      </c>
      <c r="K297" s="47">
        <f t="shared" si="111"/>
        <v>0</v>
      </c>
      <c r="L297" s="47">
        <f t="shared" si="111"/>
        <v>0</v>
      </c>
      <c r="M297" s="47">
        <f t="shared" si="111"/>
        <v>0</v>
      </c>
      <c r="N297" s="66" t="s">
        <v>188</v>
      </c>
      <c r="O297" s="63" t="s">
        <v>89</v>
      </c>
      <c r="P297" s="63">
        <v>1</v>
      </c>
      <c r="Q297" s="63" t="s">
        <v>25</v>
      </c>
      <c r="R297" s="63" t="s">
        <v>25</v>
      </c>
      <c r="S297" s="63" t="s">
        <v>25</v>
      </c>
      <c r="T297" s="63">
        <v>1</v>
      </c>
      <c r="U297" s="63" t="s">
        <v>25</v>
      </c>
      <c r="V297" s="63" t="s">
        <v>25</v>
      </c>
      <c r="W297" s="13"/>
      <c r="X297" s="13"/>
    </row>
    <row r="298" spans="1:24" s="14" customFormat="1" ht="76.5" customHeight="1">
      <c r="A298" s="60"/>
      <c r="B298" s="72"/>
      <c r="C298" s="68"/>
      <c r="D298" s="68"/>
      <c r="E298" s="63"/>
      <c r="F298" s="45" t="s">
        <v>38</v>
      </c>
      <c r="G298" s="47">
        <f t="shared" si="103"/>
        <v>0</v>
      </c>
      <c r="H298" s="47">
        <v>0</v>
      </c>
      <c r="I298" s="47">
        <v>0</v>
      </c>
      <c r="J298" s="47">
        <v>0</v>
      </c>
      <c r="K298" s="47">
        <v>0</v>
      </c>
      <c r="L298" s="47">
        <v>0</v>
      </c>
      <c r="M298" s="47">
        <v>0</v>
      </c>
      <c r="N298" s="66"/>
      <c r="O298" s="63"/>
      <c r="P298" s="63"/>
      <c r="Q298" s="63"/>
      <c r="R298" s="63"/>
      <c r="S298" s="63"/>
      <c r="T298" s="63"/>
      <c r="U298" s="63"/>
      <c r="V298" s="63"/>
      <c r="W298" s="13"/>
      <c r="X298" s="13"/>
    </row>
    <row r="299" spans="1:24" s="14" customFormat="1" ht="99" customHeight="1">
      <c r="A299" s="60"/>
      <c r="B299" s="72"/>
      <c r="C299" s="68"/>
      <c r="D299" s="68"/>
      <c r="E299" s="63"/>
      <c r="F299" s="45" t="s">
        <v>68</v>
      </c>
      <c r="G299" s="47">
        <f t="shared" si="103"/>
        <v>0</v>
      </c>
      <c r="H299" s="47">
        <v>0</v>
      </c>
      <c r="I299" s="47">
        <v>0</v>
      </c>
      <c r="J299" s="47">
        <v>0</v>
      </c>
      <c r="K299" s="47">
        <v>0</v>
      </c>
      <c r="L299" s="47">
        <v>0</v>
      </c>
      <c r="M299" s="47">
        <v>0</v>
      </c>
      <c r="N299" s="66"/>
      <c r="O299" s="63"/>
      <c r="P299" s="63"/>
      <c r="Q299" s="63"/>
      <c r="R299" s="63"/>
      <c r="S299" s="63"/>
      <c r="T299" s="63"/>
      <c r="U299" s="63"/>
      <c r="V299" s="63"/>
      <c r="W299" s="13"/>
      <c r="X299" s="13"/>
    </row>
    <row r="300" spans="1:24" s="14" customFormat="1" ht="35.25" customHeight="1">
      <c r="A300" s="60" t="s">
        <v>174</v>
      </c>
      <c r="B300" s="72" t="s">
        <v>295</v>
      </c>
      <c r="C300" s="68">
        <v>2020</v>
      </c>
      <c r="D300" s="68">
        <v>2025</v>
      </c>
      <c r="E300" s="63" t="s">
        <v>74</v>
      </c>
      <c r="F300" s="45" t="s">
        <v>72</v>
      </c>
      <c r="G300" s="47">
        <f t="shared" si="103"/>
        <v>8964174.8000000007</v>
      </c>
      <c r="H300" s="47">
        <f t="shared" ref="H300:M300" si="112">H301+H302</f>
        <v>0</v>
      </c>
      <c r="I300" s="47">
        <f t="shared" si="112"/>
        <v>0</v>
      </c>
      <c r="J300" s="47">
        <f t="shared" si="112"/>
        <v>1514174.8</v>
      </c>
      <c r="K300" s="47">
        <f t="shared" si="112"/>
        <v>7450000</v>
      </c>
      <c r="L300" s="47">
        <f t="shared" si="112"/>
        <v>0</v>
      </c>
      <c r="M300" s="47">
        <f t="shared" si="112"/>
        <v>0</v>
      </c>
      <c r="N300" s="66" t="s">
        <v>190</v>
      </c>
      <c r="O300" s="63" t="s">
        <v>76</v>
      </c>
      <c r="P300" s="63">
        <v>100</v>
      </c>
      <c r="Q300" s="63" t="s">
        <v>25</v>
      </c>
      <c r="R300" s="63" t="s">
        <v>25</v>
      </c>
      <c r="S300" s="63">
        <v>100</v>
      </c>
      <c r="T300" s="63" t="s">
        <v>25</v>
      </c>
      <c r="U300" s="63" t="s">
        <v>25</v>
      </c>
      <c r="V300" s="63" t="s">
        <v>25</v>
      </c>
      <c r="W300" s="13"/>
      <c r="X300" s="13"/>
    </row>
    <row r="301" spans="1:24" s="14" customFormat="1" ht="76.5" customHeight="1">
      <c r="A301" s="60"/>
      <c r="B301" s="72"/>
      <c r="C301" s="68"/>
      <c r="D301" s="68"/>
      <c r="E301" s="63"/>
      <c r="F301" s="45" t="s">
        <v>38</v>
      </c>
      <c r="G301" s="47">
        <f t="shared" si="103"/>
        <v>8964174.8000000007</v>
      </c>
      <c r="H301" s="47">
        <v>0</v>
      </c>
      <c r="I301" s="47">
        <v>0</v>
      </c>
      <c r="J301" s="47">
        <v>1514174.8</v>
      </c>
      <c r="K301" s="47">
        <v>7450000</v>
      </c>
      <c r="L301" s="47">
        <v>0</v>
      </c>
      <c r="M301" s="47">
        <v>0</v>
      </c>
      <c r="N301" s="66"/>
      <c r="O301" s="63"/>
      <c r="P301" s="63"/>
      <c r="Q301" s="63"/>
      <c r="R301" s="63"/>
      <c r="S301" s="63"/>
      <c r="T301" s="63"/>
      <c r="U301" s="63"/>
      <c r="V301" s="63"/>
      <c r="W301" s="13"/>
      <c r="X301" s="13"/>
    </row>
    <row r="302" spans="1:24" s="14" customFormat="1" ht="142.5" customHeight="1">
      <c r="A302" s="60"/>
      <c r="B302" s="72"/>
      <c r="C302" s="68"/>
      <c r="D302" s="68"/>
      <c r="E302" s="63"/>
      <c r="F302" s="45" t="s">
        <v>68</v>
      </c>
      <c r="G302" s="47">
        <f t="shared" si="103"/>
        <v>0</v>
      </c>
      <c r="H302" s="47">
        <v>0</v>
      </c>
      <c r="I302" s="47">
        <v>0</v>
      </c>
      <c r="J302" s="47">
        <v>0</v>
      </c>
      <c r="K302" s="47">
        <v>0</v>
      </c>
      <c r="L302" s="47">
        <v>0</v>
      </c>
      <c r="M302" s="47">
        <v>0</v>
      </c>
      <c r="N302" s="66"/>
      <c r="O302" s="63"/>
      <c r="P302" s="63"/>
      <c r="Q302" s="63"/>
      <c r="R302" s="63"/>
      <c r="S302" s="63"/>
      <c r="T302" s="63"/>
      <c r="U302" s="63"/>
      <c r="V302" s="63"/>
      <c r="W302" s="13"/>
      <c r="X302" s="13"/>
    </row>
    <row r="303" spans="1:24" s="14" customFormat="1" ht="35.25" customHeight="1">
      <c r="A303" s="60" t="s">
        <v>175</v>
      </c>
      <c r="B303" s="72" t="s">
        <v>296</v>
      </c>
      <c r="C303" s="68">
        <v>2020</v>
      </c>
      <c r="D303" s="68">
        <v>2025</v>
      </c>
      <c r="E303" s="63" t="s">
        <v>192</v>
      </c>
      <c r="F303" s="45" t="s">
        <v>72</v>
      </c>
      <c r="G303" s="47">
        <f t="shared" si="103"/>
        <v>3958860</v>
      </c>
      <c r="H303" s="47">
        <f t="shared" ref="H303:M303" si="113">H304+H305</f>
        <v>0</v>
      </c>
      <c r="I303" s="47">
        <f t="shared" si="113"/>
        <v>0</v>
      </c>
      <c r="J303" s="47">
        <f t="shared" si="113"/>
        <v>3958860</v>
      </c>
      <c r="K303" s="47">
        <f t="shared" si="113"/>
        <v>0</v>
      </c>
      <c r="L303" s="47">
        <f t="shared" si="113"/>
        <v>0</v>
      </c>
      <c r="M303" s="47">
        <f t="shared" si="113"/>
        <v>0</v>
      </c>
      <c r="N303" s="66" t="s">
        <v>193</v>
      </c>
      <c r="O303" s="63" t="s">
        <v>76</v>
      </c>
      <c r="P303" s="63">
        <v>100</v>
      </c>
      <c r="Q303" s="63" t="s">
        <v>25</v>
      </c>
      <c r="R303" s="63" t="s">
        <v>25</v>
      </c>
      <c r="S303" s="63">
        <v>100</v>
      </c>
      <c r="T303" s="63" t="s">
        <v>25</v>
      </c>
      <c r="U303" s="63" t="s">
        <v>25</v>
      </c>
      <c r="V303" s="63" t="s">
        <v>25</v>
      </c>
      <c r="W303" s="13"/>
      <c r="X303" s="13"/>
    </row>
    <row r="304" spans="1:24" s="14" customFormat="1" ht="38.25" customHeight="1">
      <c r="A304" s="60"/>
      <c r="B304" s="72"/>
      <c r="C304" s="68"/>
      <c r="D304" s="68"/>
      <c r="E304" s="63"/>
      <c r="F304" s="45" t="s">
        <v>38</v>
      </c>
      <c r="G304" s="47">
        <f t="shared" si="103"/>
        <v>197943</v>
      </c>
      <c r="H304" s="47">
        <v>0</v>
      </c>
      <c r="I304" s="47">
        <v>0</v>
      </c>
      <c r="J304" s="47">
        <v>197943</v>
      </c>
      <c r="K304" s="47">
        <v>0</v>
      </c>
      <c r="L304" s="47">
        <v>0</v>
      </c>
      <c r="M304" s="47">
        <v>0</v>
      </c>
      <c r="N304" s="66"/>
      <c r="O304" s="63"/>
      <c r="P304" s="63"/>
      <c r="Q304" s="63"/>
      <c r="R304" s="63"/>
      <c r="S304" s="63"/>
      <c r="T304" s="63"/>
      <c r="U304" s="63"/>
      <c r="V304" s="63"/>
      <c r="W304" s="13"/>
      <c r="X304" s="13"/>
    </row>
    <row r="305" spans="1:24" s="14" customFormat="1" ht="75.599999999999994" customHeight="1">
      <c r="A305" s="60"/>
      <c r="B305" s="72"/>
      <c r="C305" s="68"/>
      <c r="D305" s="68"/>
      <c r="E305" s="63"/>
      <c r="F305" s="45" t="s">
        <v>68</v>
      </c>
      <c r="G305" s="47">
        <f t="shared" si="103"/>
        <v>3760917</v>
      </c>
      <c r="H305" s="47">
        <v>0</v>
      </c>
      <c r="I305" s="47">
        <v>0</v>
      </c>
      <c r="J305" s="47">
        <v>3760917</v>
      </c>
      <c r="K305" s="47">
        <v>0</v>
      </c>
      <c r="L305" s="47">
        <v>0</v>
      </c>
      <c r="M305" s="47">
        <v>0</v>
      </c>
      <c r="N305" s="66"/>
      <c r="O305" s="63"/>
      <c r="P305" s="63"/>
      <c r="Q305" s="63"/>
      <c r="R305" s="63"/>
      <c r="S305" s="63"/>
      <c r="T305" s="63"/>
      <c r="U305" s="63"/>
      <c r="V305" s="63"/>
      <c r="W305" s="13"/>
      <c r="X305" s="13"/>
    </row>
    <row r="306" spans="1:24" s="14" customFormat="1" ht="47.85" customHeight="1">
      <c r="A306" s="60" t="s">
        <v>176</v>
      </c>
      <c r="B306" s="72" t="s">
        <v>297</v>
      </c>
      <c r="C306" s="68">
        <v>2022</v>
      </c>
      <c r="D306" s="68">
        <v>2025</v>
      </c>
      <c r="E306" s="63" t="s">
        <v>74</v>
      </c>
      <c r="F306" s="45" t="s">
        <v>72</v>
      </c>
      <c r="G306" s="47">
        <f>SUM(H306:M306)</f>
        <v>1882187.24</v>
      </c>
      <c r="H306" s="47">
        <v>0</v>
      </c>
      <c r="I306" s="47">
        <v>0</v>
      </c>
      <c r="J306" s="47">
        <f>SUM(J307:J308)</f>
        <v>1882187.24</v>
      </c>
      <c r="K306" s="47">
        <v>0</v>
      </c>
      <c r="L306" s="47">
        <v>0</v>
      </c>
      <c r="M306" s="47">
        <v>0</v>
      </c>
      <c r="N306" s="66" t="s">
        <v>194</v>
      </c>
      <c r="O306" s="63" t="s">
        <v>195</v>
      </c>
      <c r="P306" s="63">
        <v>5032</v>
      </c>
      <c r="Q306" s="63" t="s">
        <v>25</v>
      </c>
      <c r="R306" s="63" t="s">
        <v>25</v>
      </c>
      <c r="S306" s="63">
        <v>5032</v>
      </c>
      <c r="T306" s="63" t="s">
        <v>25</v>
      </c>
      <c r="U306" s="63" t="s">
        <v>25</v>
      </c>
      <c r="V306" s="63" t="s">
        <v>25</v>
      </c>
      <c r="W306" s="13"/>
      <c r="X306" s="13"/>
    </row>
    <row r="307" spans="1:24" s="14" customFormat="1" ht="48.75" customHeight="1">
      <c r="A307" s="60"/>
      <c r="B307" s="72"/>
      <c r="C307" s="68"/>
      <c r="D307" s="68"/>
      <c r="E307" s="63"/>
      <c r="F307" s="45" t="s">
        <v>38</v>
      </c>
      <c r="G307" s="47">
        <f>SUM(H307:M307)</f>
        <v>94794.85</v>
      </c>
      <c r="H307" s="47">
        <v>0</v>
      </c>
      <c r="I307" s="47">
        <v>0</v>
      </c>
      <c r="J307" s="47">
        <v>94794.85</v>
      </c>
      <c r="K307" s="47">
        <v>0</v>
      </c>
      <c r="L307" s="47">
        <v>0</v>
      </c>
      <c r="M307" s="47">
        <v>0</v>
      </c>
      <c r="N307" s="66"/>
      <c r="O307" s="63"/>
      <c r="P307" s="63"/>
      <c r="Q307" s="63"/>
      <c r="R307" s="63"/>
      <c r="S307" s="63"/>
      <c r="T307" s="63"/>
      <c r="U307" s="63"/>
      <c r="V307" s="63"/>
      <c r="W307" s="13"/>
      <c r="X307" s="13"/>
    </row>
    <row r="308" spans="1:24" s="14" customFormat="1" ht="67.900000000000006" customHeight="1">
      <c r="A308" s="60"/>
      <c r="B308" s="72"/>
      <c r="C308" s="68"/>
      <c r="D308" s="68"/>
      <c r="E308" s="63"/>
      <c r="F308" s="45" t="s">
        <v>68</v>
      </c>
      <c r="G308" s="47">
        <v>0</v>
      </c>
      <c r="H308" s="47">
        <v>0</v>
      </c>
      <c r="I308" s="47">
        <v>0</v>
      </c>
      <c r="J308" s="47">
        <v>1787392.39</v>
      </c>
      <c r="K308" s="47">
        <v>0</v>
      </c>
      <c r="L308" s="47">
        <v>0</v>
      </c>
      <c r="M308" s="47">
        <v>0</v>
      </c>
      <c r="N308" s="66"/>
      <c r="O308" s="63"/>
      <c r="P308" s="63"/>
      <c r="Q308" s="63"/>
      <c r="R308" s="63"/>
      <c r="S308" s="63"/>
      <c r="T308" s="63"/>
      <c r="U308" s="63"/>
      <c r="V308" s="63"/>
      <c r="W308" s="13"/>
      <c r="X308" s="13"/>
    </row>
    <row r="309" spans="1:24" s="14" customFormat="1" ht="54.6" customHeight="1">
      <c r="A309" s="60" t="s">
        <v>177</v>
      </c>
      <c r="B309" s="72" t="s">
        <v>298</v>
      </c>
      <c r="C309" s="68">
        <v>2020</v>
      </c>
      <c r="D309" s="68">
        <v>2025</v>
      </c>
      <c r="E309" s="63" t="s">
        <v>74</v>
      </c>
      <c r="F309" s="45" t="s">
        <v>72</v>
      </c>
      <c r="G309" s="47">
        <f>SUM(H309:M309)</f>
        <v>0</v>
      </c>
      <c r="H309" s="47">
        <v>0</v>
      </c>
      <c r="I309" s="47">
        <v>0</v>
      </c>
      <c r="J309" s="47">
        <f>SUM(J310:J311)</f>
        <v>0</v>
      </c>
      <c r="K309" s="47">
        <v>0</v>
      </c>
      <c r="L309" s="47">
        <v>0</v>
      </c>
      <c r="M309" s="47">
        <v>0</v>
      </c>
      <c r="N309" s="66" t="s">
        <v>196</v>
      </c>
      <c r="O309" s="63" t="s">
        <v>195</v>
      </c>
      <c r="P309" s="63">
        <v>200</v>
      </c>
      <c r="Q309" s="63" t="s">
        <v>25</v>
      </c>
      <c r="R309" s="63" t="s">
        <v>25</v>
      </c>
      <c r="S309" s="63" t="s">
        <v>25</v>
      </c>
      <c r="T309" s="63">
        <v>200</v>
      </c>
      <c r="U309" s="63" t="s">
        <v>25</v>
      </c>
      <c r="V309" s="63" t="s">
        <v>25</v>
      </c>
      <c r="W309" s="13"/>
      <c r="X309" s="13"/>
    </row>
    <row r="310" spans="1:24" s="14" customFormat="1" ht="71.849999999999994" customHeight="1">
      <c r="A310" s="60"/>
      <c r="B310" s="72"/>
      <c r="C310" s="68"/>
      <c r="D310" s="68"/>
      <c r="E310" s="63"/>
      <c r="F310" s="45" t="s">
        <v>38</v>
      </c>
      <c r="G310" s="47">
        <f>SUM(H310:M310)</f>
        <v>0</v>
      </c>
      <c r="H310" s="47">
        <v>0</v>
      </c>
      <c r="I310" s="47">
        <v>0</v>
      </c>
      <c r="J310" s="47">
        <v>0</v>
      </c>
      <c r="K310" s="47">
        <v>0</v>
      </c>
      <c r="L310" s="47">
        <v>0</v>
      </c>
      <c r="M310" s="47">
        <v>0</v>
      </c>
      <c r="N310" s="66"/>
      <c r="O310" s="63"/>
      <c r="P310" s="63"/>
      <c r="Q310" s="63"/>
      <c r="R310" s="63"/>
      <c r="S310" s="63"/>
      <c r="T310" s="63"/>
      <c r="U310" s="63"/>
      <c r="V310" s="63"/>
      <c r="W310" s="13"/>
      <c r="X310" s="13"/>
    </row>
    <row r="311" spans="1:24" s="14" customFormat="1" ht="45" customHeight="1">
      <c r="A311" s="60"/>
      <c r="B311" s="72"/>
      <c r="C311" s="68"/>
      <c r="D311" s="68"/>
      <c r="E311" s="63"/>
      <c r="F311" s="45" t="s">
        <v>68</v>
      </c>
      <c r="G311" s="47">
        <v>0</v>
      </c>
      <c r="H311" s="47">
        <v>0</v>
      </c>
      <c r="I311" s="47">
        <v>0</v>
      </c>
      <c r="J311" s="47">
        <v>0</v>
      </c>
      <c r="K311" s="47">
        <v>0</v>
      </c>
      <c r="L311" s="47">
        <v>0</v>
      </c>
      <c r="M311" s="47">
        <v>0</v>
      </c>
      <c r="N311" s="66"/>
      <c r="O311" s="63"/>
      <c r="P311" s="63"/>
      <c r="Q311" s="63"/>
      <c r="R311" s="63"/>
      <c r="S311" s="63"/>
      <c r="T311" s="63"/>
      <c r="U311" s="63"/>
      <c r="V311" s="63"/>
      <c r="W311" s="13"/>
      <c r="X311" s="13"/>
    </row>
    <row r="312" spans="1:24" s="14" customFormat="1" ht="54.6" customHeight="1">
      <c r="A312" s="60" t="s">
        <v>178</v>
      </c>
      <c r="B312" s="72" t="s">
        <v>299</v>
      </c>
      <c r="C312" s="68">
        <v>2023</v>
      </c>
      <c r="D312" s="68">
        <v>2025</v>
      </c>
      <c r="E312" s="63" t="s">
        <v>74</v>
      </c>
      <c r="F312" s="45" t="s">
        <v>72</v>
      </c>
      <c r="G312" s="47">
        <f>SUM(H312:M312)</f>
        <v>245887.6</v>
      </c>
      <c r="H312" s="47">
        <v>0</v>
      </c>
      <c r="I312" s="47">
        <v>0</v>
      </c>
      <c r="J312" s="47">
        <f>SUM(J313:J314)</f>
        <v>0</v>
      </c>
      <c r="K312" s="47">
        <f>SUM(K313:K314)</f>
        <v>245887.6</v>
      </c>
      <c r="L312" s="47">
        <f>SUM(L313:L314)</f>
        <v>0</v>
      </c>
      <c r="M312" s="47">
        <f>SUM(M313:M314)</f>
        <v>0</v>
      </c>
      <c r="N312" s="66" t="s">
        <v>75</v>
      </c>
      <c r="O312" s="63" t="s">
        <v>76</v>
      </c>
      <c r="P312" s="63">
        <v>100</v>
      </c>
      <c r="Q312" s="63" t="s">
        <v>25</v>
      </c>
      <c r="R312" s="63" t="s">
        <v>25</v>
      </c>
      <c r="S312" s="63" t="s">
        <v>25</v>
      </c>
      <c r="T312" s="63">
        <v>100</v>
      </c>
      <c r="U312" s="63" t="s">
        <v>25</v>
      </c>
      <c r="V312" s="63" t="s">
        <v>25</v>
      </c>
      <c r="W312" s="13"/>
      <c r="X312" s="13"/>
    </row>
    <row r="313" spans="1:24" s="14" customFormat="1" ht="71.849999999999994" customHeight="1">
      <c r="A313" s="60"/>
      <c r="B313" s="72"/>
      <c r="C313" s="68"/>
      <c r="D313" s="68"/>
      <c r="E313" s="63"/>
      <c r="F313" s="45" t="s">
        <v>38</v>
      </c>
      <c r="G313" s="47">
        <f>SUM(H313:M313)</f>
        <v>245887.6</v>
      </c>
      <c r="H313" s="47">
        <v>0</v>
      </c>
      <c r="I313" s="47">
        <v>0</v>
      </c>
      <c r="J313" s="47">
        <v>0</v>
      </c>
      <c r="K313" s="47">
        <v>245887.6</v>
      </c>
      <c r="L313" s="47">
        <v>0</v>
      </c>
      <c r="M313" s="47">
        <v>0</v>
      </c>
      <c r="N313" s="66"/>
      <c r="O313" s="63"/>
      <c r="P313" s="63"/>
      <c r="Q313" s="63"/>
      <c r="R313" s="63"/>
      <c r="S313" s="63"/>
      <c r="T313" s="63"/>
      <c r="U313" s="63"/>
      <c r="V313" s="63"/>
      <c r="W313" s="13"/>
      <c r="X313" s="13"/>
    </row>
    <row r="314" spans="1:24" s="14" customFormat="1" ht="45" customHeight="1">
      <c r="A314" s="60"/>
      <c r="B314" s="72"/>
      <c r="C314" s="68"/>
      <c r="D314" s="68"/>
      <c r="E314" s="63"/>
      <c r="F314" s="45" t="s">
        <v>68</v>
      </c>
      <c r="G314" s="47">
        <v>0</v>
      </c>
      <c r="H314" s="47">
        <v>0</v>
      </c>
      <c r="I314" s="47">
        <v>0</v>
      </c>
      <c r="J314" s="47">
        <v>0</v>
      </c>
      <c r="K314" s="47">
        <v>0</v>
      </c>
      <c r="L314" s="47">
        <v>0</v>
      </c>
      <c r="M314" s="47">
        <v>0</v>
      </c>
      <c r="N314" s="66"/>
      <c r="O314" s="63"/>
      <c r="P314" s="63"/>
      <c r="Q314" s="63"/>
      <c r="R314" s="63"/>
      <c r="S314" s="63"/>
      <c r="T314" s="63"/>
      <c r="U314" s="63"/>
      <c r="V314" s="63"/>
      <c r="W314" s="13"/>
      <c r="X314" s="13"/>
    </row>
    <row r="315" spans="1:24" s="14" customFormat="1" ht="44.25" customHeight="1">
      <c r="A315" s="69" t="s">
        <v>310</v>
      </c>
      <c r="B315" s="70" t="s">
        <v>81</v>
      </c>
      <c r="C315" s="68">
        <v>2023</v>
      </c>
      <c r="D315" s="68">
        <v>2024</v>
      </c>
      <c r="E315" s="71" t="s">
        <v>97</v>
      </c>
      <c r="F315" s="45" t="s">
        <v>72</v>
      </c>
      <c r="G315" s="47">
        <f t="shared" ref="G315:G320" si="114">H315+I315+J315+K315+L315+M315</f>
        <v>245887.6</v>
      </c>
      <c r="H315" s="47">
        <f t="shared" ref="H315:M315" si="115">H316+H317</f>
        <v>0</v>
      </c>
      <c r="I315" s="47">
        <f t="shared" si="115"/>
        <v>0</v>
      </c>
      <c r="J315" s="47">
        <f t="shared" si="115"/>
        <v>0</v>
      </c>
      <c r="K315" s="47">
        <f t="shared" si="115"/>
        <v>245887.6</v>
      </c>
      <c r="L315" s="47">
        <f t="shared" si="115"/>
        <v>0</v>
      </c>
      <c r="M315" s="47">
        <f t="shared" si="115"/>
        <v>0</v>
      </c>
      <c r="N315" s="66" t="s">
        <v>25</v>
      </c>
      <c r="O315" s="63" t="s">
        <v>25</v>
      </c>
      <c r="P315" s="66" t="s">
        <v>25</v>
      </c>
      <c r="Q315" s="66" t="s">
        <v>25</v>
      </c>
      <c r="R315" s="66" t="s">
        <v>25</v>
      </c>
      <c r="S315" s="66" t="s">
        <v>25</v>
      </c>
      <c r="T315" s="66" t="s">
        <v>25</v>
      </c>
      <c r="U315" s="66" t="s">
        <v>25</v>
      </c>
      <c r="V315" s="66" t="s">
        <v>25</v>
      </c>
      <c r="W315" s="13"/>
      <c r="X315" s="13"/>
    </row>
    <row r="316" spans="1:24" s="14" customFormat="1" ht="44.25" customHeight="1">
      <c r="A316" s="69"/>
      <c r="B316" s="70"/>
      <c r="C316" s="68"/>
      <c r="D316" s="68"/>
      <c r="E316" s="71"/>
      <c r="F316" s="45" t="s">
        <v>38</v>
      </c>
      <c r="G316" s="47">
        <f t="shared" si="114"/>
        <v>245887.6</v>
      </c>
      <c r="H316" s="47">
        <v>0</v>
      </c>
      <c r="I316" s="47">
        <v>0</v>
      </c>
      <c r="J316" s="47">
        <v>0</v>
      </c>
      <c r="K316" s="47">
        <v>245887.6</v>
      </c>
      <c r="L316" s="47">
        <v>0</v>
      </c>
      <c r="M316" s="47">
        <v>0</v>
      </c>
      <c r="N316" s="66"/>
      <c r="O316" s="63"/>
      <c r="P316" s="66"/>
      <c r="Q316" s="66"/>
      <c r="R316" s="66"/>
      <c r="S316" s="66"/>
      <c r="T316" s="66"/>
      <c r="U316" s="66"/>
      <c r="V316" s="66"/>
      <c r="W316" s="13"/>
      <c r="X316" s="13"/>
    </row>
    <row r="317" spans="1:24" s="14" customFormat="1" ht="44.25" customHeight="1">
      <c r="A317" s="69"/>
      <c r="B317" s="70"/>
      <c r="C317" s="68"/>
      <c r="D317" s="68"/>
      <c r="E317" s="71"/>
      <c r="F317" s="45" t="s">
        <v>68</v>
      </c>
      <c r="G317" s="47">
        <f t="shared" si="114"/>
        <v>0</v>
      </c>
      <c r="H317" s="47">
        <v>0</v>
      </c>
      <c r="I317" s="47">
        <v>0</v>
      </c>
      <c r="J317" s="47">
        <v>0</v>
      </c>
      <c r="K317" s="47">
        <v>0</v>
      </c>
      <c r="L317" s="47">
        <v>0</v>
      </c>
      <c r="M317" s="47">
        <v>0</v>
      </c>
      <c r="N317" s="66"/>
      <c r="O317" s="63"/>
      <c r="P317" s="66"/>
      <c r="Q317" s="66"/>
      <c r="R317" s="66"/>
      <c r="S317" s="66"/>
      <c r="T317" s="66"/>
      <c r="U317" s="66"/>
      <c r="V317" s="66"/>
      <c r="W317" s="13"/>
      <c r="X317" s="13"/>
    </row>
    <row r="318" spans="1:24" s="14" customFormat="1" ht="44.25" customHeight="1">
      <c r="A318" s="60" t="s">
        <v>311</v>
      </c>
      <c r="B318" s="68" t="s">
        <v>114</v>
      </c>
      <c r="C318" s="68">
        <v>2023</v>
      </c>
      <c r="D318" s="68">
        <v>2024</v>
      </c>
      <c r="E318" s="63" t="s">
        <v>97</v>
      </c>
      <c r="F318" s="45" t="s">
        <v>72</v>
      </c>
      <c r="G318" s="47">
        <f t="shared" si="114"/>
        <v>0</v>
      </c>
      <c r="H318" s="47">
        <f t="shared" ref="H318:M318" si="116">H319+H320</f>
        <v>0</v>
      </c>
      <c r="I318" s="47">
        <f t="shared" si="116"/>
        <v>0</v>
      </c>
      <c r="J318" s="47">
        <f t="shared" si="116"/>
        <v>0</v>
      </c>
      <c r="K318" s="47">
        <f t="shared" si="116"/>
        <v>0</v>
      </c>
      <c r="L318" s="47">
        <f t="shared" si="116"/>
        <v>0</v>
      </c>
      <c r="M318" s="47">
        <f t="shared" si="116"/>
        <v>0</v>
      </c>
      <c r="N318" s="66" t="s">
        <v>25</v>
      </c>
      <c r="O318" s="63" t="s">
        <v>25</v>
      </c>
      <c r="P318" s="66" t="s">
        <v>25</v>
      </c>
      <c r="Q318" s="66" t="s">
        <v>25</v>
      </c>
      <c r="R318" s="66" t="s">
        <v>25</v>
      </c>
      <c r="S318" s="66" t="s">
        <v>25</v>
      </c>
      <c r="T318" s="66" t="s">
        <v>25</v>
      </c>
      <c r="U318" s="66" t="s">
        <v>25</v>
      </c>
      <c r="V318" s="66" t="s">
        <v>25</v>
      </c>
      <c r="W318" s="13"/>
      <c r="X318" s="13"/>
    </row>
    <row r="319" spans="1:24" s="14" customFormat="1" ht="44.25" customHeight="1">
      <c r="A319" s="60"/>
      <c r="B319" s="68"/>
      <c r="C319" s="68"/>
      <c r="D319" s="68"/>
      <c r="E319" s="63"/>
      <c r="F319" s="45" t="s">
        <v>38</v>
      </c>
      <c r="G319" s="47">
        <f t="shared" si="114"/>
        <v>0</v>
      </c>
      <c r="H319" s="47">
        <v>0</v>
      </c>
      <c r="I319" s="47">
        <v>0</v>
      </c>
      <c r="J319" s="47">
        <v>0</v>
      </c>
      <c r="K319" s="47">
        <v>0</v>
      </c>
      <c r="L319" s="47">
        <v>0</v>
      </c>
      <c r="M319" s="47">
        <v>0</v>
      </c>
      <c r="N319" s="66"/>
      <c r="O319" s="63"/>
      <c r="P319" s="66"/>
      <c r="Q319" s="66"/>
      <c r="R319" s="66"/>
      <c r="S319" s="66"/>
      <c r="T319" s="66"/>
      <c r="U319" s="66"/>
      <c r="V319" s="66"/>
      <c r="W319" s="13"/>
      <c r="X319" s="13"/>
    </row>
    <row r="320" spans="1:24" s="14" customFormat="1" ht="44.25" customHeight="1">
      <c r="A320" s="60"/>
      <c r="B320" s="68"/>
      <c r="C320" s="68"/>
      <c r="D320" s="68"/>
      <c r="E320" s="63"/>
      <c r="F320" s="45" t="s">
        <v>68</v>
      </c>
      <c r="G320" s="47">
        <f t="shared" si="114"/>
        <v>0</v>
      </c>
      <c r="H320" s="47">
        <v>0</v>
      </c>
      <c r="I320" s="47">
        <v>0</v>
      </c>
      <c r="J320" s="47">
        <v>0</v>
      </c>
      <c r="K320" s="47">
        <v>0</v>
      </c>
      <c r="L320" s="47">
        <v>0</v>
      </c>
      <c r="M320" s="47">
        <v>0</v>
      </c>
      <c r="N320" s="66"/>
      <c r="O320" s="63"/>
      <c r="P320" s="66"/>
      <c r="Q320" s="66"/>
      <c r="R320" s="66"/>
      <c r="S320" s="66"/>
      <c r="T320" s="66"/>
      <c r="U320" s="66"/>
      <c r="V320" s="66"/>
      <c r="W320" s="13"/>
      <c r="X320" s="13"/>
    </row>
    <row r="321" spans="1:24" s="14" customFormat="1" ht="54.6" customHeight="1">
      <c r="A321" s="60" t="s">
        <v>179</v>
      </c>
      <c r="B321" s="72" t="s">
        <v>300</v>
      </c>
      <c r="C321" s="68">
        <v>2024</v>
      </c>
      <c r="D321" s="68">
        <v>2025</v>
      </c>
      <c r="E321" s="63" t="s">
        <v>74</v>
      </c>
      <c r="F321" s="45" t="s">
        <v>72</v>
      </c>
      <c r="G321" s="47">
        <f>SUM(H321:M321)</f>
        <v>3000000</v>
      </c>
      <c r="H321" s="47">
        <v>0</v>
      </c>
      <c r="I321" s="47">
        <v>0</v>
      </c>
      <c r="J321" s="47">
        <f>SUM(J322:J323)</f>
        <v>0</v>
      </c>
      <c r="K321" s="47">
        <f>SUM(K322:K323)</f>
        <v>0</v>
      </c>
      <c r="L321" s="47">
        <f>SUM(L322:L323)</f>
        <v>3000000</v>
      </c>
      <c r="M321" s="47">
        <f>SUM(M322:M323)</f>
        <v>0</v>
      </c>
      <c r="N321" s="66" t="s">
        <v>75</v>
      </c>
      <c r="O321" s="63" t="s">
        <v>76</v>
      </c>
      <c r="P321" s="63">
        <v>100</v>
      </c>
      <c r="Q321" s="63" t="s">
        <v>25</v>
      </c>
      <c r="R321" s="63" t="s">
        <v>25</v>
      </c>
      <c r="S321" s="63" t="s">
        <v>25</v>
      </c>
      <c r="T321" s="63" t="s">
        <v>25</v>
      </c>
      <c r="U321" s="63">
        <v>100</v>
      </c>
      <c r="V321" s="63" t="s">
        <v>25</v>
      </c>
      <c r="W321" s="13"/>
      <c r="X321" s="13"/>
    </row>
    <row r="322" spans="1:24" s="14" customFormat="1" ht="71.849999999999994" customHeight="1">
      <c r="A322" s="60"/>
      <c r="B322" s="72"/>
      <c r="C322" s="68"/>
      <c r="D322" s="68"/>
      <c r="E322" s="63"/>
      <c r="F322" s="45" t="s">
        <v>38</v>
      </c>
      <c r="G322" s="47">
        <f>SUM(H322:M322)</f>
        <v>3000000</v>
      </c>
      <c r="H322" s="47">
        <v>0</v>
      </c>
      <c r="I322" s="47">
        <v>0</v>
      </c>
      <c r="J322" s="47">
        <v>0</v>
      </c>
      <c r="K322" s="47">
        <v>0</v>
      </c>
      <c r="L322" s="47">
        <v>3000000</v>
      </c>
      <c r="M322" s="47">
        <v>0</v>
      </c>
      <c r="N322" s="66"/>
      <c r="O322" s="63"/>
      <c r="P322" s="63"/>
      <c r="Q322" s="63"/>
      <c r="R322" s="63"/>
      <c r="S322" s="63"/>
      <c r="T322" s="63"/>
      <c r="U322" s="63"/>
      <c r="V322" s="63"/>
      <c r="W322" s="13"/>
      <c r="X322" s="13"/>
    </row>
    <row r="323" spans="1:24" s="14" customFormat="1" ht="45" customHeight="1">
      <c r="A323" s="60"/>
      <c r="B323" s="72"/>
      <c r="C323" s="68"/>
      <c r="D323" s="68"/>
      <c r="E323" s="63"/>
      <c r="F323" s="45" t="s">
        <v>68</v>
      </c>
      <c r="G323" s="47">
        <v>0</v>
      </c>
      <c r="H323" s="47">
        <v>0</v>
      </c>
      <c r="I323" s="47">
        <v>0</v>
      </c>
      <c r="J323" s="47">
        <v>0</v>
      </c>
      <c r="K323" s="47">
        <v>0</v>
      </c>
      <c r="L323" s="47">
        <v>0</v>
      </c>
      <c r="M323" s="47">
        <v>0</v>
      </c>
      <c r="N323" s="66"/>
      <c r="O323" s="63"/>
      <c r="P323" s="63"/>
      <c r="Q323" s="63"/>
      <c r="R323" s="63"/>
      <c r="S323" s="63"/>
      <c r="T323" s="63"/>
      <c r="U323" s="63"/>
      <c r="V323" s="63"/>
      <c r="W323" s="13"/>
      <c r="X323" s="13"/>
    </row>
    <row r="324" spans="1:24" s="14" customFormat="1" ht="44.25" customHeight="1">
      <c r="A324" s="69" t="s">
        <v>317</v>
      </c>
      <c r="B324" s="70" t="s">
        <v>81</v>
      </c>
      <c r="C324" s="68">
        <v>2023</v>
      </c>
      <c r="D324" s="68">
        <v>2024</v>
      </c>
      <c r="E324" s="71" t="s">
        <v>97</v>
      </c>
      <c r="F324" s="45" t="s">
        <v>72</v>
      </c>
      <c r="G324" s="47">
        <f t="shared" ref="G324:G329" si="117">H324+I324+J324+K324+L324+M324</f>
        <v>200000</v>
      </c>
      <c r="H324" s="47">
        <f t="shared" ref="H324:M324" si="118">H325+H326</f>
        <v>0</v>
      </c>
      <c r="I324" s="47">
        <f t="shared" si="118"/>
        <v>0</v>
      </c>
      <c r="J324" s="47">
        <f t="shared" si="118"/>
        <v>0</v>
      </c>
      <c r="K324" s="47">
        <f t="shared" si="118"/>
        <v>0</v>
      </c>
      <c r="L324" s="47">
        <f t="shared" si="118"/>
        <v>200000</v>
      </c>
      <c r="M324" s="47">
        <f t="shared" si="118"/>
        <v>0</v>
      </c>
      <c r="N324" s="66" t="s">
        <v>25</v>
      </c>
      <c r="O324" s="63" t="s">
        <v>25</v>
      </c>
      <c r="P324" s="66" t="s">
        <v>25</v>
      </c>
      <c r="Q324" s="66" t="s">
        <v>25</v>
      </c>
      <c r="R324" s="66" t="s">
        <v>25</v>
      </c>
      <c r="S324" s="66" t="s">
        <v>25</v>
      </c>
      <c r="T324" s="66" t="s">
        <v>25</v>
      </c>
      <c r="U324" s="66" t="s">
        <v>25</v>
      </c>
      <c r="V324" s="66" t="s">
        <v>25</v>
      </c>
      <c r="W324" s="13"/>
      <c r="X324" s="13"/>
    </row>
    <row r="325" spans="1:24" s="14" customFormat="1" ht="44.25" customHeight="1">
      <c r="A325" s="69"/>
      <c r="B325" s="70"/>
      <c r="C325" s="68"/>
      <c r="D325" s="68"/>
      <c r="E325" s="71"/>
      <c r="F325" s="45" t="s">
        <v>38</v>
      </c>
      <c r="G325" s="47">
        <f t="shared" si="117"/>
        <v>200000</v>
      </c>
      <c r="H325" s="47">
        <v>0</v>
      </c>
      <c r="I325" s="47">
        <v>0</v>
      </c>
      <c r="J325" s="47">
        <v>0</v>
      </c>
      <c r="K325" s="47">
        <v>0</v>
      </c>
      <c r="L325" s="47">
        <v>200000</v>
      </c>
      <c r="M325" s="47">
        <v>0</v>
      </c>
      <c r="N325" s="66"/>
      <c r="O325" s="63"/>
      <c r="P325" s="66"/>
      <c r="Q325" s="66"/>
      <c r="R325" s="66"/>
      <c r="S325" s="66"/>
      <c r="T325" s="66"/>
      <c r="U325" s="66"/>
      <c r="V325" s="66"/>
      <c r="W325" s="13"/>
      <c r="X325" s="13"/>
    </row>
    <row r="326" spans="1:24" s="14" customFormat="1" ht="44.25" customHeight="1">
      <c r="A326" s="69"/>
      <c r="B326" s="70"/>
      <c r="C326" s="68"/>
      <c r="D326" s="68"/>
      <c r="E326" s="71"/>
      <c r="F326" s="45" t="s">
        <v>68</v>
      </c>
      <c r="G326" s="47">
        <f t="shared" si="117"/>
        <v>0</v>
      </c>
      <c r="H326" s="47">
        <v>0</v>
      </c>
      <c r="I326" s="47">
        <v>0</v>
      </c>
      <c r="J326" s="47">
        <v>0</v>
      </c>
      <c r="K326" s="47">
        <v>0</v>
      </c>
      <c r="L326" s="47">
        <v>0</v>
      </c>
      <c r="M326" s="47">
        <v>0</v>
      </c>
      <c r="N326" s="66"/>
      <c r="O326" s="63"/>
      <c r="P326" s="66"/>
      <c r="Q326" s="66"/>
      <c r="R326" s="66"/>
      <c r="S326" s="66"/>
      <c r="T326" s="66"/>
      <c r="U326" s="66"/>
      <c r="V326" s="66"/>
      <c r="W326" s="13"/>
      <c r="X326" s="13"/>
    </row>
    <row r="327" spans="1:24" s="14" customFormat="1" ht="44.25" customHeight="1">
      <c r="A327" s="60" t="s">
        <v>318</v>
      </c>
      <c r="B327" s="68" t="s">
        <v>114</v>
      </c>
      <c r="C327" s="68">
        <v>2023</v>
      </c>
      <c r="D327" s="68">
        <v>2024</v>
      </c>
      <c r="E327" s="63" t="s">
        <v>97</v>
      </c>
      <c r="F327" s="45" t="s">
        <v>72</v>
      </c>
      <c r="G327" s="47">
        <f t="shared" si="117"/>
        <v>2800000</v>
      </c>
      <c r="H327" s="47">
        <f t="shared" ref="H327:M327" si="119">H328+H329</f>
        <v>0</v>
      </c>
      <c r="I327" s="47">
        <f t="shared" si="119"/>
        <v>0</v>
      </c>
      <c r="J327" s="47">
        <f t="shared" si="119"/>
        <v>0</v>
      </c>
      <c r="K327" s="47">
        <f t="shared" si="119"/>
        <v>0</v>
      </c>
      <c r="L327" s="47">
        <f t="shared" si="119"/>
        <v>2800000</v>
      </c>
      <c r="M327" s="47">
        <f t="shared" si="119"/>
        <v>0</v>
      </c>
      <c r="N327" s="66" t="s">
        <v>25</v>
      </c>
      <c r="O327" s="63" t="s">
        <v>25</v>
      </c>
      <c r="P327" s="66" t="s">
        <v>25</v>
      </c>
      <c r="Q327" s="66" t="s">
        <v>25</v>
      </c>
      <c r="R327" s="66" t="s">
        <v>25</v>
      </c>
      <c r="S327" s="66" t="s">
        <v>25</v>
      </c>
      <c r="T327" s="66" t="s">
        <v>25</v>
      </c>
      <c r="U327" s="66" t="s">
        <v>25</v>
      </c>
      <c r="V327" s="66" t="s">
        <v>25</v>
      </c>
      <c r="W327" s="13"/>
      <c r="X327" s="13"/>
    </row>
    <row r="328" spans="1:24" s="14" customFormat="1" ht="44.25" customHeight="1">
      <c r="A328" s="60"/>
      <c r="B328" s="68"/>
      <c r="C328" s="68"/>
      <c r="D328" s="68"/>
      <c r="E328" s="63"/>
      <c r="F328" s="45" t="s">
        <v>38</v>
      </c>
      <c r="G328" s="47">
        <f t="shared" si="117"/>
        <v>2800000</v>
      </c>
      <c r="H328" s="47">
        <v>0</v>
      </c>
      <c r="I328" s="47">
        <v>0</v>
      </c>
      <c r="J328" s="47">
        <v>0</v>
      </c>
      <c r="K328" s="47">
        <v>0</v>
      </c>
      <c r="L328" s="47">
        <v>2800000</v>
      </c>
      <c r="M328" s="47">
        <v>0</v>
      </c>
      <c r="N328" s="66"/>
      <c r="O328" s="63"/>
      <c r="P328" s="66"/>
      <c r="Q328" s="66"/>
      <c r="R328" s="66"/>
      <c r="S328" s="66"/>
      <c r="T328" s="66"/>
      <c r="U328" s="66"/>
      <c r="V328" s="66"/>
      <c r="W328" s="13"/>
      <c r="X328" s="13"/>
    </row>
    <row r="329" spans="1:24" s="14" customFormat="1" ht="44.25" customHeight="1">
      <c r="A329" s="60"/>
      <c r="B329" s="68"/>
      <c r="C329" s="68"/>
      <c r="D329" s="68"/>
      <c r="E329" s="63"/>
      <c r="F329" s="45" t="s">
        <v>68</v>
      </c>
      <c r="G329" s="47">
        <f t="shared" si="117"/>
        <v>0</v>
      </c>
      <c r="H329" s="47">
        <v>0</v>
      </c>
      <c r="I329" s="47">
        <v>0</v>
      </c>
      <c r="J329" s="47">
        <v>0</v>
      </c>
      <c r="K329" s="47">
        <v>0</v>
      </c>
      <c r="L329" s="47">
        <v>0</v>
      </c>
      <c r="M329" s="47">
        <v>0</v>
      </c>
      <c r="N329" s="66"/>
      <c r="O329" s="63"/>
      <c r="P329" s="66"/>
      <c r="Q329" s="66"/>
      <c r="R329" s="66"/>
      <c r="S329" s="66"/>
      <c r="T329" s="66"/>
      <c r="U329" s="66"/>
      <c r="V329" s="66"/>
      <c r="W329" s="13"/>
      <c r="X329" s="13"/>
    </row>
    <row r="330" spans="1:24" s="14" customFormat="1" ht="54.6" customHeight="1">
      <c r="A330" s="60" t="s">
        <v>180</v>
      </c>
      <c r="B330" s="72" t="s">
        <v>301</v>
      </c>
      <c r="C330" s="68">
        <v>2024</v>
      </c>
      <c r="D330" s="68">
        <v>2025</v>
      </c>
      <c r="E330" s="63" t="s">
        <v>74</v>
      </c>
      <c r="F330" s="45" t="s">
        <v>72</v>
      </c>
      <c r="G330" s="47">
        <f>SUM(H330:M330)</f>
        <v>2250000</v>
      </c>
      <c r="H330" s="47">
        <v>0</v>
      </c>
      <c r="I330" s="47">
        <v>0</v>
      </c>
      <c r="J330" s="47">
        <f>SUM(J331:J332)</f>
        <v>0</v>
      </c>
      <c r="K330" s="47">
        <f>SUM(K331:K332)</f>
        <v>0</v>
      </c>
      <c r="L330" s="47">
        <f>SUM(L331:L332)</f>
        <v>1500000</v>
      </c>
      <c r="M330" s="47">
        <f>SUM(M331:M332)</f>
        <v>750000</v>
      </c>
      <c r="N330" s="66" t="s">
        <v>75</v>
      </c>
      <c r="O330" s="63" t="s">
        <v>76</v>
      </c>
      <c r="P330" s="63">
        <v>100</v>
      </c>
      <c r="Q330" s="63" t="s">
        <v>25</v>
      </c>
      <c r="R330" s="63" t="s">
        <v>25</v>
      </c>
      <c r="S330" s="63" t="s">
        <v>25</v>
      </c>
      <c r="T330" s="63" t="s">
        <v>25</v>
      </c>
      <c r="U330" s="63" t="s">
        <v>25</v>
      </c>
      <c r="V330" s="63">
        <v>100</v>
      </c>
      <c r="W330" s="13"/>
      <c r="X330" s="13"/>
    </row>
    <row r="331" spans="1:24" s="14" customFormat="1" ht="71.849999999999994" customHeight="1">
      <c r="A331" s="60"/>
      <c r="B331" s="72"/>
      <c r="C331" s="68"/>
      <c r="D331" s="68"/>
      <c r="E331" s="63"/>
      <c r="F331" s="45" t="s">
        <v>38</v>
      </c>
      <c r="G331" s="47">
        <f>SUM(H331:M331)</f>
        <v>2250000</v>
      </c>
      <c r="H331" s="47">
        <v>0</v>
      </c>
      <c r="I331" s="47">
        <v>0</v>
      </c>
      <c r="J331" s="47">
        <v>0</v>
      </c>
      <c r="K331" s="47">
        <v>0</v>
      </c>
      <c r="L331" s="47">
        <v>1500000</v>
      </c>
      <c r="M331" s="47">
        <v>750000</v>
      </c>
      <c r="N331" s="66"/>
      <c r="O331" s="63"/>
      <c r="P331" s="63"/>
      <c r="Q331" s="63"/>
      <c r="R331" s="63"/>
      <c r="S331" s="63"/>
      <c r="T331" s="63"/>
      <c r="U331" s="63"/>
      <c r="V331" s="63"/>
      <c r="W331" s="13"/>
      <c r="X331" s="13"/>
    </row>
    <row r="332" spans="1:24" s="14" customFormat="1" ht="45" customHeight="1">
      <c r="A332" s="60"/>
      <c r="B332" s="72"/>
      <c r="C332" s="68"/>
      <c r="D332" s="68"/>
      <c r="E332" s="63"/>
      <c r="F332" s="45" t="s">
        <v>68</v>
      </c>
      <c r="G332" s="47">
        <v>0</v>
      </c>
      <c r="H332" s="47">
        <v>0</v>
      </c>
      <c r="I332" s="47">
        <v>0</v>
      </c>
      <c r="J332" s="47">
        <v>0</v>
      </c>
      <c r="K332" s="47">
        <v>0</v>
      </c>
      <c r="L332" s="47">
        <v>0</v>
      </c>
      <c r="M332" s="47">
        <v>0</v>
      </c>
      <c r="N332" s="66"/>
      <c r="O332" s="63"/>
      <c r="P332" s="63"/>
      <c r="Q332" s="63"/>
      <c r="R332" s="63"/>
      <c r="S332" s="63"/>
      <c r="T332" s="63"/>
      <c r="U332" s="63"/>
      <c r="V332" s="63"/>
      <c r="W332" s="13"/>
      <c r="X332" s="13"/>
    </row>
    <row r="333" spans="1:24" s="14" customFormat="1" ht="44.25" customHeight="1">
      <c r="A333" s="69" t="s">
        <v>319</v>
      </c>
      <c r="B333" s="70" t="s">
        <v>81</v>
      </c>
      <c r="C333" s="68">
        <v>2023</v>
      </c>
      <c r="D333" s="68">
        <v>2024</v>
      </c>
      <c r="E333" s="71" t="s">
        <v>97</v>
      </c>
      <c r="F333" s="45" t="s">
        <v>72</v>
      </c>
      <c r="G333" s="47">
        <f t="shared" ref="G333:G338" si="120">H333+I333+J333+K333+L333+M333</f>
        <v>1500000</v>
      </c>
      <c r="H333" s="47">
        <f t="shared" ref="H333:M333" si="121">H334+H335</f>
        <v>0</v>
      </c>
      <c r="I333" s="47">
        <f t="shared" si="121"/>
        <v>0</v>
      </c>
      <c r="J333" s="47">
        <f t="shared" si="121"/>
        <v>0</v>
      </c>
      <c r="K333" s="47">
        <f t="shared" si="121"/>
        <v>0</v>
      </c>
      <c r="L333" s="47">
        <f t="shared" si="121"/>
        <v>1500000</v>
      </c>
      <c r="M333" s="47">
        <f t="shared" si="121"/>
        <v>0</v>
      </c>
      <c r="N333" s="66" t="s">
        <v>25</v>
      </c>
      <c r="O333" s="63" t="s">
        <v>25</v>
      </c>
      <c r="P333" s="66" t="s">
        <v>25</v>
      </c>
      <c r="Q333" s="66" t="s">
        <v>25</v>
      </c>
      <c r="R333" s="66" t="s">
        <v>25</v>
      </c>
      <c r="S333" s="66" t="s">
        <v>25</v>
      </c>
      <c r="T333" s="66" t="s">
        <v>25</v>
      </c>
      <c r="U333" s="66" t="s">
        <v>25</v>
      </c>
      <c r="V333" s="66" t="s">
        <v>25</v>
      </c>
      <c r="W333" s="13"/>
      <c r="X333" s="13"/>
    </row>
    <row r="334" spans="1:24" s="14" customFormat="1" ht="44.25" customHeight="1">
      <c r="A334" s="69"/>
      <c r="B334" s="70"/>
      <c r="C334" s="68"/>
      <c r="D334" s="68"/>
      <c r="E334" s="71"/>
      <c r="F334" s="45" t="s">
        <v>38</v>
      </c>
      <c r="G334" s="47">
        <f t="shared" si="120"/>
        <v>1500000</v>
      </c>
      <c r="H334" s="47">
        <v>0</v>
      </c>
      <c r="I334" s="47">
        <v>0</v>
      </c>
      <c r="J334" s="47">
        <v>0</v>
      </c>
      <c r="K334" s="47">
        <v>0</v>
      </c>
      <c r="L334" s="47">
        <v>1500000</v>
      </c>
      <c r="M334" s="47">
        <v>0</v>
      </c>
      <c r="N334" s="66"/>
      <c r="O334" s="63"/>
      <c r="P334" s="66"/>
      <c r="Q334" s="66"/>
      <c r="R334" s="66"/>
      <c r="S334" s="66"/>
      <c r="T334" s="66"/>
      <c r="U334" s="66"/>
      <c r="V334" s="66"/>
      <c r="W334" s="13"/>
      <c r="X334" s="13"/>
    </row>
    <row r="335" spans="1:24" s="14" customFormat="1" ht="44.25" customHeight="1">
      <c r="A335" s="69"/>
      <c r="B335" s="70"/>
      <c r="C335" s="68"/>
      <c r="D335" s="68"/>
      <c r="E335" s="71"/>
      <c r="F335" s="45" t="s">
        <v>68</v>
      </c>
      <c r="G335" s="47">
        <f t="shared" si="120"/>
        <v>0</v>
      </c>
      <c r="H335" s="47">
        <v>0</v>
      </c>
      <c r="I335" s="47">
        <v>0</v>
      </c>
      <c r="J335" s="47">
        <v>0</v>
      </c>
      <c r="K335" s="47">
        <v>0</v>
      </c>
      <c r="L335" s="47">
        <v>0</v>
      </c>
      <c r="M335" s="47">
        <v>0</v>
      </c>
      <c r="N335" s="66"/>
      <c r="O335" s="63"/>
      <c r="P335" s="66"/>
      <c r="Q335" s="66"/>
      <c r="R335" s="66"/>
      <c r="S335" s="66"/>
      <c r="T335" s="66"/>
      <c r="U335" s="66"/>
      <c r="V335" s="66"/>
      <c r="W335" s="13"/>
      <c r="X335" s="13"/>
    </row>
    <row r="336" spans="1:24" s="14" customFormat="1" ht="44.25" customHeight="1">
      <c r="A336" s="60" t="s">
        <v>320</v>
      </c>
      <c r="B336" s="68" t="s">
        <v>114</v>
      </c>
      <c r="C336" s="68">
        <v>2023</v>
      </c>
      <c r="D336" s="68">
        <v>2024</v>
      </c>
      <c r="E336" s="63" t="s">
        <v>97</v>
      </c>
      <c r="F336" s="45" t="s">
        <v>72</v>
      </c>
      <c r="G336" s="47">
        <f t="shared" si="120"/>
        <v>750000</v>
      </c>
      <c r="H336" s="47">
        <f t="shared" ref="H336:M336" si="122">H337+H338</f>
        <v>0</v>
      </c>
      <c r="I336" s="47">
        <f t="shared" si="122"/>
        <v>0</v>
      </c>
      <c r="J336" s="47">
        <f t="shared" si="122"/>
        <v>0</v>
      </c>
      <c r="K336" s="47">
        <f t="shared" si="122"/>
        <v>0</v>
      </c>
      <c r="L336" s="47">
        <f t="shared" si="122"/>
        <v>0</v>
      </c>
      <c r="M336" s="47">
        <f t="shared" si="122"/>
        <v>750000</v>
      </c>
      <c r="N336" s="66" t="s">
        <v>25</v>
      </c>
      <c r="O336" s="63" t="s">
        <v>25</v>
      </c>
      <c r="P336" s="66" t="s">
        <v>25</v>
      </c>
      <c r="Q336" s="66" t="s">
        <v>25</v>
      </c>
      <c r="R336" s="66" t="s">
        <v>25</v>
      </c>
      <c r="S336" s="66" t="s">
        <v>25</v>
      </c>
      <c r="T336" s="66" t="s">
        <v>25</v>
      </c>
      <c r="U336" s="66" t="s">
        <v>25</v>
      </c>
      <c r="V336" s="66" t="s">
        <v>25</v>
      </c>
      <c r="W336" s="13"/>
      <c r="X336" s="13"/>
    </row>
    <row r="337" spans="1:24" s="14" customFormat="1" ht="44.25" customHeight="1">
      <c r="A337" s="60"/>
      <c r="B337" s="68"/>
      <c r="C337" s="68"/>
      <c r="D337" s="68"/>
      <c r="E337" s="63"/>
      <c r="F337" s="45" t="s">
        <v>38</v>
      </c>
      <c r="G337" s="47">
        <f t="shared" si="120"/>
        <v>750000</v>
      </c>
      <c r="H337" s="47">
        <v>0</v>
      </c>
      <c r="I337" s="47">
        <v>0</v>
      </c>
      <c r="J337" s="47">
        <v>0</v>
      </c>
      <c r="K337" s="47">
        <v>0</v>
      </c>
      <c r="L337" s="47">
        <v>0</v>
      </c>
      <c r="M337" s="47">
        <v>750000</v>
      </c>
      <c r="N337" s="66"/>
      <c r="O337" s="63"/>
      <c r="P337" s="66"/>
      <c r="Q337" s="66"/>
      <c r="R337" s="66"/>
      <c r="S337" s="66"/>
      <c r="T337" s="66"/>
      <c r="U337" s="66"/>
      <c r="V337" s="66"/>
      <c r="W337" s="13"/>
      <c r="X337" s="13"/>
    </row>
    <row r="338" spans="1:24" s="14" customFormat="1" ht="44.25" customHeight="1">
      <c r="A338" s="60"/>
      <c r="B338" s="68"/>
      <c r="C338" s="68"/>
      <c r="D338" s="68"/>
      <c r="E338" s="63"/>
      <c r="F338" s="45" t="s">
        <v>68</v>
      </c>
      <c r="G338" s="47">
        <f t="shared" si="120"/>
        <v>0</v>
      </c>
      <c r="H338" s="47">
        <v>0</v>
      </c>
      <c r="I338" s="47">
        <v>0</v>
      </c>
      <c r="J338" s="47">
        <v>0</v>
      </c>
      <c r="K338" s="47">
        <v>0</v>
      </c>
      <c r="L338" s="47">
        <v>0</v>
      </c>
      <c r="M338" s="47">
        <v>0</v>
      </c>
      <c r="N338" s="66"/>
      <c r="O338" s="63"/>
      <c r="P338" s="66"/>
      <c r="Q338" s="66"/>
      <c r="R338" s="66"/>
      <c r="S338" s="66"/>
      <c r="T338" s="66"/>
      <c r="U338" s="66"/>
      <c r="V338" s="66"/>
      <c r="W338" s="13"/>
      <c r="X338" s="13"/>
    </row>
    <row r="339" spans="1:24" s="14" customFormat="1" ht="54.6" customHeight="1">
      <c r="A339" s="60" t="s">
        <v>181</v>
      </c>
      <c r="B339" s="72" t="s">
        <v>302</v>
      </c>
      <c r="C339" s="68">
        <v>2023</v>
      </c>
      <c r="D339" s="68">
        <v>2025</v>
      </c>
      <c r="E339" s="63" t="s">
        <v>74</v>
      </c>
      <c r="F339" s="45" t="s">
        <v>72</v>
      </c>
      <c r="G339" s="47">
        <f>SUM(H339:M339)</f>
        <v>0</v>
      </c>
      <c r="H339" s="47">
        <v>0</v>
      </c>
      <c r="I339" s="47">
        <v>0</v>
      </c>
      <c r="J339" s="47">
        <f>SUM(J340:J341)</f>
        <v>0</v>
      </c>
      <c r="K339" s="47">
        <f>SUM(K340:K341)</f>
        <v>0</v>
      </c>
      <c r="L339" s="47">
        <f>SUM(L340:L341)</f>
        <v>0</v>
      </c>
      <c r="M339" s="47">
        <f>SUM(M340:M341)</f>
        <v>0</v>
      </c>
      <c r="N339" s="66" t="s">
        <v>75</v>
      </c>
      <c r="O339" s="63" t="s">
        <v>76</v>
      </c>
      <c r="P339" s="63">
        <v>100</v>
      </c>
      <c r="Q339" s="63" t="s">
        <v>25</v>
      </c>
      <c r="R339" s="63" t="s">
        <v>25</v>
      </c>
      <c r="S339" s="63" t="s">
        <v>25</v>
      </c>
      <c r="T339" s="63">
        <v>100</v>
      </c>
      <c r="U339" s="63" t="s">
        <v>25</v>
      </c>
      <c r="V339" s="63" t="s">
        <v>25</v>
      </c>
      <c r="W339" s="13"/>
      <c r="X339" s="13"/>
    </row>
    <row r="340" spans="1:24" s="14" customFormat="1" ht="71.849999999999994" customHeight="1">
      <c r="A340" s="60"/>
      <c r="B340" s="72"/>
      <c r="C340" s="68"/>
      <c r="D340" s="68"/>
      <c r="E340" s="63"/>
      <c r="F340" s="45" t="s">
        <v>38</v>
      </c>
      <c r="G340" s="47">
        <f>SUM(H340:M340)</f>
        <v>0</v>
      </c>
      <c r="H340" s="47">
        <v>0</v>
      </c>
      <c r="I340" s="47">
        <v>0</v>
      </c>
      <c r="J340" s="47">
        <v>0</v>
      </c>
      <c r="K340" s="47">
        <v>0</v>
      </c>
      <c r="L340" s="47">
        <v>0</v>
      </c>
      <c r="M340" s="47">
        <v>0</v>
      </c>
      <c r="N340" s="66"/>
      <c r="O340" s="63"/>
      <c r="P340" s="63"/>
      <c r="Q340" s="63"/>
      <c r="R340" s="63"/>
      <c r="S340" s="63"/>
      <c r="T340" s="63"/>
      <c r="U340" s="63"/>
      <c r="V340" s="63"/>
      <c r="W340" s="13"/>
      <c r="X340" s="13"/>
    </row>
    <row r="341" spans="1:24" s="14" customFormat="1" ht="45" customHeight="1">
      <c r="A341" s="60"/>
      <c r="B341" s="72"/>
      <c r="C341" s="68"/>
      <c r="D341" s="68"/>
      <c r="E341" s="63"/>
      <c r="F341" s="45" t="s">
        <v>68</v>
      </c>
      <c r="G341" s="47">
        <v>0</v>
      </c>
      <c r="H341" s="47">
        <v>0</v>
      </c>
      <c r="I341" s="47">
        <v>0</v>
      </c>
      <c r="J341" s="47">
        <v>0</v>
      </c>
      <c r="K341" s="47">
        <v>0</v>
      </c>
      <c r="L341" s="47">
        <v>0</v>
      </c>
      <c r="M341" s="47">
        <v>0</v>
      </c>
      <c r="N341" s="66"/>
      <c r="O341" s="63"/>
      <c r="P341" s="63"/>
      <c r="Q341" s="63"/>
      <c r="R341" s="63"/>
      <c r="S341" s="63"/>
      <c r="T341" s="63"/>
      <c r="U341" s="63"/>
      <c r="V341" s="63"/>
      <c r="W341" s="13"/>
      <c r="X341" s="13"/>
    </row>
    <row r="342" spans="1:24" s="14" customFormat="1" ht="54.6" customHeight="1">
      <c r="A342" s="60" t="s">
        <v>182</v>
      </c>
      <c r="B342" s="72" t="s">
        <v>375</v>
      </c>
      <c r="C342" s="68">
        <v>2023</v>
      </c>
      <c r="D342" s="68">
        <v>2025</v>
      </c>
      <c r="E342" s="63" t="s">
        <v>74</v>
      </c>
      <c r="F342" s="45" t="s">
        <v>72</v>
      </c>
      <c r="G342" s="47">
        <f>SUM(H342:M342)</f>
        <v>2500000</v>
      </c>
      <c r="H342" s="47">
        <v>0</v>
      </c>
      <c r="I342" s="47">
        <v>0</v>
      </c>
      <c r="J342" s="47">
        <f>SUM(J343:J344)</f>
        <v>0</v>
      </c>
      <c r="K342" s="47">
        <f>SUM(K343:K344)</f>
        <v>0</v>
      </c>
      <c r="L342" s="47">
        <f>SUM(L343:L344)</f>
        <v>2500000</v>
      </c>
      <c r="M342" s="47">
        <f>SUM(M343:M344)</f>
        <v>0</v>
      </c>
      <c r="N342" s="66" t="s">
        <v>75</v>
      </c>
      <c r="O342" s="63" t="s">
        <v>76</v>
      </c>
      <c r="P342" s="63">
        <v>100</v>
      </c>
      <c r="Q342" s="63" t="s">
        <v>25</v>
      </c>
      <c r="R342" s="63" t="s">
        <v>25</v>
      </c>
      <c r="S342" s="63" t="s">
        <v>25</v>
      </c>
      <c r="T342" s="63" t="s">
        <v>25</v>
      </c>
      <c r="U342" s="63">
        <v>100</v>
      </c>
      <c r="V342" s="63" t="s">
        <v>25</v>
      </c>
      <c r="W342" s="13"/>
      <c r="X342" s="13"/>
    </row>
    <row r="343" spans="1:24" s="14" customFormat="1" ht="71.849999999999994" customHeight="1">
      <c r="A343" s="60"/>
      <c r="B343" s="72"/>
      <c r="C343" s="68"/>
      <c r="D343" s="68"/>
      <c r="E343" s="63"/>
      <c r="F343" s="45" t="s">
        <v>38</v>
      </c>
      <c r="G343" s="47">
        <f>SUM(H343:M343)</f>
        <v>2500000</v>
      </c>
      <c r="H343" s="47">
        <v>0</v>
      </c>
      <c r="I343" s="47">
        <v>0</v>
      </c>
      <c r="J343" s="47">
        <v>0</v>
      </c>
      <c r="K343" s="47">
        <v>0</v>
      </c>
      <c r="L343" s="47">
        <v>2500000</v>
      </c>
      <c r="M343" s="47">
        <v>0</v>
      </c>
      <c r="N343" s="66"/>
      <c r="O343" s="63"/>
      <c r="P343" s="63"/>
      <c r="Q343" s="63"/>
      <c r="R343" s="63"/>
      <c r="S343" s="63"/>
      <c r="T343" s="63"/>
      <c r="U343" s="63"/>
      <c r="V343" s="63"/>
      <c r="W343" s="13"/>
      <c r="X343" s="13"/>
    </row>
    <row r="344" spans="1:24" s="14" customFormat="1" ht="45" customHeight="1">
      <c r="A344" s="60"/>
      <c r="B344" s="72"/>
      <c r="C344" s="68"/>
      <c r="D344" s="68"/>
      <c r="E344" s="63"/>
      <c r="F344" s="45" t="s">
        <v>68</v>
      </c>
      <c r="G344" s="47">
        <v>0</v>
      </c>
      <c r="H344" s="47">
        <v>0</v>
      </c>
      <c r="I344" s="47">
        <v>0</v>
      </c>
      <c r="J344" s="47">
        <v>0</v>
      </c>
      <c r="K344" s="47">
        <v>0</v>
      </c>
      <c r="L344" s="47">
        <v>0</v>
      </c>
      <c r="M344" s="47">
        <v>0</v>
      </c>
      <c r="N344" s="66"/>
      <c r="O344" s="63"/>
      <c r="P344" s="63"/>
      <c r="Q344" s="63"/>
      <c r="R344" s="63"/>
      <c r="S344" s="63"/>
      <c r="T344" s="63"/>
      <c r="U344" s="63"/>
      <c r="V344" s="63"/>
      <c r="W344" s="13"/>
      <c r="X344" s="13"/>
    </row>
    <row r="345" spans="1:24" s="14" customFormat="1" ht="44.25" customHeight="1">
      <c r="A345" s="60" t="s">
        <v>312</v>
      </c>
      <c r="B345" s="68" t="s">
        <v>114</v>
      </c>
      <c r="C345" s="68">
        <v>2023</v>
      </c>
      <c r="D345" s="68">
        <v>2024</v>
      </c>
      <c r="E345" s="63" t="s">
        <v>97</v>
      </c>
      <c r="F345" s="45" t="s">
        <v>72</v>
      </c>
      <c r="G345" s="47">
        <f t="shared" ref="G345:G347" si="123">H345+I345+J345+K345+L345+M345</f>
        <v>2500000</v>
      </c>
      <c r="H345" s="47">
        <f t="shared" ref="H345:M345" si="124">H346+H347</f>
        <v>0</v>
      </c>
      <c r="I345" s="47">
        <f t="shared" si="124"/>
        <v>0</v>
      </c>
      <c r="J345" s="47">
        <f t="shared" si="124"/>
        <v>0</v>
      </c>
      <c r="K345" s="47">
        <f t="shared" si="124"/>
        <v>0</v>
      </c>
      <c r="L345" s="47">
        <f t="shared" si="124"/>
        <v>2500000</v>
      </c>
      <c r="M345" s="47">
        <f t="shared" si="124"/>
        <v>0</v>
      </c>
      <c r="N345" s="66" t="s">
        <v>25</v>
      </c>
      <c r="O345" s="63" t="s">
        <v>25</v>
      </c>
      <c r="P345" s="66" t="s">
        <v>25</v>
      </c>
      <c r="Q345" s="66" t="s">
        <v>25</v>
      </c>
      <c r="R345" s="66" t="s">
        <v>25</v>
      </c>
      <c r="S345" s="66" t="s">
        <v>25</v>
      </c>
      <c r="T345" s="66" t="s">
        <v>25</v>
      </c>
      <c r="U345" s="66" t="s">
        <v>25</v>
      </c>
      <c r="V345" s="66" t="s">
        <v>25</v>
      </c>
      <c r="W345" s="13"/>
      <c r="X345" s="13"/>
    </row>
    <row r="346" spans="1:24" s="14" customFormat="1" ht="44.25" customHeight="1">
      <c r="A346" s="60"/>
      <c r="B346" s="68"/>
      <c r="C346" s="68"/>
      <c r="D346" s="68"/>
      <c r="E346" s="63"/>
      <c r="F346" s="45" t="s">
        <v>38</v>
      </c>
      <c r="G346" s="47">
        <f t="shared" si="123"/>
        <v>2500000</v>
      </c>
      <c r="H346" s="47">
        <v>0</v>
      </c>
      <c r="I346" s="47">
        <v>0</v>
      </c>
      <c r="J346" s="47">
        <v>0</v>
      </c>
      <c r="K346" s="47">
        <v>0</v>
      </c>
      <c r="L346" s="47">
        <v>2500000</v>
      </c>
      <c r="M346" s="47">
        <v>0</v>
      </c>
      <c r="N346" s="66"/>
      <c r="O346" s="63"/>
      <c r="P346" s="66"/>
      <c r="Q346" s="66"/>
      <c r="R346" s="66"/>
      <c r="S346" s="66"/>
      <c r="T346" s="66"/>
      <c r="U346" s="66"/>
      <c r="V346" s="66"/>
      <c r="W346" s="13"/>
      <c r="X346" s="13"/>
    </row>
    <row r="347" spans="1:24" s="14" customFormat="1" ht="44.25" customHeight="1">
      <c r="A347" s="60"/>
      <c r="B347" s="68"/>
      <c r="C347" s="68"/>
      <c r="D347" s="68"/>
      <c r="E347" s="63"/>
      <c r="F347" s="45" t="s">
        <v>68</v>
      </c>
      <c r="G347" s="47">
        <f t="shared" si="123"/>
        <v>0</v>
      </c>
      <c r="H347" s="47">
        <v>0</v>
      </c>
      <c r="I347" s="47">
        <v>0</v>
      </c>
      <c r="J347" s="47">
        <v>0</v>
      </c>
      <c r="K347" s="47">
        <v>0</v>
      </c>
      <c r="L347" s="47">
        <v>0</v>
      </c>
      <c r="M347" s="47">
        <v>0</v>
      </c>
      <c r="N347" s="66"/>
      <c r="O347" s="63"/>
      <c r="P347" s="66"/>
      <c r="Q347" s="66"/>
      <c r="R347" s="66"/>
      <c r="S347" s="66"/>
      <c r="T347" s="66"/>
      <c r="U347" s="66"/>
      <c r="V347" s="66"/>
      <c r="W347" s="13"/>
      <c r="X347" s="13"/>
    </row>
    <row r="348" spans="1:24" s="14" customFormat="1" ht="54.6" customHeight="1">
      <c r="A348" s="60" t="s">
        <v>183</v>
      </c>
      <c r="B348" s="72" t="s">
        <v>303</v>
      </c>
      <c r="C348" s="68">
        <v>2023</v>
      </c>
      <c r="D348" s="68">
        <v>2025</v>
      </c>
      <c r="E348" s="63" t="s">
        <v>74</v>
      </c>
      <c r="F348" s="45" t="s">
        <v>72</v>
      </c>
      <c r="G348" s="47">
        <f>SUM(H348:M348)</f>
        <v>750000</v>
      </c>
      <c r="H348" s="47">
        <v>0</v>
      </c>
      <c r="I348" s="47">
        <v>0</v>
      </c>
      <c r="J348" s="47">
        <f>SUM(J349:J350)</f>
        <v>0</v>
      </c>
      <c r="K348" s="47">
        <f>SUM(K349:K350)</f>
        <v>0</v>
      </c>
      <c r="L348" s="47">
        <f>SUM(L349:L350)</f>
        <v>750000</v>
      </c>
      <c r="M348" s="47">
        <f>SUM(M349:M350)</f>
        <v>0</v>
      </c>
      <c r="N348" s="66" t="s">
        <v>75</v>
      </c>
      <c r="O348" s="63" t="s">
        <v>76</v>
      </c>
      <c r="P348" s="63">
        <v>100</v>
      </c>
      <c r="Q348" s="63" t="s">
        <v>25</v>
      </c>
      <c r="R348" s="63" t="s">
        <v>25</v>
      </c>
      <c r="S348" s="63" t="s">
        <v>25</v>
      </c>
      <c r="T348" s="63" t="s">
        <v>25</v>
      </c>
      <c r="U348" s="63">
        <v>100</v>
      </c>
      <c r="V348" s="63" t="s">
        <v>25</v>
      </c>
      <c r="W348" s="13"/>
      <c r="X348" s="13"/>
    </row>
    <row r="349" spans="1:24" s="14" customFormat="1" ht="71.849999999999994" customHeight="1">
      <c r="A349" s="60"/>
      <c r="B349" s="72"/>
      <c r="C349" s="68"/>
      <c r="D349" s="68"/>
      <c r="E349" s="63"/>
      <c r="F349" s="45" t="s">
        <v>38</v>
      </c>
      <c r="G349" s="47">
        <f>SUM(H349:M349)</f>
        <v>750000</v>
      </c>
      <c r="H349" s="47">
        <v>0</v>
      </c>
      <c r="I349" s="47">
        <v>0</v>
      </c>
      <c r="J349" s="47">
        <v>0</v>
      </c>
      <c r="K349" s="47">
        <v>0</v>
      </c>
      <c r="L349" s="47">
        <v>750000</v>
      </c>
      <c r="M349" s="47">
        <v>0</v>
      </c>
      <c r="N349" s="66"/>
      <c r="O349" s="63"/>
      <c r="P349" s="63"/>
      <c r="Q349" s="63"/>
      <c r="R349" s="63"/>
      <c r="S349" s="63"/>
      <c r="T349" s="63"/>
      <c r="U349" s="63"/>
      <c r="V349" s="63"/>
      <c r="W349" s="13"/>
      <c r="X349" s="13"/>
    </row>
    <row r="350" spans="1:24" s="14" customFormat="1" ht="45" customHeight="1">
      <c r="A350" s="60"/>
      <c r="B350" s="72"/>
      <c r="C350" s="68"/>
      <c r="D350" s="68"/>
      <c r="E350" s="63"/>
      <c r="F350" s="45" t="s">
        <v>68</v>
      </c>
      <c r="G350" s="47">
        <v>0</v>
      </c>
      <c r="H350" s="47">
        <v>0</v>
      </c>
      <c r="I350" s="47">
        <v>0</v>
      </c>
      <c r="J350" s="47">
        <v>0</v>
      </c>
      <c r="K350" s="47">
        <v>0</v>
      </c>
      <c r="L350" s="47">
        <v>0</v>
      </c>
      <c r="M350" s="47">
        <v>0</v>
      </c>
      <c r="N350" s="66"/>
      <c r="O350" s="63"/>
      <c r="P350" s="63"/>
      <c r="Q350" s="63"/>
      <c r="R350" s="63"/>
      <c r="S350" s="63"/>
      <c r="T350" s="63"/>
      <c r="U350" s="63"/>
      <c r="V350" s="63"/>
      <c r="W350" s="13"/>
      <c r="X350" s="13"/>
    </row>
    <row r="351" spans="1:24" s="14" customFormat="1" ht="44.25" customHeight="1">
      <c r="A351" s="69" t="s">
        <v>315</v>
      </c>
      <c r="B351" s="70" t="s">
        <v>81</v>
      </c>
      <c r="C351" s="68">
        <v>2023</v>
      </c>
      <c r="D351" s="68">
        <v>2024</v>
      </c>
      <c r="E351" s="71" t="s">
        <v>97</v>
      </c>
      <c r="F351" s="45" t="s">
        <v>72</v>
      </c>
      <c r="G351" s="47">
        <f t="shared" ref="G351:G356" si="125">H351+I351+J351+K351+L351+M351</f>
        <v>0</v>
      </c>
      <c r="H351" s="47">
        <f t="shared" ref="H351:M351" si="126">H352+H353</f>
        <v>0</v>
      </c>
      <c r="I351" s="47">
        <f t="shared" si="126"/>
        <v>0</v>
      </c>
      <c r="J351" s="47">
        <f t="shared" si="126"/>
        <v>0</v>
      </c>
      <c r="K351" s="47">
        <f t="shared" si="126"/>
        <v>0</v>
      </c>
      <c r="L351" s="47">
        <f t="shared" si="126"/>
        <v>0</v>
      </c>
      <c r="M351" s="47">
        <f t="shared" si="126"/>
        <v>0</v>
      </c>
      <c r="N351" s="66" t="s">
        <v>25</v>
      </c>
      <c r="O351" s="63" t="s">
        <v>25</v>
      </c>
      <c r="P351" s="66" t="s">
        <v>25</v>
      </c>
      <c r="Q351" s="66" t="s">
        <v>25</v>
      </c>
      <c r="R351" s="66" t="s">
        <v>25</v>
      </c>
      <c r="S351" s="66" t="s">
        <v>25</v>
      </c>
      <c r="T351" s="66" t="s">
        <v>25</v>
      </c>
      <c r="U351" s="66" t="s">
        <v>25</v>
      </c>
      <c r="V351" s="66" t="s">
        <v>25</v>
      </c>
      <c r="W351" s="13"/>
      <c r="X351" s="13"/>
    </row>
    <row r="352" spans="1:24" s="14" customFormat="1" ht="44.25" customHeight="1">
      <c r="A352" s="69"/>
      <c r="B352" s="70"/>
      <c r="C352" s="68"/>
      <c r="D352" s="68"/>
      <c r="E352" s="71"/>
      <c r="F352" s="45" t="s">
        <v>38</v>
      </c>
      <c r="G352" s="47">
        <f t="shared" si="125"/>
        <v>0</v>
      </c>
      <c r="H352" s="47">
        <v>0</v>
      </c>
      <c r="I352" s="47">
        <v>0</v>
      </c>
      <c r="J352" s="47">
        <v>0</v>
      </c>
      <c r="K352" s="47">
        <v>0</v>
      </c>
      <c r="L352" s="47">
        <v>0</v>
      </c>
      <c r="M352" s="47">
        <v>0</v>
      </c>
      <c r="N352" s="66"/>
      <c r="O352" s="63"/>
      <c r="P352" s="66"/>
      <c r="Q352" s="66"/>
      <c r="R352" s="66"/>
      <c r="S352" s="66"/>
      <c r="T352" s="66"/>
      <c r="U352" s="66"/>
      <c r="V352" s="66"/>
      <c r="W352" s="13"/>
      <c r="X352" s="13"/>
    </row>
    <row r="353" spans="1:24" s="14" customFormat="1" ht="44.25" customHeight="1">
      <c r="A353" s="69"/>
      <c r="B353" s="70"/>
      <c r="C353" s="68"/>
      <c r="D353" s="68"/>
      <c r="E353" s="71"/>
      <c r="F353" s="45" t="s">
        <v>68</v>
      </c>
      <c r="G353" s="47">
        <f t="shared" si="125"/>
        <v>0</v>
      </c>
      <c r="H353" s="47">
        <v>0</v>
      </c>
      <c r="I353" s="47">
        <v>0</v>
      </c>
      <c r="J353" s="47">
        <v>0</v>
      </c>
      <c r="K353" s="47">
        <v>0</v>
      </c>
      <c r="L353" s="47">
        <v>0</v>
      </c>
      <c r="M353" s="47">
        <v>0</v>
      </c>
      <c r="N353" s="66"/>
      <c r="O353" s="63"/>
      <c r="P353" s="66"/>
      <c r="Q353" s="66"/>
      <c r="R353" s="66"/>
      <c r="S353" s="66"/>
      <c r="T353" s="66"/>
      <c r="U353" s="66"/>
      <c r="V353" s="66"/>
      <c r="W353" s="13"/>
      <c r="X353" s="13"/>
    </row>
    <row r="354" spans="1:24" s="14" customFormat="1" ht="44.25" customHeight="1">
      <c r="A354" s="60" t="s">
        <v>316</v>
      </c>
      <c r="B354" s="68" t="s">
        <v>114</v>
      </c>
      <c r="C354" s="68">
        <v>2023</v>
      </c>
      <c r="D354" s="68">
        <v>2024</v>
      </c>
      <c r="E354" s="63" t="s">
        <v>97</v>
      </c>
      <c r="F354" s="45" t="s">
        <v>72</v>
      </c>
      <c r="G354" s="47">
        <f t="shared" si="125"/>
        <v>750000</v>
      </c>
      <c r="H354" s="47">
        <f t="shared" ref="H354:M354" si="127">H355+H356</f>
        <v>0</v>
      </c>
      <c r="I354" s="47">
        <f t="shared" si="127"/>
        <v>0</v>
      </c>
      <c r="J354" s="47">
        <f t="shared" si="127"/>
        <v>0</v>
      </c>
      <c r="K354" s="47">
        <f t="shared" si="127"/>
        <v>0</v>
      </c>
      <c r="L354" s="47">
        <f t="shared" si="127"/>
        <v>750000</v>
      </c>
      <c r="M354" s="47">
        <f t="shared" si="127"/>
        <v>0</v>
      </c>
      <c r="N354" s="66" t="s">
        <v>25</v>
      </c>
      <c r="O354" s="63" t="s">
        <v>25</v>
      </c>
      <c r="P354" s="66" t="s">
        <v>25</v>
      </c>
      <c r="Q354" s="66" t="s">
        <v>25</v>
      </c>
      <c r="R354" s="66" t="s">
        <v>25</v>
      </c>
      <c r="S354" s="66" t="s">
        <v>25</v>
      </c>
      <c r="T354" s="66" t="s">
        <v>25</v>
      </c>
      <c r="U354" s="66" t="s">
        <v>25</v>
      </c>
      <c r="V354" s="66" t="s">
        <v>25</v>
      </c>
      <c r="W354" s="13"/>
      <c r="X354" s="13"/>
    </row>
    <row r="355" spans="1:24" s="14" customFormat="1" ht="44.25" customHeight="1">
      <c r="A355" s="60"/>
      <c r="B355" s="68"/>
      <c r="C355" s="68"/>
      <c r="D355" s="68"/>
      <c r="E355" s="63"/>
      <c r="F355" s="45" t="s">
        <v>38</v>
      </c>
      <c r="G355" s="47">
        <f t="shared" si="125"/>
        <v>750000</v>
      </c>
      <c r="H355" s="47">
        <v>0</v>
      </c>
      <c r="I355" s="47">
        <v>0</v>
      </c>
      <c r="J355" s="47">
        <v>0</v>
      </c>
      <c r="K355" s="47">
        <v>0</v>
      </c>
      <c r="L355" s="47">
        <v>750000</v>
      </c>
      <c r="M355" s="47">
        <v>0</v>
      </c>
      <c r="N355" s="66"/>
      <c r="O355" s="63"/>
      <c r="P355" s="66"/>
      <c r="Q355" s="66"/>
      <c r="R355" s="66"/>
      <c r="S355" s="66"/>
      <c r="T355" s="66"/>
      <c r="U355" s="66"/>
      <c r="V355" s="66"/>
      <c r="W355" s="13"/>
      <c r="X355" s="13"/>
    </row>
    <row r="356" spans="1:24" s="14" customFormat="1" ht="44.25" customHeight="1">
      <c r="A356" s="60"/>
      <c r="B356" s="68"/>
      <c r="C356" s="68"/>
      <c r="D356" s="68"/>
      <c r="E356" s="63"/>
      <c r="F356" s="45" t="s">
        <v>68</v>
      </c>
      <c r="G356" s="47">
        <f t="shared" si="125"/>
        <v>0</v>
      </c>
      <c r="H356" s="47">
        <v>0</v>
      </c>
      <c r="I356" s="47">
        <v>0</v>
      </c>
      <c r="J356" s="47">
        <v>0</v>
      </c>
      <c r="K356" s="47">
        <v>0</v>
      </c>
      <c r="L356" s="47">
        <v>0</v>
      </c>
      <c r="M356" s="47">
        <v>0</v>
      </c>
      <c r="N356" s="66"/>
      <c r="O356" s="63"/>
      <c r="P356" s="66"/>
      <c r="Q356" s="66"/>
      <c r="R356" s="66"/>
      <c r="S356" s="66"/>
      <c r="T356" s="66"/>
      <c r="U356" s="66"/>
      <c r="V356" s="66"/>
      <c r="W356" s="13"/>
      <c r="X356" s="13"/>
    </row>
    <row r="357" spans="1:24" s="14" customFormat="1" ht="54.6" customHeight="1">
      <c r="A357" s="60" t="s">
        <v>185</v>
      </c>
      <c r="B357" s="72" t="s">
        <v>304</v>
      </c>
      <c r="C357" s="68">
        <v>2023</v>
      </c>
      <c r="D357" s="68">
        <v>2025</v>
      </c>
      <c r="E357" s="63" t="s">
        <v>74</v>
      </c>
      <c r="F357" s="45" t="s">
        <v>72</v>
      </c>
      <c r="G357" s="47">
        <f>SUM(H357:M357)</f>
        <v>2875000</v>
      </c>
      <c r="H357" s="47">
        <v>0</v>
      </c>
      <c r="I357" s="47">
        <v>0</v>
      </c>
      <c r="J357" s="47">
        <f>SUM(J358:J359)</f>
        <v>0</v>
      </c>
      <c r="K357" s="47">
        <f>SUM(K358:K359)</f>
        <v>0</v>
      </c>
      <c r="L357" s="47">
        <f>SUM(L358:L359)</f>
        <v>2875000</v>
      </c>
      <c r="M357" s="47">
        <f>SUM(M358:M359)</f>
        <v>0</v>
      </c>
      <c r="N357" s="66" t="s">
        <v>75</v>
      </c>
      <c r="O357" s="63" t="s">
        <v>76</v>
      </c>
      <c r="P357" s="63">
        <v>100</v>
      </c>
      <c r="Q357" s="63" t="s">
        <v>25</v>
      </c>
      <c r="R357" s="63" t="s">
        <v>25</v>
      </c>
      <c r="S357" s="63" t="s">
        <v>25</v>
      </c>
      <c r="T357" s="63" t="s">
        <v>25</v>
      </c>
      <c r="U357" s="63">
        <v>100</v>
      </c>
      <c r="V357" s="63" t="s">
        <v>25</v>
      </c>
      <c r="W357" s="13"/>
      <c r="X357" s="13"/>
    </row>
    <row r="358" spans="1:24" s="14" customFormat="1" ht="71.849999999999994" customHeight="1">
      <c r="A358" s="60"/>
      <c r="B358" s="72"/>
      <c r="C358" s="68"/>
      <c r="D358" s="68"/>
      <c r="E358" s="63"/>
      <c r="F358" s="45" t="s">
        <v>38</v>
      </c>
      <c r="G358" s="47">
        <f>SUM(H358:M358)</f>
        <v>2875000</v>
      </c>
      <c r="H358" s="47">
        <v>0</v>
      </c>
      <c r="I358" s="47">
        <v>0</v>
      </c>
      <c r="J358" s="47">
        <v>0</v>
      </c>
      <c r="K358" s="47">
        <v>0</v>
      </c>
      <c r="L358" s="47">
        <v>2875000</v>
      </c>
      <c r="M358" s="47">
        <v>0</v>
      </c>
      <c r="N358" s="66"/>
      <c r="O358" s="63"/>
      <c r="P358" s="63"/>
      <c r="Q358" s="63"/>
      <c r="R358" s="63"/>
      <c r="S358" s="63"/>
      <c r="T358" s="63"/>
      <c r="U358" s="63"/>
      <c r="V358" s="63"/>
      <c r="W358" s="13"/>
      <c r="X358" s="13"/>
    </row>
    <row r="359" spans="1:24" s="14" customFormat="1" ht="45" customHeight="1">
      <c r="A359" s="60"/>
      <c r="B359" s="72"/>
      <c r="C359" s="68"/>
      <c r="D359" s="68"/>
      <c r="E359" s="63"/>
      <c r="F359" s="45" t="s">
        <v>68</v>
      </c>
      <c r="G359" s="47">
        <v>0</v>
      </c>
      <c r="H359" s="47">
        <v>0</v>
      </c>
      <c r="I359" s="47">
        <v>0</v>
      </c>
      <c r="J359" s="47">
        <v>0</v>
      </c>
      <c r="K359" s="47">
        <v>0</v>
      </c>
      <c r="L359" s="47">
        <v>0</v>
      </c>
      <c r="M359" s="47">
        <v>0</v>
      </c>
      <c r="N359" s="66"/>
      <c r="O359" s="63"/>
      <c r="P359" s="63"/>
      <c r="Q359" s="63"/>
      <c r="R359" s="63"/>
      <c r="S359" s="63"/>
      <c r="T359" s="63"/>
      <c r="U359" s="63"/>
      <c r="V359" s="63"/>
      <c r="W359" s="13"/>
      <c r="X359" s="13"/>
    </row>
    <row r="360" spans="1:24" s="14" customFormat="1" ht="44.25" customHeight="1">
      <c r="A360" s="69" t="s">
        <v>313</v>
      </c>
      <c r="B360" s="70" t="s">
        <v>81</v>
      </c>
      <c r="C360" s="68">
        <v>2023</v>
      </c>
      <c r="D360" s="68">
        <v>2024</v>
      </c>
      <c r="E360" s="71" t="s">
        <v>97</v>
      </c>
      <c r="F360" s="45" t="s">
        <v>72</v>
      </c>
      <c r="G360" s="47">
        <f t="shared" ref="G360:G365" si="128">H360+I360+J360+K360+L360+M360</f>
        <v>0</v>
      </c>
      <c r="H360" s="47">
        <f t="shared" ref="H360:M360" si="129">H361+H362</f>
        <v>0</v>
      </c>
      <c r="I360" s="47">
        <f t="shared" si="129"/>
        <v>0</v>
      </c>
      <c r="J360" s="47">
        <f t="shared" si="129"/>
        <v>0</v>
      </c>
      <c r="K360" s="47">
        <f t="shared" si="129"/>
        <v>0</v>
      </c>
      <c r="L360" s="47">
        <f t="shared" si="129"/>
        <v>0</v>
      </c>
      <c r="M360" s="47">
        <f t="shared" si="129"/>
        <v>0</v>
      </c>
      <c r="N360" s="66" t="s">
        <v>25</v>
      </c>
      <c r="O360" s="63" t="s">
        <v>25</v>
      </c>
      <c r="P360" s="66" t="s">
        <v>25</v>
      </c>
      <c r="Q360" s="66" t="s">
        <v>25</v>
      </c>
      <c r="R360" s="66" t="s">
        <v>25</v>
      </c>
      <c r="S360" s="66" t="s">
        <v>25</v>
      </c>
      <c r="T360" s="66" t="s">
        <v>25</v>
      </c>
      <c r="U360" s="66" t="s">
        <v>25</v>
      </c>
      <c r="V360" s="66" t="s">
        <v>25</v>
      </c>
      <c r="W360" s="13"/>
      <c r="X360" s="13"/>
    </row>
    <row r="361" spans="1:24" s="14" customFormat="1" ht="44.25" customHeight="1">
      <c r="A361" s="69"/>
      <c r="B361" s="70"/>
      <c r="C361" s="68"/>
      <c r="D361" s="68"/>
      <c r="E361" s="71"/>
      <c r="F361" s="45" t="s">
        <v>38</v>
      </c>
      <c r="G361" s="47">
        <f t="shared" si="128"/>
        <v>0</v>
      </c>
      <c r="H361" s="47">
        <v>0</v>
      </c>
      <c r="I361" s="47">
        <v>0</v>
      </c>
      <c r="J361" s="47">
        <v>0</v>
      </c>
      <c r="K361" s="47">
        <v>0</v>
      </c>
      <c r="L361" s="47">
        <v>0</v>
      </c>
      <c r="M361" s="47">
        <v>0</v>
      </c>
      <c r="N361" s="66"/>
      <c r="O361" s="63"/>
      <c r="P361" s="66"/>
      <c r="Q361" s="66"/>
      <c r="R361" s="66"/>
      <c r="S361" s="66"/>
      <c r="T361" s="66"/>
      <c r="U361" s="66"/>
      <c r="V361" s="66"/>
      <c r="W361" s="13"/>
      <c r="X361" s="13"/>
    </row>
    <row r="362" spans="1:24" s="14" customFormat="1" ht="44.25" customHeight="1">
      <c r="A362" s="69"/>
      <c r="B362" s="70"/>
      <c r="C362" s="68"/>
      <c r="D362" s="68"/>
      <c r="E362" s="71"/>
      <c r="F362" s="45" t="s">
        <v>68</v>
      </c>
      <c r="G362" s="47">
        <f t="shared" si="128"/>
        <v>0</v>
      </c>
      <c r="H362" s="47">
        <v>0</v>
      </c>
      <c r="I362" s="47">
        <v>0</v>
      </c>
      <c r="J362" s="47">
        <v>0</v>
      </c>
      <c r="K362" s="47">
        <v>0</v>
      </c>
      <c r="L362" s="47">
        <v>0</v>
      </c>
      <c r="M362" s="47">
        <v>0</v>
      </c>
      <c r="N362" s="66"/>
      <c r="O362" s="63"/>
      <c r="P362" s="66"/>
      <c r="Q362" s="66"/>
      <c r="R362" s="66"/>
      <c r="S362" s="66"/>
      <c r="T362" s="66"/>
      <c r="U362" s="66"/>
      <c r="V362" s="66"/>
      <c r="W362" s="13"/>
      <c r="X362" s="13"/>
    </row>
    <row r="363" spans="1:24" s="14" customFormat="1" ht="44.25" customHeight="1">
      <c r="A363" s="60" t="s">
        <v>314</v>
      </c>
      <c r="B363" s="68" t="s">
        <v>114</v>
      </c>
      <c r="C363" s="68">
        <v>2023</v>
      </c>
      <c r="D363" s="68">
        <v>2024</v>
      </c>
      <c r="E363" s="63" t="s">
        <v>97</v>
      </c>
      <c r="F363" s="45" t="s">
        <v>72</v>
      </c>
      <c r="G363" s="47">
        <f t="shared" si="128"/>
        <v>2875000</v>
      </c>
      <c r="H363" s="47">
        <f t="shared" ref="H363:M363" si="130">H364+H365</f>
        <v>0</v>
      </c>
      <c r="I363" s="47">
        <f t="shared" si="130"/>
        <v>0</v>
      </c>
      <c r="J363" s="47">
        <f t="shared" si="130"/>
        <v>0</v>
      </c>
      <c r="K363" s="47">
        <f t="shared" si="130"/>
        <v>0</v>
      </c>
      <c r="L363" s="47">
        <f t="shared" si="130"/>
        <v>2875000</v>
      </c>
      <c r="M363" s="47">
        <f t="shared" si="130"/>
        <v>0</v>
      </c>
      <c r="N363" s="66" t="s">
        <v>25</v>
      </c>
      <c r="O363" s="63" t="s">
        <v>25</v>
      </c>
      <c r="P363" s="66" t="s">
        <v>25</v>
      </c>
      <c r="Q363" s="66" t="s">
        <v>25</v>
      </c>
      <c r="R363" s="66" t="s">
        <v>25</v>
      </c>
      <c r="S363" s="66" t="s">
        <v>25</v>
      </c>
      <c r="T363" s="66" t="s">
        <v>25</v>
      </c>
      <c r="U363" s="66" t="s">
        <v>25</v>
      </c>
      <c r="V363" s="66" t="s">
        <v>25</v>
      </c>
      <c r="W363" s="13"/>
      <c r="X363" s="13"/>
    </row>
    <row r="364" spans="1:24" s="14" customFormat="1" ht="44.25" customHeight="1">
      <c r="A364" s="60"/>
      <c r="B364" s="68"/>
      <c r="C364" s="68"/>
      <c r="D364" s="68"/>
      <c r="E364" s="63"/>
      <c r="F364" s="45" t="s">
        <v>38</v>
      </c>
      <c r="G364" s="47">
        <f t="shared" si="128"/>
        <v>2875000</v>
      </c>
      <c r="H364" s="47">
        <v>0</v>
      </c>
      <c r="I364" s="47">
        <v>0</v>
      </c>
      <c r="J364" s="47">
        <v>0</v>
      </c>
      <c r="K364" s="47">
        <v>0</v>
      </c>
      <c r="L364" s="47">
        <v>2875000</v>
      </c>
      <c r="M364" s="47">
        <v>0</v>
      </c>
      <c r="N364" s="66"/>
      <c r="O364" s="63"/>
      <c r="P364" s="66"/>
      <c r="Q364" s="66"/>
      <c r="R364" s="66"/>
      <c r="S364" s="66"/>
      <c r="T364" s="66"/>
      <c r="U364" s="66"/>
      <c r="V364" s="66"/>
      <c r="W364" s="13"/>
      <c r="X364" s="13"/>
    </row>
    <row r="365" spans="1:24" s="14" customFormat="1" ht="44.25" customHeight="1">
      <c r="A365" s="60"/>
      <c r="B365" s="68"/>
      <c r="C365" s="68"/>
      <c r="D365" s="68"/>
      <c r="E365" s="63"/>
      <c r="F365" s="45" t="s">
        <v>68</v>
      </c>
      <c r="G365" s="47">
        <f t="shared" si="128"/>
        <v>0</v>
      </c>
      <c r="H365" s="47">
        <v>0</v>
      </c>
      <c r="I365" s="47">
        <v>0</v>
      </c>
      <c r="J365" s="47">
        <v>0</v>
      </c>
      <c r="K365" s="47">
        <v>0</v>
      </c>
      <c r="L365" s="47">
        <v>0</v>
      </c>
      <c r="M365" s="47">
        <v>0</v>
      </c>
      <c r="N365" s="66"/>
      <c r="O365" s="63"/>
      <c r="P365" s="66"/>
      <c r="Q365" s="66"/>
      <c r="R365" s="66"/>
      <c r="S365" s="66"/>
      <c r="T365" s="66"/>
      <c r="U365" s="66"/>
      <c r="V365" s="66"/>
      <c r="W365" s="13"/>
      <c r="X365" s="13"/>
    </row>
    <row r="366" spans="1:24" s="14" customFormat="1" ht="54.6" customHeight="1">
      <c r="A366" s="60" t="s">
        <v>187</v>
      </c>
      <c r="B366" s="72" t="s">
        <v>305</v>
      </c>
      <c r="C366" s="68">
        <v>2024</v>
      </c>
      <c r="D366" s="68">
        <v>2025</v>
      </c>
      <c r="E366" s="63" t="s">
        <v>74</v>
      </c>
      <c r="F366" s="45" t="s">
        <v>72</v>
      </c>
      <c r="G366" s="47">
        <f>SUM(H366:M366)</f>
        <v>3300000</v>
      </c>
      <c r="H366" s="47">
        <v>0</v>
      </c>
      <c r="I366" s="47">
        <v>0</v>
      </c>
      <c r="J366" s="47">
        <f>SUM(J367:J368)</f>
        <v>0</v>
      </c>
      <c r="K366" s="47">
        <f>SUM(K367:K368)</f>
        <v>0</v>
      </c>
      <c r="L366" s="47">
        <f>SUM(L367:L368)</f>
        <v>300000</v>
      </c>
      <c r="M366" s="47">
        <f>SUM(M367:M368)</f>
        <v>3000000</v>
      </c>
      <c r="N366" s="66" t="s">
        <v>75</v>
      </c>
      <c r="O366" s="63" t="s">
        <v>76</v>
      </c>
      <c r="P366" s="63">
        <v>100</v>
      </c>
      <c r="Q366" s="63" t="s">
        <v>25</v>
      </c>
      <c r="R366" s="63" t="s">
        <v>25</v>
      </c>
      <c r="S366" s="63" t="s">
        <v>25</v>
      </c>
      <c r="T366" s="63" t="s">
        <v>25</v>
      </c>
      <c r="U366" s="63" t="s">
        <v>25</v>
      </c>
      <c r="V366" s="63">
        <v>100</v>
      </c>
      <c r="W366" s="13"/>
      <c r="X366" s="13"/>
    </row>
    <row r="367" spans="1:24" s="14" customFormat="1" ht="71.849999999999994" customHeight="1">
      <c r="A367" s="60"/>
      <c r="B367" s="72"/>
      <c r="C367" s="68"/>
      <c r="D367" s="68"/>
      <c r="E367" s="63"/>
      <c r="F367" s="45" t="s">
        <v>38</v>
      </c>
      <c r="G367" s="47">
        <f>SUM(H367:M367)</f>
        <v>3300000</v>
      </c>
      <c r="H367" s="47">
        <v>0</v>
      </c>
      <c r="I367" s="47">
        <v>0</v>
      </c>
      <c r="J367" s="47">
        <v>0</v>
      </c>
      <c r="K367" s="47">
        <v>0</v>
      </c>
      <c r="L367" s="47">
        <v>300000</v>
      </c>
      <c r="M367" s="47">
        <v>3000000</v>
      </c>
      <c r="N367" s="66"/>
      <c r="O367" s="63"/>
      <c r="P367" s="63"/>
      <c r="Q367" s="63"/>
      <c r="R367" s="63"/>
      <c r="S367" s="63"/>
      <c r="T367" s="63"/>
      <c r="U367" s="63"/>
      <c r="V367" s="63"/>
      <c r="W367" s="13"/>
      <c r="X367" s="13"/>
    </row>
    <row r="368" spans="1:24" s="14" customFormat="1" ht="45" customHeight="1">
      <c r="A368" s="60"/>
      <c r="B368" s="72"/>
      <c r="C368" s="68"/>
      <c r="D368" s="68"/>
      <c r="E368" s="63"/>
      <c r="F368" s="45" t="s">
        <v>68</v>
      </c>
      <c r="G368" s="47">
        <v>0</v>
      </c>
      <c r="H368" s="47">
        <v>0</v>
      </c>
      <c r="I368" s="47">
        <v>0</v>
      </c>
      <c r="J368" s="47">
        <v>0</v>
      </c>
      <c r="K368" s="47">
        <v>0</v>
      </c>
      <c r="L368" s="47">
        <v>0</v>
      </c>
      <c r="M368" s="47">
        <v>0</v>
      </c>
      <c r="N368" s="66"/>
      <c r="O368" s="63"/>
      <c r="P368" s="63"/>
      <c r="Q368" s="63"/>
      <c r="R368" s="63"/>
      <c r="S368" s="63"/>
      <c r="T368" s="63"/>
      <c r="U368" s="63"/>
      <c r="V368" s="63"/>
      <c r="W368" s="13"/>
      <c r="X368" s="13"/>
    </row>
    <row r="369" spans="1:24" s="14" customFormat="1" ht="44.25" customHeight="1">
      <c r="A369" s="69" t="s">
        <v>321</v>
      </c>
      <c r="B369" s="70" t="s">
        <v>81</v>
      </c>
      <c r="C369" s="68">
        <v>2023</v>
      </c>
      <c r="D369" s="68">
        <v>2024</v>
      </c>
      <c r="E369" s="71" t="s">
        <v>97</v>
      </c>
      <c r="F369" s="45" t="s">
        <v>72</v>
      </c>
      <c r="G369" s="47">
        <f t="shared" ref="G369:G374" si="131">H369+I369+J369+K369+L369+M369</f>
        <v>300000</v>
      </c>
      <c r="H369" s="47">
        <f t="shared" ref="H369:M369" si="132">H370+H371</f>
        <v>0</v>
      </c>
      <c r="I369" s="47">
        <f t="shared" si="132"/>
        <v>0</v>
      </c>
      <c r="J369" s="47">
        <f t="shared" si="132"/>
        <v>0</v>
      </c>
      <c r="K369" s="47">
        <f t="shared" si="132"/>
        <v>0</v>
      </c>
      <c r="L369" s="47">
        <f t="shared" si="132"/>
        <v>300000</v>
      </c>
      <c r="M369" s="47">
        <f t="shared" si="132"/>
        <v>0</v>
      </c>
      <c r="N369" s="66" t="s">
        <v>25</v>
      </c>
      <c r="O369" s="63" t="s">
        <v>25</v>
      </c>
      <c r="P369" s="66" t="s">
        <v>25</v>
      </c>
      <c r="Q369" s="66" t="s">
        <v>25</v>
      </c>
      <c r="R369" s="66" t="s">
        <v>25</v>
      </c>
      <c r="S369" s="66" t="s">
        <v>25</v>
      </c>
      <c r="T369" s="66" t="s">
        <v>25</v>
      </c>
      <c r="U369" s="66" t="s">
        <v>25</v>
      </c>
      <c r="V369" s="66" t="s">
        <v>25</v>
      </c>
      <c r="W369" s="13"/>
      <c r="X369" s="13"/>
    </row>
    <row r="370" spans="1:24" s="14" customFormat="1" ht="44.25" customHeight="1">
      <c r="A370" s="69"/>
      <c r="B370" s="70"/>
      <c r="C370" s="68"/>
      <c r="D370" s="68"/>
      <c r="E370" s="71"/>
      <c r="F370" s="45" t="s">
        <v>38</v>
      </c>
      <c r="G370" s="47">
        <f t="shared" si="131"/>
        <v>300000</v>
      </c>
      <c r="H370" s="47">
        <v>0</v>
      </c>
      <c r="I370" s="47">
        <v>0</v>
      </c>
      <c r="J370" s="47">
        <v>0</v>
      </c>
      <c r="K370" s="47">
        <v>0</v>
      </c>
      <c r="L370" s="47">
        <v>300000</v>
      </c>
      <c r="M370" s="47">
        <v>0</v>
      </c>
      <c r="N370" s="66"/>
      <c r="O370" s="63"/>
      <c r="P370" s="66"/>
      <c r="Q370" s="66"/>
      <c r="R370" s="66"/>
      <c r="S370" s="66"/>
      <c r="T370" s="66"/>
      <c r="U370" s="66"/>
      <c r="V370" s="66"/>
      <c r="W370" s="13"/>
      <c r="X370" s="13"/>
    </row>
    <row r="371" spans="1:24" s="14" customFormat="1" ht="44.25" customHeight="1">
      <c r="A371" s="69"/>
      <c r="B371" s="70"/>
      <c r="C371" s="68"/>
      <c r="D371" s="68"/>
      <c r="E371" s="71"/>
      <c r="F371" s="45" t="s">
        <v>68</v>
      </c>
      <c r="G371" s="47">
        <f t="shared" si="131"/>
        <v>0</v>
      </c>
      <c r="H371" s="47">
        <v>0</v>
      </c>
      <c r="I371" s="47">
        <v>0</v>
      </c>
      <c r="J371" s="47">
        <v>0</v>
      </c>
      <c r="K371" s="47">
        <v>0</v>
      </c>
      <c r="L371" s="47">
        <v>0</v>
      </c>
      <c r="M371" s="47">
        <v>0</v>
      </c>
      <c r="N371" s="66"/>
      <c r="O371" s="63"/>
      <c r="P371" s="66"/>
      <c r="Q371" s="66"/>
      <c r="R371" s="66"/>
      <c r="S371" s="66"/>
      <c r="T371" s="66"/>
      <c r="U371" s="66"/>
      <c r="V371" s="66"/>
      <c r="W371" s="13"/>
      <c r="X371" s="13"/>
    </row>
    <row r="372" spans="1:24" s="14" customFormat="1" ht="44.25" customHeight="1">
      <c r="A372" s="60" t="s">
        <v>322</v>
      </c>
      <c r="B372" s="68" t="s">
        <v>114</v>
      </c>
      <c r="C372" s="68">
        <v>2023</v>
      </c>
      <c r="D372" s="68">
        <v>2024</v>
      </c>
      <c r="E372" s="63" t="s">
        <v>97</v>
      </c>
      <c r="F372" s="45" t="s">
        <v>72</v>
      </c>
      <c r="G372" s="47">
        <f t="shared" si="131"/>
        <v>3000000</v>
      </c>
      <c r="H372" s="47">
        <f t="shared" ref="H372:M372" si="133">H373+H374</f>
        <v>0</v>
      </c>
      <c r="I372" s="47">
        <f t="shared" si="133"/>
        <v>0</v>
      </c>
      <c r="J372" s="47">
        <f t="shared" si="133"/>
        <v>0</v>
      </c>
      <c r="K372" s="47">
        <f t="shared" si="133"/>
        <v>0</v>
      </c>
      <c r="L372" s="47">
        <f t="shared" si="133"/>
        <v>0</v>
      </c>
      <c r="M372" s="47">
        <f t="shared" si="133"/>
        <v>3000000</v>
      </c>
      <c r="N372" s="66" t="s">
        <v>25</v>
      </c>
      <c r="O372" s="63" t="s">
        <v>25</v>
      </c>
      <c r="P372" s="66" t="s">
        <v>25</v>
      </c>
      <c r="Q372" s="66" t="s">
        <v>25</v>
      </c>
      <c r="R372" s="66" t="s">
        <v>25</v>
      </c>
      <c r="S372" s="66" t="s">
        <v>25</v>
      </c>
      <c r="T372" s="66" t="s">
        <v>25</v>
      </c>
      <c r="U372" s="66" t="s">
        <v>25</v>
      </c>
      <c r="V372" s="66" t="s">
        <v>25</v>
      </c>
      <c r="W372" s="13"/>
      <c r="X372" s="13"/>
    </row>
    <row r="373" spans="1:24" s="14" customFormat="1" ht="44.25" customHeight="1">
      <c r="A373" s="60"/>
      <c r="B373" s="68"/>
      <c r="C373" s="68"/>
      <c r="D373" s="68"/>
      <c r="E373" s="63"/>
      <c r="F373" s="45" t="s">
        <v>38</v>
      </c>
      <c r="G373" s="47">
        <f t="shared" si="131"/>
        <v>3000000</v>
      </c>
      <c r="H373" s="47">
        <v>0</v>
      </c>
      <c r="I373" s="47">
        <v>0</v>
      </c>
      <c r="J373" s="47">
        <v>0</v>
      </c>
      <c r="K373" s="47">
        <v>0</v>
      </c>
      <c r="L373" s="47">
        <v>0</v>
      </c>
      <c r="M373" s="47">
        <v>3000000</v>
      </c>
      <c r="N373" s="66"/>
      <c r="O373" s="63"/>
      <c r="P373" s="66"/>
      <c r="Q373" s="66"/>
      <c r="R373" s="66"/>
      <c r="S373" s="66"/>
      <c r="T373" s="66"/>
      <c r="U373" s="66"/>
      <c r="V373" s="66"/>
      <c r="W373" s="13"/>
      <c r="X373" s="13"/>
    </row>
    <row r="374" spans="1:24" s="14" customFormat="1" ht="44.25" customHeight="1">
      <c r="A374" s="60"/>
      <c r="B374" s="68"/>
      <c r="C374" s="68"/>
      <c r="D374" s="68"/>
      <c r="E374" s="63"/>
      <c r="F374" s="45" t="s">
        <v>68</v>
      </c>
      <c r="G374" s="47">
        <f t="shared" si="131"/>
        <v>0</v>
      </c>
      <c r="H374" s="47">
        <v>0</v>
      </c>
      <c r="I374" s="47">
        <v>0</v>
      </c>
      <c r="J374" s="47">
        <v>0</v>
      </c>
      <c r="K374" s="47">
        <v>0</v>
      </c>
      <c r="L374" s="47">
        <v>0</v>
      </c>
      <c r="M374" s="47">
        <v>0</v>
      </c>
      <c r="N374" s="66"/>
      <c r="O374" s="63"/>
      <c r="P374" s="66"/>
      <c r="Q374" s="66"/>
      <c r="R374" s="66"/>
      <c r="S374" s="66"/>
      <c r="T374" s="66"/>
      <c r="U374" s="66"/>
      <c r="V374" s="66"/>
      <c r="W374" s="13"/>
      <c r="X374" s="13"/>
    </row>
    <row r="375" spans="1:24" s="14" customFormat="1" ht="54.6" customHeight="1">
      <c r="A375" s="60" t="s">
        <v>189</v>
      </c>
      <c r="B375" s="72" t="s">
        <v>306</v>
      </c>
      <c r="C375" s="68">
        <v>2024</v>
      </c>
      <c r="D375" s="68">
        <v>2025</v>
      </c>
      <c r="E375" s="63" t="s">
        <v>74</v>
      </c>
      <c r="F375" s="45" t="s">
        <v>72</v>
      </c>
      <c r="G375" s="47">
        <f>SUM(H375:M375)</f>
        <v>2200000</v>
      </c>
      <c r="H375" s="47">
        <v>0</v>
      </c>
      <c r="I375" s="47">
        <v>0</v>
      </c>
      <c r="J375" s="47">
        <f>SUM(J376:J377)</f>
        <v>0</v>
      </c>
      <c r="K375" s="47">
        <f>SUM(K376:K377)</f>
        <v>0</v>
      </c>
      <c r="L375" s="47">
        <f>SUM(L376:L377)</f>
        <v>1500000</v>
      </c>
      <c r="M375" s="47">
        <f>SUM(M376:M377)</f>
        <v>700000</v>
      </c>
      <c r="N375" s="66" t="s">
        <v>75</v>
      </c>
      <c r="O375" s="63" t="s">
        <v>76</v>
      </c>
      <c r="P375" s="63">
        <v>100</v>
      </c>
      <c r="Q375" s="63" t="s">
        <v>25</v>
      </c>
      <c r="R375" s="63" t="s">
        <v>25</v>
      </c>
      <c r="S375" s="63" t="s">
        <v>25</v>
      </c>
      <c r="T375" s="63" t="s">
        <v>25</v>
      </c>
      <c r="U375" s="63" t="s">
        <v>25</v>
      </c>
      <c r="V375" s="63">
        <v>100</v>
      </c>
      <c r="W375" s="13"/>
      <c r="X375" s="13"/>
    </row>
    <row r="376" spans="1:24" s="14" customFormat="1" ht="71.849999999999994" customHeight="1">
      <c r="A376" s="60"/>
      <c r="B376" s="72"/>
      <c r="C376" s="68"/>
      <c r="D376" s="68"/>
      <c r="E376" s="63"/>
      <c r="F376" s="45" t="s">
        <v>38</v>
      </c>
      <c r="G376" s="47">
        <f>SUM(H376:M376)</f>
        <v>2200000</v>
      </c>
      <c r="H376" s="47">
        <v>0</v>
      </c>
      <c r="I376" s="47">
        <v>0</v>
      </c>
      <c r="J376" s="47">
        <v>0</v>
      </c>
      <c r="K376" s="47">
        <v>0</v>
      </c>
      <c r="L376" s="47">
        <v>1500000</v>
      </c>
      <c r="M376" s="47">
        <v>700000</v>
      </c>
      <c r="N376" s="66"/>
      <c r="O376" s="63"/>
      <c r="P376" s="63"/>
      <c r="Q376" s="63"/>
      <c r="R376" s="63"/>
      <c r="S376" s="63"/>
      <c r="T376" s="63"/>
      <c r="U376" s="63"/>
      <c r="V376" s="63"/>
      <c r="W376" s="13"/>
      <c r="X376" s="13"/>
    </row>
    <row r="377" spans="1:24" s="14" customFormat="1" ht="45" customHeight="1">
      <c r="A377" s="60"/>
      <c r="B377" s="72"/>
      <c r="C377" s="68"/>
      <c r="D377" s="68"/>
      <c r="E377" s="63"/>
      <c r="F377" s="45" t="s">
        <v>68</v>
      </c>
      <c r="G377" s="47">
        <v>0</v>
      </c>
      <c r="H377" s="47">
        <v>0</v>
      </c>
      <c r="I377" s="47">
        <v>0</v>
      </c>
      <c r="J377" s="47">
        <v>0</v>
      </c>
      <c r="K377" s="47">
        <v>0</v>
      </c>
      <c r="L377" s="47">
        <v>0</v>
      </c>
      <c r="M377" s="47">
        <v>0</v>
      </c>
      <c r="N377" s="66"/>
      <c r="O377" s="63"/>
      <c r="P377" s="63"/>
      <c r="Q377" s="63"/>
      <c r="R377" s="63"/>
      <c r="S377" s="63"/>
      <c r="T377" s="63"/>
      <c r="U377" s="63"/>
      <c r="V377" s="63"/>
      <c r="W377" s="13"/>
      <c r="X377" s="13"/>
    </row>
    <row r="378" spans="1:24" s="14" customFormat="1" ht="44.25" customHeight="1">
      <c r="A378" s="69" t="s">
        <v>323</v>
      </c>
      <c r="B378" s="70" t="s">
        <v>81</v>
      </c>
      <c r="C378" s="68">
        <v>2023</v>
      </c>
      <c r="D378" s="68">
        <v>2024</v>
      </c>
      <c r="E378" s="71" t="s">
        <v>97</v>
      </c>
      <c r="F378" s="45" t="s">
        <v>72</v>
      </c>
      <c r="G378" s="47">
        <f t="shared" ref="G378:G383" si="134">H378+I378+J378+K378+L378+M378</f>
        <v>1500000</v>
      </c>
      <c r="H378" s="47">
        <f t="shared" ref="H378:M378" si="135">H379+H380</f>
        <v>0</v>
      </c>
      <c r="I378" s="47">
        <f t="shared" si="135"/>
        <v>0</v>
      </c>
      <c r="J378" s="47">
        <f t="shared" si="135"/>
        <v>0</v>
      </c>
      <c r="K378" s="47">
        <f t="shared" si="135"/>
        <v>0</v>
      </c>
      <c r="L378" s="47">
        <f t="shared" si="135"/>
        <v>1500000</v>
      </c>
      <c r="M378" s="47">
        <f t="shared" si="135"/>
        <v>0</v>
      </c>
      <c r="N378" s="66" t="s">
        <v>25</v>
      </c>
      <c r="O378" s="63" t="s">
        <v>25</v>
      </c>
      <c r="P378" s="66" t="s">
        <v>25</v>
      </c>
      <c r="Q378" s="66" t="s">
        <v>25</v>
      </c>
      <c r="R378" s="66" t="s">
        <v>25</v>
      </c>
      <c r="S378" s="66" t="s">
        <v>25</v>
      </c>
      <c r="T378" s="66" t="s">
        <v>25</v>
      </c>
      <c r="U378" s="66" t="s">
        <v>25</v>
      </c>
      <c r="V378" s="66" t="s">
        <v>25</v>
      </c>
      <c r="W378" s="13"/>
      <c r="X378" s="13"/>
    </row>
    <row r="379" spans="1:24" s="14" customFormat="1" ht="44.25" customHeight="1">
      <c r="A379" s="69"/>
      <c r="B379" s="70"/>
      <c r="C379" s="68"/>
      <c r="D379" s="68"/>
      <c r="E379" s="71"/>
      <c r="F379" s="45" t="s">
        <v>38</v>
      </c>
      <c r="G379" s="47">
        <f t="shared" si="134"/>
        <v>1500000</v>
      </c>
      <c r="H379" s="47">
        <v>0</v>
      </c>
      <c r="I379" s="47">
        <v>0</v>
      </c>
      <c r="J379" s="47">
        <v>0</v>
      </c>
      <c r="K379" s="47">
        <v>0</v>
      </c>
      <c r="L379" s="47">
        <v>1500000</v>
      </c>
      <c r="M379" s="47">
        <v>0</v>
      </c>
      <c r="N379" s="66"/>
      <c r="O379" s="63"/>
      <c r="P379" s="66"/>
      <c r="Q379" s="66"/>
      <c r="R379" s="66"/>
      <c r="S379" s="66"/>
      <c r="T379" s="66"/>
      <c r="U379" s="66"/>
      <c r="V379" s="66"/>
      <c r="W379" s="13"/>
      <c r="X379" s="13"/>
    </row>
    <row r="380" spans="1:24" s="14" customFormat="1" ht="44.25" customHeight="1">
      <c r="A380" s="69"/>
      <c r="B380" s="70"/>
      <c r="C380" s="68"/>
      <c r="D380" s="68"/>
      <c r="E380" s="71"/>
      <c r="F380" s="45" t="s">
        <v>68</v>
      </c>
      <c r="G380" s="47">
        <f t="shared" si="134"/>
        <v>0</v>
      </c>
      <c r="H380" s="47">
        <v>0</v>
      </c>
      <c r="I380" s="47">
        <v>0</v>
      </c>
      <c r="J380" s="47">
        <v>0</v>
      </c>
      <c r="K380" s="47">
        <v>0</v>
      </c>
      <c r="L380" s="47">
        <v>0</v>
      </c>
      <c r="M380" s="47">
        <v>0</v>
      </c>
      <c r="N380" s="66"/>
      <c r="O380" s="63"/>
      <c r="P380" s="66"/>
      <c r="Q380" s="66"/>
      <c r="R380" s="66"/>
      <c r="S380" s="66"/>
      <c r="T380" s="66"/>
      <c r="U380" s="66"/>
      <c r="V380" s="66"/>
      <c r="W380" s="13"/>
      <c r="X380" s="13"/>
    </row>
    <row r="381" spans="1:24" s="14" customFormat="1" ht="44.25" customHeight="1">
      <c r="A381" s="60" t="s">
        <v>324</v>
      </c>
      <c r="B381" s="68" t="s">
        <v>114</v>
      </c>
      <c r="C381" s="68">
        <v>2023</v>
      </c>
      <c r="D381" s="68">
        <v>2024</v>
      </c>
      <c r="E381" s="63" t="s">
        <v>97</v>
      </c>
      <c r="F381" s="45" t="s">
        <v>72</v>
      </c>
      <c r="G381" s="47">
        <f t="shared" si="134"/>
        <v>700000</v>
      </c>
      <c r="H381" s="47">
        <f t="shared" ref="H381:M381" si="136">H382+H383</f>
        <v>0</v>
      </c>
      <c r="I381" s="47">
        <f t="shared" si="136"/>
        <v>0</v>
      </c>
      <c r="J381" s="47">
        <f t="shared" si="136"/>
        <v>0</v>
      </c>
      <c r="K381" s="47">
        <f t="shared" si="136"/>
        <v>0</v>
      </c>
      <c r="L381" s="47">
        <f t="shared" si="136"/>
        <v>0</v>
      </c>
      <c r="M381" s="47">
        <f t="shared" si="136"/>
        <v>700000</v>
      </c>
      <c r="N381" s="66" t="s">
        <v>25</v>
      </c>
      <c r="O381" s="63" t="s">
        <v>25</v>
      </c>
      <c r="P381" s="66" t="s">
        <v>25</v>
      </c>
      <c r="Q381" s="66" t="s">
        <v>25</v>
      </c>
      <c r="R381" s="66" t="s">
        <v>25</v>
      </c>
      <c r="S381" s="66" t="s">
        <v>25</v>
      </c>
      <c r="T381" s="66" t="s">
        <v>25</v>
      </c>
      <c r="U381" s="66" t="s">
        <v>25</v>
      </c>
      <c r="V381" s="66" t="s">
        <v>25</v>
      </c>
      <c r="W381" s="13"/>
      <c r="X381" s="13"/>
    </row>
    <row r="382" spans="1:24" s="14" customFormat="1" ht="44.25" customHeight="1">
      <c r="A382" s="60"/>
      <c r="B382" s="68"/>
      <c r="C382" s="68"/>
      <c r="D382" s="68"/>
      <c r="E382" s="63"/>
      <c r="F382" s="45" t="s">
        <v>38</v>
      </c>
      <c r="G382" s="47">
        <f t="shared" si="134"/>
        <v>700000</v>
      </c>
      <c r="H382" s="47">
        <v>0</v>
      </c>
      <c r="I382" s="47">
        <v>0</v>
      </c>
      <c r="J382" s="47">
        <v>0</v>
      </c>
      <c r="K382" s="47">
        <v>0</v>
      </c>
      <c r="L382" s="47">
        <v>0</v>
      </c>
      <c r="M382" s="47">
        <v>700000</v>
      </c>
      <c r="N382" s="66"/>
      <c r="O382" s="63"/>
      <c r="P382" s="66"/>
      <c r="Q382" s="66"/>
      <c r="R382" s="66"/>
      <c r="S382" s="66"/>
      <c r="T382" s="66"/>
      <c r="U382" s="66"/>
      <c r="V382" s="66"/>
      <c r="W382" s="13"/>
      <c r="X382" s="13"/>
    </row>
    <row r="383" spans="1:24" s="14" customFormat="1" ht="44.25" customHeight="1">
      <c r="A383" s="60"/>
      <c r="B383" s="68"/>
      <c r="C383" s="68"/>
      <c r="D383" s="68"/>
      <c r="E383" s="63"/>
      <c r="F383" s="45" t="s">
        <v>68</v>
      </c>
      <c r="G383" s="47">
        <f t="shared" si="134"/>
        <v>0</v>
      </c>
      <c r="H383" s="47">
        <v>0</v>
      </c>
      <c r="I383" s="47">
        <v>0</v>
      </c>
      <c r="J383" s="47">
        <v>0</v>
      </c>
      <c r="K383" s="47">
        <v>0</v>
      </c>
      <c r="L383" s="47">
        <v>0</v>
      </c>
      <c r="M383" s="47">
        <v>0</v>
      </c>
      <c r="N383" s="66"/>
      <c r="O383" s="63"/>
      <c r="P383" s="66"/>
      <c r="Q383" s="66"/>
      <c r="R383" s="66"/>
      <c r="S383" s="66"/>
      <c r="T383" s="66"/>
      <c r="U383" s="66"/>
      <c r="V383" s="66"/>
      <c r="W383" s="13"/>
      <c r="X383" s="13"/>
    </row>
    <row r="384" spans="1:24" s="14" customFormat="1" ht="54.6" customHeight="1">
      <c r="A384" s="60" t="s">
        <v>191</v>
      </c>
      <c r="B384" s="72" t="s">
        <v>307</v>
      </c>
      <c r="C384" s="68">
        <v>2023</v>
      </c>
      <c r="D384" s="68">
        <v>2025</v>
      </c>
      <c r="E384" s="63" t="s">
        <v>74</v>
      </c>
      <c r="F384" s="45" t="s">
        <v>72</v>
      </c>
      <c r="G384" s="47">
        <f>SUM(H384:M384)</f>
        <v>1400000.8</v>
      </c>
      <c r="H384" s="47">
        <v>0</v>
      </c>
      <c r="I384" s="47">
        <v>0</v>
      </c>
      <c r="J384" s="47">
        <f>SUM(J385:J386)</f>
        <v>0</v>
      </c>
      <c r="K384" s="47">
        <f>SUM(K385:K386)</f>
        <v>1400000.8</v>
      </c>
      <c r="L384" s="47">
        <f>SUM(L385:L386)</f>
        <v>0</v>
      </c>
      <c r="M384" s="47">
        <f>SUM(M385:M386)</f>
        <v>0</v>
      </c>
      <c r="N384" s="66" t="s">
        <v>75</v>
      </c>
      <c r="O384" s="63" t="s">
        <v>76</v>
      </c>
      <c r="P384" s="63">
        <v>100</v>
      </c>
      <c r="Q384" s="63" t="s">
        <v>25</v>
      </c>
      <c r="R384" s="63" t="s">
        <v>25</v>
      </c>
      <c r="S384" s="63" t="s">
        <v>25</v>
      </c>
      <c r="T384" s="63">
        <v>100</v>
      </c>
      <c r="U384" s="63" t="s">
        <v>25</v>
      </c>
      <c r="V384" s="63" t="s">
        <v>25</v>
      </c>
      <c r="W384" s="13"/>
      <c r="X384" s="13"/>
    </row>
    <row r="385" spans="1:24" s="14" customFormat="1" ht="71.849999999999994" customHeight="1">
      <c r="A385" s="60"/>
      <c r="B385" s="72"/>
      <c r="C385" s="68"/>
      <c r="D385" s="68"/>
      <c r="E385" s="63"/>
      <c r="F385" s="45" t="s">
        <v>38</v>
      </c>
      <c r="G385" s="47">
        <f>SUM(H385:M385)</f>
        <v>1400000.8</v>
      </c>
      <c r="H385" s="47">
        <v>0</v>
      </c>
      <c r="I385" s="47">
        <v>0</v>
      </c>
      <c r="J385" s="47">
        <v>0</v>
      </c>
      <c r="K385" s="47">
        <v>1400000.8</v>
      </c>
      <c r="L385" s="47">
        <v>0</v>
      </c>
      <c r="M385" s="47">
        <v>0</v>
      </c>
      <c r="N385" s="66"/>
      <c r="O385" s="63"/>
      <c r="P385" s="63"/>
      <c r="Q385" s="63"/>
      <c r="R385" s="63"/>
      <c r="S385" s="63"/>
      <c r="T385" s="63"/>
      <c r="U385" s="63"/>
      <c r="V385" s="63"/>
      <c r="W385" s="13"/>
      <c r="X385" s="13"/>
    </row>
    <row r="386" spans="1:24" s="14" customFormat="1" ht="45" customHeight="1">
      <c r="A386" s="60"/>
      <c r="B386" s="72"/>
      <c r="C386" s="68"/>
      <c r="D386" s="68"/>
      <c r="E386" s="63"/>
      <c r="F386" s="45" t="s">
        <v>68</v>
      </c>
      <c r="G386" s="47">
        <v>0</v>
      </c>
      <c r="H386" s="47">
        <v>0</v>
      </c>
      <c r="I386" s="47">
        <v>0</v>
      </c>
      <c r="J386" s="47">
        <v>0</v>
      </c>
      <c r="K386" s="47">
        <v>0</v>
      </c>
      <c r="L386" s="47">
        <v>0</v>
      </c>
      <c r="M386" s="47">
        <v>0</v>
      </c>
      <c r="N386" s="66"/>
      <c r="O386" s="63"/>
      <c r="P386" s="63"/>
      <c r="Q386" s="63"/>
      <c r="R386" s="63"/>
      <c r="S386" s="63"/>
      <c r="T386" s="63"/>
      <c r="U386" s="63"/>
      <c r="V386" s="63"/>
      <c r="W386" s="13"/>
      <c r="X386" s="13"/>
    </row>
    <row r="387" spans="1:24" s="14" customFormat="1" ht="44.25" customHeight="1">
      <c r="A387" s="69" t="s">
        <v>308</v>
      </c>
      <c r="B387" s="70" t="s">
        <v>81</v>
      </c>
      <c r="C387" s="68">
        <v>2023</v>
      </c>
      <c r="D387" s="68">
        <v>2024</v>
      </c>
      <c r="E387" s="71" t="s">
        <v>97</v>
      </c>
      <c r="F387" s="45" t="s">
        <v>72</v>
      </c>
      <c r="G387" s="47">
        <f t="shared" ref="G387:G395" si="137">H387+I387+J387+K387+L387+M387</f>
        <v>200000</v>
      </c>
      <c r="H387" s="47">
        <f t="shared" ref="H387:M387" si="138">H388+H389</f>
        <v>0</v>
      </c>
      <c r="I387" s="47">
        <f t="shared" si="138"/>
        <v>0</v>
      </c>
      <c r="J387" s="47">
        <f t="shared" si="138"/>
        <v>0</v>
      </c>
      <c r="K387" s="47">
        <f t="shared" si="138"/>
        <v>200000</v>
      </c>
      <c r="L387" s="47">
        <f t="shared" si="138"/>
        <v>0</v>
      </c>
      <c r="M387" s="47">
        <f t="shared" si="138"/>
        <v>0</v>
      </c>
      <c r="N387" s="66" t="s">
        <v>25</v>
      </c>
      <c r="O387" s="63" t="s">
        <v>25</v>
      </c>
      <c r="P387" s="66" t="s">
        <v>25</v>
      </c>
      <c r="Q387" s="66" t="s">
        <v>25</v>
      </c>
      <c r="R387" s="66" t="s">
        <v>25</v>
      </c>
      <c r="S387" s="66" t="s">
        <v>25</v>
      </c>
      <c r="T387" s="66" t="s">
        <v>25</v>
      </c>
      <c r="U387" s="66" t="s">
        <v>25</v>
      </c>
      <c r="V387" s="66" t="s">
        <v>25</v>
      </c>
      <c r="W387" s="13"/>
      <c r="X387" s="13"/>
    </row>
    <row r="388" spans="1:24" s="14" customFormat="1" ht="44.25" customHeight="1">
      <c r="A388" s="69"/>
      <c r="B388" s="70"/>
      <c r="C388" s="68"/>
      <c r="D388" s="68"/>
      <c r="E388" s="71"/>
      <c r="F388" s="45" t="s">
        <v>38</v>
      </c>
      <c r="G388" s="47">
        <f t="shared" si="137"/>
        <v>200000</v>
      </c>
      <c r="H388" s="47">
        <v>0</v>
      </c>
      <c r="I388" s="47">
        <v>0</v>
      </c>
      <c r="J388" s="47">
        <v>0</v>
      </c>
      <c r="K388" s="47">
        <v>200000</v>
      </c>
      <c r="L388" s="47">
        <v>0</v>
      </c>
      <c r="M388" s="47">
        <v>0</v>
      </c>
      <c r="N388" s="66"/>
      <c r="O388" s="63"/>
      <c r="P388" s="66"/>
      <c r="Q388" s="66"/>
      <c r="R388" s="66"/>
      <c r="S388" s="66"/>
      <c r="T388" s="66"/>
      <c r="U388" s="66"/>
      <c r="V388" s="66"/>
      <c r="W388" s="13"/>
      <c r="X388" s="13"/>
    </row>
    <row r="389" spans="1:24" s="14" customFormat="1" ht="44.25" customHeight="1">
      <c r="A389" s="69"/>
      <c r="B389" s="70"/>
      <c r="C389" s="68"/>
      <c r="D389" s="68"/>
      <c r="E389" s="71"/>
      <c r="F389" s="45" t="s">
        <v>68</v>
      </c>
      <c r="G389" s="47">
        <f t="shared" si="137"/>
        <v>0</v>
      </c>
      <c r="H389" s="47">
        <v>0</v>
      </c>
      <c r="I389" s="47">
        <v>0</v>
      </c>
      <c r="J389" s="47">
        <v>0</v>
      </c>
      <c r="K389" s="47">
        <v>0</v>
      </c>
      <c r="L389" s="47">
        <v>0</v>
      </c>
      <c r="M389" s="47">
        <v>0</v>
      </c>
      <c r="N389" s="66"/>
      <c r="O389" s="63"/>
      <c r="P389" s="66"/>
      <c r="Q389" s="66"/>
      <c r="R389" s="66"/>
      <c r="S389" s="66"/>
      <c r="T389" s="66"/>
      <c r="U389" s="66"/>
      <c r="V389" s="66"/>
      <c r="W389" s="13"/>
      <c r="X389" s="13"/>
    </row>
    <row r="390" spans="1:24" s="14" customFormat="1" ht="44.25" customHeight="1">
      <c r="A390" s="60" t="s">
        <v>309</v>
      </c>
      <c r="B390" s="68" t="s">
        <v>114</v>
      </c>
      <c r="C390" s="68">
        <v>2023</v>
      </c>
      <c r="D390" s="68">
        <v>2024</v>
      </c>
      <c r="E390" s="63" t="s">
        <v>97</v>
      </c>
      <c r="F390" s="45" t="s">
        <v>72</v>
      </c>
      <c r="G390" s="47">
        <f t="shared" si="137"/>
        <v>500000.8</v>
      </c>
      <c r="H390" s="47">
        <f t="shared" ref="H390:M390" si="139">H391+H392</f>
        <v>0</v>
      </c>
      <c r="I390" s="47">
        <f t="shared" si="139"/>
        <v>0</v>
      </c>
      <c r="J390" s="47">
        <f t="shared" si="139"/>
        <v>0</v>
      </c>
      <c r="K390" s="47">
        <f t="shared" si="139"/>
        <v>500000.8</v>
      </c>
      <c r="L390" s="47">
        <f t="shared" si="139"/>
        <v>0</v>
      </c>
      <c r="M390" s="47">
        <f t="shared" si="139"/>
        <v>0</v>
      </c>
      <c r="N390" s="66" t="s">
        <v>25</v>
      </c>
      <c r="O390" s="63" t="s">
        <v>25</v>
      </c>
      <c r="P390" s="66" t="s">
        <v>25</v>
      </c>
      <c r="Q390" s="66" t="s">
        <v>25</v>
      </c>
      <c r="R390" s="66" t="s">
        <v>25</v>
      </c>
      <c r="S390" s="66" t="s">
        <v>25</v>
      </c>
      <c r="T390" s="66" t="s">
        <v>25</v>
      </c>
      <c r="U390" s="66" t="s">
        <v>25</v>
      </c>
      <c r="V390" s="66" t="s">
        <v>25</v>
      </c>
      <c r="W390" s="13"/>
      <c r="X390" s="13"/>
    </row>
    <row r="391" spans="1:24" s="14" customFormat="1" ht="44.25" customHeight="1">
      <c r="A391" s="60"/>
      <c r="B391" s="68"/>
      <c r="C391" s="68"/>
      <c r="D391" s="68"/>
      <c r="E391" s="63"/>
      <c r="F391" s="45" t="s">
        <v>38</v>
      </c>
      <c r="G391" s="47">
        <f t="shared" si="137"/>
        <v>500000.8</v>
      </c>
      <c r="H391" s="47">
        <v>0</v>
      </c>
      <c r="I391" s="47">
        <v>0</v>
      </c>
      <c r="J391" s="47">
        <v>0</v>
      </c>
      <c r="K391" s="47">
        <v>500000.8</v>
      </c>
      <c r="L391" s="47">
        <v>0</v>
      </c>
      <c r="M391" s="47">
        <v>0</v>
      </c>
      <c r="N391" s="66"/>
      <c r="O391" s="63"/>
      <c r="P391" s="66"/>
      <c r="Q391" s="66"/>
      <c r="R391" s="66"/>
      <c r="S391" s="66"/>
      <c r="T391" s="66"/>
      <c r="U391" s="66"/>
      <c r="V391" s="66"/>
      <c r="W391" s="13"/>
      <c r="X391" s="13"/>
    </row>
    <row r="392" spans="1:24" s="14" customFormat="1" ht="44.25" customHeight="1">
      <c r="A392" s="60"/>
      <c r="B392" s="68"/>
      <c r="C392" s="68"/>
      <c r="D392" s="68"/>
      <c r="E392" s="63"/>
      <c r="F392" s="45" t="s">
        <v>68</v>
      </c>
      <c r="G392" s="47">
        <f t="shared" si="137"/>
        <v>0</v>
      </c>
      <c r="H392" s="47">
        <v>0</v>
      </c>
      <c r="I392" s="47">
        <v>0</v>
      </c>
      <c r="J392" s="47">
        <v>0</v>
      </c>
      <c r="K392" s="47">
        <v>0</v>
      </c>
      <c r="L392" s="47">
        <v>0</v>
      </c>
      <c r="M392" s="47">
        <v>0</v>
      </c>
      <c r="N392" s="66"/>
      <c r="O392" s="63"/>
      <c r="P392" s="66"/>
      <c r="Q392" s="66"/>
      <c r="R392" s="66"/>
      <c r="S392" s="66"/>
      <c r="T392" s="66"/>
      <c r="U392" s="66"/>
      <c r="V392" s="66"/>
      <c r="W392" s="13"/>
      <c r="X392" s="13"/>
    </row>
    <row r="393" spans="1:24" ht="26.25" customHeight="1">
      <c r="A393" s="60" t="s">
        <v>337</v>
      </c>
      <c r="B393" s="61" t="s">
        <v>393</v>
      </c>
      <c r="C393" s="62">
        <v>2020</v>
      </c>
      <c r="D393" s="62">
        <v>2025</v>
      </c>
      <c r="E393" s="63" t="s">
        <v>55</v>
      </c>
      <c r="F393" s="55" t="s">
        <v>32</v>
      </c>
      <c r="G393" s="47">
        <f t="shared" si="137"/>
        <v>406000</v>
      </c>
      <c r="H393" s="47">
        <f t="shared" ref="H393:M393" si="140">H394+H395</f>
        <v>0</v>
      </c>
      <c r="I393" s="47">
        <f t="shared" si="140"/>
        <v>0</v>
      </c>
      <c r="J393" s="47">
        <f t="shared" si="140"/>
        <v>0</v>
      </c>
      <c r="K393" s="47">
        <f t="shared" si="140"/>
        <v>406000</v>
      </c>
      <c r="L393" s="47">
        <f t="shared" si="140"/>
        <v>0</v>
      </c>
      <c r="M393" s="47">
        <f t="shared" si="140"/>
        <v>0</v>
      </c>
      <c r="N393" s="64" t="s">
        <v>133</v>
      </c>
      <c r="O393" s="61" t="s">
        <v>76</v>
      </c>
      <c r="P393" s="65">
        <v>100</v>
      </c>
      <c r="Q393" s="65">
        <v>100</v>
      </c>
      <c r="R393" s="61" t="s">
        <v>25</v>
      </c>
      <c r="S393" s="61" t="s">
        <v>25</v>
      </c>
      <c r="T393" s="61">
        <v>100</v>
      </c>
      <c r="U393" s="61" t="s">
        <v>25</v>
      </c>
      <c r="V393" s="61" t="s">
        <v>25</v>
      </c>
    </row>
    <row r="394" spans="1:24" ht="63.75" customHeight="1">
      <c r="A394" s="60"/>
      <c r="B394" s="61"/>
      <c r="C394" s="62"/>
      <c r="D394" s="62"/>
      <c r="E394" s="63"/>
      <c r="F394" s="55" t="s">
        <v>38</v>
      </c>
      <c r="G394" s="47">
        <f t="shared" si="137"/>
        <v>17200</v>
      </c>
      <c r="H394" s="47">
        <v>0</v>
      </c>
      <c r="I394" s="47">
        <v>0</v>
      </c>
      <c r="J394" s="47">
        <v>0</v>
      </c>
      <c r="K394" s="47">
        <v>17200</v>
      </c>
      <c r="L394" s="47">
        <v>0</v>
      </c>
      <c r="M394" s="47">
        <v>0</v>
      </c>
      <c r="N394" s="64"/>
      <c r="O394" s="61"/>
      <c r="P394" s="65"/>
      <c r="Q394" s="65"/>
      <c r="R394" s="61"/>
      <c r="S394" s="61"/>
      <c r="T394" s="61"/>
      <c r="U394" s="61"/>
      <c r="V394" s="61"/>
    </row>
    <row r="395" spans="1:24" ht="123" customHeight="1">
      <c r="A395" s="60"/>
      <c r="B395" s="61"/>
      <c r="C395" s="62"/>
      <c r="D395" s="62"/>
      <c r="E395" s="63"/>
      <c r="F395" s="55" t="s">
        <v>39</v>
      </c>
      <c r="G395" s="47">
        <f t="shared" si="137"/>
        <v>388800</v>
      </c>
      <c r="H395" s="47">
        <v>0</v>
      </c>
      <c r="I395" s="47">
        <v>0</v>
      </c>
      <c r="J395" s="47">
        <v>0</v>
      </c>
      <c r="K395" s="47">
        <v>388800</v>
      </c>
      <c r="L395" s="47">
        <v>0</v>
      </c>
      <c r="M395" s="47">
        <v>0</v>
      </c>
      <c r="N395" s="64"/>
      <c r="O395" s="61"/>
      <c r="P395" s="65"/>
      <c r="Q395" s="65"/>
      <c r="R395" s="61"/>
      <c r="S395" s="61"/>
      <c r="T395" s="61"/>
      <c r="U395" s="61"/>
      <c r="V395" s="61"/>
    </row>
    <row r="396" spans="1:24" ht="26.25" customHeight="1">
      <c r="A396" s="60" t="s">
        <v>338</v>
      </c>
      <c r="B396" s="61" t="s">
        <v>394</v>
      </c>
      <c r="C396" s="62">
        <v>2020</v>
      </c>
      <c r="D396" s="62">
        <v>2025</v>
      </c>
      <c r="E396" s="63" t="s">
        <v>55</v>
      </c>
      <c r="F396" s="55" t="s">
        <v>32</v>
      </c>
      <c r="G396" s="47">
        <f t="shared" ref="G396:G401" si="141">H396+I396+J396+K396+L396+M396</f>
        <v>406000</v>
      </c>
      <c r="H396" s="47">
        <f t="shared" ref="H396:M396" si="142">H397+H398</f>
        <v>0</v>
      </c>
      <c r="I396" s="47">
        <f t="shared" si="142"/>
        <v>0</v>
      </c>
      <c r="J396" s="47">
        <f t="shared" si="142"/>
        <v>0</v>
      </c>
      <c r="K396" s="47">
        <f t="shared" si="142"/>
        <v>406000</v>
      </c>
      <c r="L396" s="47">
        <f t="shared" si="142"/>
        <v>0</v>
      </c>
      <c r="M396" s="47">
        <f t="shared" si="142"/>
        <v>0</v>
      </c>
      <c r="N396" s="64" t="s">
        <v>133</v>
      </c>
      <c r="O396" s="61" t="s">
        <v>76</v>
      </c>
      <c r="P396" s="65">
        <v>100</v>
      </c>
      <c r="Q396" s="65">
        <v>100</v>
      </c>
      <c r="R396" s="61" t="s">
        <v>25</v>
      </c>
      <c r="S396" s="61" t="s">
        <v>25</v>
      </c>
      <c r="T396" s="61">
        <v>100</v>
      </c>
      <c r="U396" s="61" t="s">
        <v>25</v>
      </c>
      <c r="V396" s="61" t="s">
        <v>25</v>
      </c>
    </row>
    <row r="397" spans="1:24" ht="63.75" customHeight="1">
      <c r="A397" s="60"/>
      <c r="B397" s="61"/>
      <c r="C397" s="62"/>
      <c r="D397" s="62"/>
      <c r="E397" s="63"/>
      <c r="F397" s="55" t="s">
        <v>38</v>
      </c>
      <c r="G397" s="47">
        <f t="shared" si="141"/>
        <v>18000</v>
      </c>
      <c r="H397" s="47">
        <v>0</v>
      </c>
      <c r="I397" s="47">
        <v>0</v>
      </c>
      <c r="J397" s="47">
        <v>0</v>
      </c>
      <c r="K397" s="47">
        <v>18000</v>
      </c>
      <c r="L397" s="47">
        <v>0</v>
      </c>
      <c r="M397" s="47">
        <v>0</v>
      </c>
      <c r="N397" s="64"/>
      <c r="O397" s="61"/>
      <c r="P397" s="65"/>
      <c r="Q397" s="65"/>
      <c r="R397" s="61"/>
      <c r="S397" s="61"/>
      <c r="T397" s="61"/>
      <c r="U397" s="61"/>
      <c r="V397" s="61"/>
    </row>
    <row r="398" spans="1:24" ht="123" customHeight="1">
      <c r="A398" s="60"/>
      <c r="B398" s="61"/>
      <c r="C398" s="62"/>
      <c r="D398" s="62"/>
      <c r="E398" s="63"/>
      <c r="F398" s="55" t="s">
        <v>39</v>
      </c>
      <c r="G398" s="47">
        <f t="shared" si="141"/>
        <v>388000</v>
      </c>
      <c r="H398" s="47">
        <v>0</v>
      </c>
      <c r="I398" s="47">
        <v>0</v>
      </c>
      <c r="J398" s="47">
        <v>0</v>
      </c>
      <c r="K398" s="47">
        <v>388000</v>
      </c>
      <c r="L398" s="47">
        <v>0</v>
      </c>
      <c r="M398" s="47">
        <v>0</v>
      </c>
      <c r="N398" s="64"/>
      <c r="O398" s="61"/>
      <c r="P398" s="65"/>
      <c r="Q398" s="65"/>
      <c r="R398" s="61"/>
      <c r="S398" s="61"/>
      <c r="T398" s="61"/>
      <c r="U398" s="61"/>
      <c r="V398" s="61"/>
    </row>
    <row r="399" spans="1:24" ht="26.25" customHeight="1">
      <c r="A399" s="60" t="s">
        <v>339</v>
      </c>
      <c r="B399" s="61" t="s">
        <v>340</v>
      </c>
      <c r="C399" s="62">
        <v>2020</v>
      </c>
      <c r="D399" s="62">
        <v>2025</v>
      </c>
      <c r="E399" s="63" t="s">
        <v>55</v>
      </c>
      <c r="F399" s="55" t="s">
        <v>32</v>
      </c>
      <c r="G399" s="47">
        <f t="shared" si="141"/>
        <v>401000</v>
      </c>
      <c r="H399" s="47">
        <f t="shared" ref="H399:M399" si="143">H400+H401</f>
        <v>0</v>
      </c>
      <c r="I399" s="47">
        <f t="shared" si="143"/>
        <v>0</v>
      </c>
      <c r="J399" s="47">
        <f t="shared" si="143"/>
        <v>0</v>
      </c>
      <c r="K399" s="47">
        <f t="shared" si="143"/>
        <v>401000</v>
      </c>
      <c r="L399" s="47">
        <f t="shared" si="143"/>
        <v>0</v>
      </c>
      <c r="M399" s="47">
        <f t="shared" si="143"/>
        <v>0</v>
      </c>
      <c r="N399" s="64" t="s">
        <v>133</v>
      </c>
      <c r="O399" s="61" t="s">
        <v>76</v>
      </c>
      <c r="P399" s="65">
        <v>100</v>
      </c>
      <c r="Q399" s="65">
        <v>100</v>
      </c>
      <c r="R399" s="61" t="s">
        <v>25</v>
      </c>
      <c r="S399" s="61" t="s">
        <v>25</v>
      </c>
      <c r="T399" s="61">
        <v>100</v>
      </c>
      <c r="U399" s="61" t="s">
        <v>25</v>
      </c>
      <c r="V399" s="61" t="s">
        <v>25</v>
      </c>
    </row>
    <row r="400" spans="1:24" ht="63.75" customHeight="1">
      <c r="A400" s="60"/>
      <c r="B400" s="61"/>
      <c r="C400" s="62"/>
      <c r="D400" s="62"/>
      <c r="E400" s="63"/>
      <c r="F400" s="55" t="s">
        <v>38</v>
      </c>
      <c r="G400" s="47">
        <f t="shared" si="141"/>
        <v>30498.29</v>
      </c>
      <c r="H400" s="47">
        <v>0</v>
      </c>
      <c r="I400" s="47">
        <v>0</v>
      </c>
      <c r="J400" s="47">
        <v>0</v>
      </c>
      <c r="K400" s="47">
        <v>30498.29</v>
      </c>
      <c r="L400" s="47">
        <v>0</v>
      </c>
      <c r="M400" s="47">
        <v>0</v>
      </c>
      <c r="N400" s="64"/>
      <c r="O400" s="61"/>
      <c r="P400" s="65"/>
      <c r="Q400" s="65"/>
      <c r="R400" s="61"/>
      <c r="S400" s="61"/>
      <c r="T400" s="61"/>
      <c r="U400" s="61"/>
      <c r="V400" s="61"/>
    </row>
    <row r="401" spans="1:22" ht="123" customHeight="1">
      <c r="A401" s="60"/>
      <c r="B401" s="61"/>
      <c r="C401" s="62"/>
      <c r="D401" s="62"/>
      <c r="E401" s="63"/>
      <c r="F401" s="55" t="s">
        <v>39</v>
      </c>
      <c r="G401" s="47">
        <f t="shared" si="141"/>
        <v>370501.71</v>
      </c>
      <c r="H401" s="47">
        <v>0</v>
      </c>
      <c r="I401" s="47">
        <v>0</v>
      </c>
      <c r="J401" s="47">
        <v>0</v>
      </c>
      <c r="K401" s="47">
        <v>370501.71</v>
      </c>
      <c r="L401" s="47">
        <v>0</v>
      </c>
      <c r="M401" s="47">
        <v>0</v>
      </c>
      <c r="N401" s="64"/>
      <c r="O401" s="61"/>
      <c r="P401" s="65"/>
      <c r="Q401" s="65"/>
      <c r="R401" s="61"/>
      <c r="S401" s="61"/>
      <c r="T401" s="61"/>
      <c r="U401" s="61"/>
      <c r="V401" s="61"/>
    </row>
    <row r="402" spans="1:22" ht="26.25" customHeight="1">
      <c r="A402" s="60" t="s">
        <v>342</v>
      </c>
      <c r="B402" s="61" t="s">
        <v>353</v>
      </c>
      <c r="C402" s="62">
        <v>2020</v>
      </c>
      <c r="D402" s="62">
        <v>2025</v>
      </c>
      <c r="E402" s="63" t="s">
        <v>55</v>
      </c>
      <c r="F402" s="55" t="s">
        <v>32</v>
      </c>
      <c r="G402" s="47">
        <f t="shared" ref="G402:G404" si="144">H402+I402+J402+K402+L402+M402</f>
        <v>2039625</v>
      </c>
      <c r="H402" s="47">
        <f t="shared" ref="H402:M402" si="145">H403+H404</f>
        <v>0</v>
      </c>
      <c r="I402" s="47">
        <f t="shared" si="145"/>
        <v>0</v>
      </c>
      <c r="J402" s="47">
        <f t="shared" si="145"/>
        <v>0</v>
      </c>
      <c r="K402" s="47">
        <f t="shared" si="145"/>
        <v>2039625</v>
      </c>
      <c r="L402" s="47">
        <f t="shared" si="145"/>
        <v>0</v>
      </c>
      <c r="M402" s="47">
        <f t="shared" si="145"/>
        <v>0</v>
      </c>
      <c r="N402" s="118" t="s">
        <v>141</v>
      </c>
      <c r="O402" s="61" t="s">
        <v>89</v>
      </c>
      <c r="P402" s="65">
        <v>2</v>
      </c>
      <c r="Q402" s="65" t="s">
        <v>25</v>
      </c>
      <c r="R402" s="61" t="s">
        <v>25</v>
      </c>
      <c r="S402" s="61" t="s">
        <v>25</v>
      </c>
      <c r="T402" s="61">
        <v>2</v>
      </c>
      <c r="U402" s="61" t="s">
        <v>25</v>
      </c>
      <c r="V402" s="61" t="s">
        <v>25</v>
      </c>
    </row>
    <row r="403" spans="1:22" ht="63.75" customHeight="1">
      <c r="A403" s="60"/>
      <c r="B403" s="61"/>
      <c r="C403" s="62"/>
      <c r="D403" s="62"/>
      <c r="E403" s="63"/>
      <c r="F403" s="55" t="s">
        <v>38</v>
      </c>
      <c r="G403" s="47">
        <f t="shared" si="144"/>
        <v>314523.73</v>
      </c>
      <c r="H403" s="47">
        <v>0</v>
      </c>
      <c r="I403" s="47">
        <v>0</v>
      </c>
      <c r="J403" s="47">
        <v>0</v>
      </c>
      <c r="K403" s="47">
        <v>314523.73</v>
      </c>
      <c r="L403" s="47">
        <v>0</v>
      </c>
      <c r="M403" s="47">
        <v>0</v>
      </c>
      <c r="N403" s="119"/>
      <c r="O403" s="61"/>
      <c r="P403" s="65"/>
      <c r="Q403" s="65"/>
      <c r="R403" s="61"/>
      <c r="S403" s="61"/>
      <c r="T403" s="61"/>
      <c r="U403" s="61"/>
      <c r="V403" s="61"/>
    </row>
    <row r="404" spans="1:22" ht="123" customHeight="1">
      <c r="A404" s="60"/>
      <c r="B404" s="61"/>
      <c r="C404" s="62"/>
      <c r="D404" s="62"/>
      <c r="E404" s="63"/>
      <c r="F404" s="55" t="s">
        <v>39</v>
      </c>
      <c r="G404" s="47">
        <f t="shared" si="144"/>
        <v>1725101.27</v>
      </c>
      <c r="H404" s="47">
        <v>0</v>
      </c>
      <c r="I404" s="47">
        <v>0</v>
      </c>
      <c r="J404" s="47">
        <v>0</v>
      </c>
      <c r="K404" s="47">
        <v>1725101.27</v>
      </c>
      <c r="L404" s="47">
        <v>0</v>
      </c>
      <c r="M404" s="47">
        <v>0</v>
      </c>
      <c r="N404" s="93"/>
      <c r="O404" s="61"/>
      <c r="P404" s="65"/>
      <c r="Q404" s="65"/>
      <c r="R404" s="61"/>
      <c r="S404" s="61"/>
      <c r="T404" s="61"/>
      <c r="U404" s="61"/>
      <c r="V404" s="61"/>
    </row>
    <row r="405" spans="1:22" ht="26.25" customHeight="1">
      <c r="A405" s="60" t="s">
        <v>343</v>
      </c>
      <c r="B405" s="61" t="s">
        <v>354</v>
      </c>
      <c r="C405" s="62">
        <v>2020</v>
      </c>
      <c r="D405" s="62">
        <v>2025</v>
      </c>
      <c r="E405" s="63" t="s">
        <v>55</v>
      </c>
      <c r="F405" s="55" t="s">
        <v>32</v>
      </c>
      <c r="G405" s="47">
        <f t="shared" ref="G405:G413" si="146">H405+I405+J405+K405+L405+M405</f>
        <v>1132072.8</v>
      </c>
      <c r="H405" s="47">
        <f t="shared" ref="H405:M405" si="147">H406+H407</f>
        <v>0</v>
      </c>
      <c r="I405" s="47">
        <f t="shared" si="147"/>
        <v>0</v>
      </c>
      <c r="J405" s="47">
        <f t="shared" si="147"/>
        <v>0</v>
      </c>
      <c r="K405" s="47">
        <f t="shared" si="147"/>
        <v>1132072.8</v>
      </c>
      <c r="L405" s="47">
        <f t="shared" si="147"/>
        <v>0</v>
      </c>
      <c r="M405" s="47">
        <f t="shared" si="147"/>
        <v>0</v>
      </c>
      <c r="N405" s="118" t="s">
        <v>141</v>
      </c>
      <c r="O405" s="61" t="s">
        <v>89</v>
      </c>
      <c r="P405" s="65">
        <v>2</v>
      </c>
      <c r="Q405" s="65" t="s">
        <v>25</v>
      </c>
      <c r="R405" s="61" t="s">
        <v>25</v>
      </c>
      <c r="S405" s="61" t="s">
        <v>25</v>
      </c>
      <c r="T405" s="61">
        <v>2</v>
      </c>
      <c r="U405" s="61" t="s">
        <v>25</v>
      </c>
      <c r="V405" s="61" t="s">
        <v>25</v>
      </c>
    </row>
    <row r="406" spans="1:22" ht="63.75" customHeight="1">
      <c r="A406" s="60"/>
      <c r="B406" s="61"/>
      <c r="C406" s="62"/>
      <c r="D406" s="62"/>
      <c r="E406" s="63"/>
      <c r="F406" s="55" t="s">
        <v>38</v>
      </c>
      <c r="G406" s="47">
        <f t="shared" si="146"/>
        <v>174573.15</v>
      </c>
      <c r="H406" s="47">
        <v>0</v>
      </c>
      <c r="I406" s="47">
        <v>0</v>
      </c>
      <c r="J406" s="47">
        <v>0</v>
      </c>
      <c r="K406" s="47">
        <v>174573.15</v>
      </c>
      <c r="L406" s="47">
        <v>0</v>
      </c>
      <c r="M406" s="47">
        <v>0</v>
      </c>
      <c r="N406" s="119"/>
      <c r="O406" s="61"/>
      <c r="P406" s="65"/>
      <c r="Q406" s="65"/>
      <c r="R406" s="61"/>
      <c r="S406" s="61"/>
      <c r="T406" s="61"/>
      <c r="U406" s="61"/>
      <c r="V406" s="61"/>
    </row>
    <row r="407" spans="1:22" ht="123" customHeight="1">
      <c r="A407" s="60"/>
      <c r="B407" s="61"/>
      <c r="C407" s="62"/>
      <c r="D407" s="62"/>
      <c r="E407" s="63"/>
      <c r="F407" s="55" t="s">
        <v>39</v>
      </c>
      <c r="G407" s="47">
        <f t="shared" si="146"/>
        <v>957499.65</v>
      </c>
      <c r="H407" s="47">
        <v>0</v>
      </c>
      <c r="I407" s="47">
        <v>0</v>
      </c>
      <c r="J407" s="47">
        <v>0</v>
      </c>
      <c r="K407" s="47">
        <v>957499.65</v>
      </c>
      <c r="L407" s="47">
        <v>0</v>
      </c>
      <c r="M407" s="47">
        <v>0</v>
      </c>
      <c r="N407" s="93"/>
      <c r="O407" s="61"/>
      <c r="P407" s="65"/>
      <c r="Q407" s="65"/>
      <c r="R407" s="61"/>
      <c r="S407" s="61"/>
      <c r="T407" s="61"/>
      <c r="U407" s="61"/>
      <c r="V407" s="61"/>
    </row>
    <row r="408" spans="1:22" ht="26.25" customHeight="1">
      <c r="A408" s="60" t="s">
        <v>344</v>
      </c>
      <c r="B408" s="61" t="s">
        <v>355</v>
      </c>
      <c r="C408" s="62">
        <v>2020</v>
      </c>
      <c r="D408" s="62">
        <v>2025</v>
      </c>
      <c r="E408" s="63" t="s">
        <v>55</v>
      </c>
      <c r="F408" s="55" t="s">
        <v>32</v>
      </c>
      <c r="G408" s="47">
        <f t="shared" si="146"/>
        <v>2163708.67</v>
      </c>
      <c r="H408" s="47">
        <f t="shared" ref="H408:M408" si="148">H409+H410</f>
        <v>0</v>
      </c>
      <c r="I408" s="47">
        <f t="shared" si="148"/>
        <v>0</v>
      </c>
      <c r="J408" s="47">
        <f t="shared" si="148"/>
        <v>0</v>
      </c>
      <c r="K408" s="47">
        <f t="shared" si="148"/>
        <v>2163708.67</v>
      </c>
      <c r="L408" s="47">
        <f t="shared" si="148"/>
        <v>0</v>
      </c>
      <c r="M408" s="47">
        <f t="shared" si="148"/>
        <v>0</v>
      </c>
      <c r="N408" s="118" t="s">
        <v>141</v>
      </c>
      <c r="O408" s="61" t="s">
        <v>89</v>
      </c>
      <c r="P408" s="65">
        <v>1</v>
      </c>
      <c r="Q408" s="65" t="s">
        <v>25</v>
      </c>
      <c r="R408" s="61" t="s">
        <v>25</v>
      </c>
      <c r="S408" s="61" t="s">
        <v>25</v>
      </c>
      <c r="T408" s="61">
        <v>1</v>
      </c>
      <c r="U408" s="61" t="s">
        <v>25</v>
      </c>
      <c r="V408" s="61" t="s">
        <v>25</v>
      </c>
    </row>
    <row r="409" spans="1:22" ht="63.75" customHeight="1">
      <c r="A409" s="60"/>
      <c r="B409" s="61"/>
      <c r="C409" s="62"/>
      <c r="D409" s="62"/>
      <c r="E409" s="63"/>
      <c r="F409" s="55" t="s">
        <v>38</v>
      </c>
      <c r="G409" s="47">
        <f t="shared" si="146"/>
        <v>333658.26</v>
      </c>
      <c r="H409" s="47">
        <v>0</v>
      </c>
      <c r="I409" s="47">
        <v>0</v>
      </c>
      <c r="J409" s="47">
        <v>0</v>
      </c>
      <c r="K409" s="47">
        <v>333658.26</v>
      </c>
      <c r="L409" s="47">
        <v>0</v>
      </c>
      <c r="M409" s="47">
        <v>0</v>
      </c>
      <c r="N409" s="119"/>
      <c r="O409" s="61"/>
      <c r="P409" s="65"/>
      <c r="Q409" s="65"/>
      <c r="R409" s="61"/>
      <c r="S409" s="61"/>
      <c r="T409" s="61"/>
      <c r="U409" s="61"/>
      <c r="V409" s="61"/>
    </row>
    <row r="410" spans="1:22" ht="123" customHeight="1">
      <c r="A410" s="60"/>
      <c r="B410" s="61"/>
      <c r="C410" s="62"/>
      <c r="D410" s="62"/>
      <c r="E410" s="63"/>
      <c r="F410" s="55" t="s">
        <v>39</v>
      </c>
      <c r="G410" s="47">
        <f t="shared" si="146"/>
        <v>1830050.41</v>
      </c>
      <c r="H410" s="47">
        <v>0</v>
      </c>
      <c r="I410" s="47">
        <v>0</v>
      </c>
      <c r="J410" s="47">
        <v>0</v>
      </c>
      <c r="K410" s="47">
        <v>1830050.41</v>
      </c>
      <c r="L410" s="47">
        <v>0</v>
      </c>
      <c r="M410" s="47">
        <v>0</v>
      </c>
      <c r="N410" s="93"/>
      <c r="O410" s="61"/>
      <c r="P410" s="65"/>
      <c r="Q410" s="65"/>
      <c r="R410" s="61"/>
      <c r="S410" s="61"/>
      <c r="T410" s="61"/>
      <c r="U410" s="61"/>
      <c r="V410" s="61"/>
    </row>
    <row r="411" spans="1:22" ht="26.25" customHeight="1">
      <c r="A411" s="60" t="s">
        <v>345</v>
      </c>
      <c r="B411" s="61" t="s">
        <v>356</v>
      </c>
      <c r="C411" s="62">
        <v>2020</v>
      </c>
      <c r="D411" s="62">
        <v>2025</v>
      </c>
      <c r="E411" s="63" t="s">
        <v>55</v>
      </c>
      <c r="F411" s="55" t="s">
        <v>32</v>
      </c>
      <c r="G411" s="47">
        <f t="shared" si="146"/>
        <v>0</v>
      </c>
      <c r="H411" s="47">
        <f t="shared" ref="H411:M411" si="149">H412+H413</f>
        <v>0</v>
      </c>
      <c r="I411" s="47">
        <f t="shared" si="149"/>
        <v>0</v>
      </c>
      <c r="J411" s="47">
        <f t="shared" si="149"/>
        <v>0</v>
      </c>
      <c r="K411" s="47">
        <f t="shared" si="149"/>
        <v>0</v>
      </c>
      <c r="L411" s="47">
        <f t="shared" si="149"/>
        <v>0</v>
      </c>
      <c r="M411" s="47">
        <f t="shared" si="149"/>
        <v>0</v>
      </c>
      <c r="N411" s="118" t="s">
        <v>141</v>
      </c>
      <c r="O411" s="61" t="s">
        <v>89</v>
      </c>
      <c r="P411" s="65">
        <v>1</v>
      </c>
      <c r="Q411" s="65" t="s">
        <v>25</v>
      </c>
      <c r="R411" s="61" t="s">
        <v>25</v>
      </c>
      <c r="S411" s="61" t="s">
        <v>25</v>
      </c>
      <c r="T411" s="61">
        <v>1</v>
      </c>
      <c r="U411" s="61" t="s">
        <v>25</v>
      </c>
      <c r="V411" s="61" t="s">
        <v>25</v>
      </c>
    </row>
    <row r="412" spans="1:22" ht="63.75" customHeight="1">
      <c r="A412" s="60"/>
      <c r="B412" s="61"/>
      <c r="C412" s="62"/>
      <c r="D412" s="62"/>
      <c r="E412" s="63"/>
      <c r="F412" s="55" t="s">
        <v>38</v>
      </c>
      <c r="G412" s="47">
        <f t="shared" si="146"/>
        <v>0</v>
      </c>
      <c r="H412" s="47">
        <v>0</v>
      </c>
      <c r="I412" s="47">
        <v>0</v>
      </c>
      <c r="J412" s="47">
        <v>0</v>
      </c>
      <c r="K412" s="47">
        <v>0</v>
      </c>
      <c r="L412" s="47">
        <v>0</v>
      </c>
      <c r="M412" s="47">
        <v>0</v>
      </c>
      <c r="N412" s="119"/>
      <c r="O412" s="61"/>
      <c r="P412" s="65"/>
      <c r="Q412" s="65"/>
      <c r="R412" s="61"/>
      <c r="S412" s="61"/>
      <c r="T412" s="61"/>
      <c r="U412" s="61"/>
      <c r="V412" s="61"/>
    </row>
    <row r="413" spans="1:22" ht="123" customHeight="1">
      <c r="A413" s="60"/>
      <c r="B413" s="61"/>
      <c r="C413" s="62"/>
      <c r="D413" s="62"/>
      <c r="E413" s="63"/>
      <c r="F413" s="55" t="s">
        <v>39</v>
      </c>
      <c r="G413" s="47">
        <f t="shared" si="146"/>
        <v>0</v>
      </c>
      <c r="H413" s="47">
        <v>0</v>
      </c>
      <c r="I413" s="47">
        <v>0</v>
      </c>
      <c r="J413" s="47">
        <v>0</v>
      </c>
      <c r="K413" s="47">
        <v>0</v>
      </c>
      <c r="L413" s="47">
        <v>0</v>
      </c>
      <c r="M413" s="47">
        <v>0</v>
      </c>
      <c r="N413" s="93"/>
      <c r="O413" s="61"/>
      <c r="P413" s="65"/>
      <c r="Q413" s="65"/>
      <c r="R413" s="61"/>
      <c r="S413" s="61"/>
      <c r="T413" s="61"/>
      <c r="U413" s="61"/>
      <c r="V413" s="61"/>
    </row>
    <row r="414" spans="1:22" ht="26.25" customHeight="1">
      <c r="A414" s="60" t="s">
        <v>346</v>
      </c>
      <c r="B414" s="61" t="s">
        <v>357</v>
      </c>
      <c r="C414" s="62">
        <v>2020</v>
      </c>
      <c r="D414" s="62">
        <v>2025</v>
      </c>
      <c r="E414" s="63" t="s">
        <v>55</v>
      </c>
      <c r="F414" s="55" t="s">
        <v>32</v>
      </c>
      <c r="G414" s="47">
        <f t="shared" ref="G414:G431" si="150">H414+I414+J414+K414+L414+M414</f>
        <v>0</v>
      </c>
      <c r="H414" s="47">
        <f t="shared" ref="H414:M414" si="151">H415+H416</f>
        <v>0</v>
      </c>
      <c r="I414" s="47">
        <f t="shared" si="151"/>
        <v>0</v>
      </c>
      <c r="J414" s="47">
        <f t="shared" si="151"/>
        <v>0</v>
      </c>
      <c r="K414" s="47">
        <f t="shared" si="151"/>
        <v>0</v>
      </c>
      <c r="L414" s="47">
        <f t="shared" si="151"/>
        <v>0</v>
      </c>
      <c r="M414" s="47">
        <f t="shared" si="151"/>
        <v>0</v>
      </c>
      <c r="N414" s="118" t="s">
        <v>358</v>
      </c>
      <c r="O414" s="61" t="s">
        <v>195</v>
      </c>
      <c r="P414" s="61">
        <v>552</v>
      </c>
      <c r="Q414" s="65" t="s">
        <v>25</v>
      </c>
      <c r="R414" s="61" t="s">
        <v>25</v>
      </c>
      <c r="S414" s="61" t="s">
        <v>25</v>
      </c>
      <c r="T414" s="61">
        <v>552</v>
      </c>
      <c r="U414" s="61" t="s">
        <v>25</v>
      </c>
      <c r="V414" s="61" t="s">
        <v>25</v>
      </c>
    </row>
    <row r="415" spans="1:22" ht="63.75" customHeight="1">
      <c r="A415" s="60"/>
      <c r="B415" s="61"/>
      <c r="C415" s="62"/>
      <c r="D415" s="62"/>
      <c r="E415" s="63"/>
      <c r="F415" s="55" t="s">
        <v>38</v>
      </c>
      <c r="G415" s="47">
        <f t="shared" si="150"/>
        <v>0</v>
      </c>
      <c r="H415" s="47">
        <v>0</v>
      </c>
      <c r="I415" s="47">
        <v>0</v>
      </c>
      <c r="J415" s="47">
        <v>0</v>
      </c>
      <c r="K415" s="47">
        <v>0</v>
      </c>
      <c r="L415" s="47">
        <v>0</v>
      </c>
      <c r="M415" s="47">
        <v>0</v>
      </c>
      <c r="N415" s="119"/>
      <c r="O415" s="61"/>
      <c r="P415" s="61"/>
      <c r="Q415" s="65"/>
      <c r="R415" s="61"/>
      <c r="S415" s="61"/>
      <c r="T415" s="61"/>
      <c r="U415" s="61"/>
      <c r="V415" s="61"/>
    </row>
    <row r="416" spans="1:22" ht="123" customHeight="1">
      <c r="A416" s="60"/>
      <c r="B416" s="61"/>
      <c r="C416" s="62"/>
      <c r="D416" s="62"/>
      <c r="E416" s="63"/>
      <c r="F416" s="55" t="s">
        <v>39</v>
      </c>
      <c r="G416" s="47">
        <f t="shared" si="150"/>
        <v>0</v>
      </c>
      <c r="H416" s="47">
        <v>0</v>
      </c>
      <c r="I416" s="47">
        <v>0</v>
      </c>
      <c r="J416" s="47">
        <v>0</v>
      </c>
      <c r="K416" s="47">
        <v>0</v>
      </c>
      <c r="L416" s="47">
        <v>0</v>
      </c>
      <c r="M416" s="47">
        <v>0</v>
      </c>
      <c r="N416" s="93"/>
      <c r="O416" s="61"/>
      <c r="P416" s="61"/>
      <c r="Q416" s="65"/>
      <c r="R416" s="61"/>
      <c r="S416" s="61"/>
      <c r="T416" s="61"/>
      <c r="U416" s="61"/>
      <c r="V416" s="61"/>
    </row>
    <row r="417" spans="1:22" ht="26.25" customHeight="1">
      <c r="A417" s="60" t="s">
        <v>347</v>
      </c>
      <c r="B417" s="61" t="s">
        <v>359</v>
      </c>
      <c r="C417" s="62">
        <v>2020</v>
      </c>
      <c r="D417" s="62">
        <v>2025</v>
      </c>
      <c r="E417" s="63" t="s">
        <v>55</v>
      </c>
      <c r="F417" s="55" t="s">
        <v>32</v>
      </c>
      <c r="G417" s="47">
        <f t="shared" si="150"/>
        <v>92682</v>
      </c>
      <c r="H417" s="47">
        <f t="shared" ref="H417:M417" si="152">H418+H419</f>
        <v>0</v>
      </c>
      <c r="I417" s="47">
        <f t="shared" si="152"/>
        <v>0</v>
      </c>
      <c r="J417" s="47">
        <f t="shared" si="152"/>
        <v>0</v>
      </c>
      <c r="K417" s="47">
        <f t="shared" si="152"/>
        <v>92682</v>
      </c>
      <c r="L417" s="47">
        <f t="shared" si="152"/>
        <v>0</v>
      </c>
      <c r="M417" s="47">
        <f t="shared" si="152"/>
        <v>0</v>
      </c>
      <c r="N417" s="118" t="s">
        <v>358</v>
      </c>
      <c r="O417" s="61" t="s">
        <v>195</v>
      </c>
      <c r="P417" s="61">
        <v>1300</v>
      </c>
      <c r="Q417" s="65" t="s">
        <v>25</v>
      </c>
      <c r="R417" s="61" t="s">
        <v>25</v>
      </c>
      <c r="S417" s="61" t="s">
        <v>25</v>
      </c>
      <c r="T417" s="61">
        <v>1300</v>
      </c>
      <c r="U417" s="61" t="s">
        <v>25</v>
      </c>
      <c r="V417" s="61" t="s">
        <v>25</v>
      </c>
    </row>
    <row r="418" spans="1:22" ht="63.75" customHeight="1">
      <c r="A418" s="60"/>
      <c r="B418" s="61"/>
      <c r="C418" s="62"/>
      <c r="D418" s="62"/>
      <c r="E418" s="63"/>
      <c r="F418" s="55" t="s">
        <v>38</v>
      </c>
      <c r="G418" s="47">
        <f t="shared" si="150"/>
        <v>14292.18</v>
      </c>
      <c r="H418" s="47">
        <v>0</v>
      </c>
      <c r="I418" s="47">
        <v>0</v>
      </c>
      <c r="J418" s="47">
        <v>0</v>
      </c>
      <c r="K418" s="47">
        <v>14292.18</v>
      </c>
      <c r="L418" s="47">
        <v>0</v>
      </c>
      <c r="M418" s="47">
        <v>0</v>
      </c>
      <c r="N418" s="119"/>
      <c r="O418" s="61"/>
      <c r="P418" s="61"/>
      <c r="Q418" s="65"/>
      <c r="R418" s="61"/>
      <c r="S418" s="61"/>
      <c r="T418" s="61"/>
      <c r="U418" s="61"/>
      <c r="V418" s="61"/>
    </row>
    <row r="419" spans="1:22" ht="123" customHeight="1">
      <c r="A419" s="60"/>
      <c r="B419" s="61"/>
      <c r="C419" s="62"/>
      <c r="D419" s="62"/>
      <c r="E419" s="63"/>
      <c r="F419" s="55" t="s">
        <v>39</v>
      </c>
      <c r="G419" s="47">
        <f>H419+I419+J419+K419+L419+M419</f>
        <v>78389.820000000007</v>
      </c>
      <c r="H419" s="47">
        <v>0</v>
      </c>
      <c r="I419" s="47">
        <v>0</v>
      </c>
      <c r="J419" s="47">
        <v>0</v>
      </c>
      <c r="K419" s="47">
        <v>78389.820000000007</v>
      </c>
      <c r="L419" s="47">
        <v>0</v>
      </c>
      <c r="M419" s="47">
        <v>0</v>
      </c>
      <c r="N419" s="93"/>
      <c r="O419" s="61"/>
      <c r="P419" s="61"/>
      <c r="Q419" s="65"/>
      <c r="R419" s="61"/>
      <c r="S419" s="61"/>
      <c r="T419" s="61"/>
      <c r="U419" s="61"/>
      <c r="V419" s="61"/>
    </row>
    <row r="420" spans="1:22" ht="26.25" customHeight="1">
      <c r="A420" s="60" t="s">
        <v>348</v>
      </c>
      <c r="B420" s="61" t="s">
        <v>360</v>
      </c>
      <c r="C420" s="62">
        <v>2020</v>
      </c>
      <c r="D420" s="62">
        <v>2025</v>
      </c>
      <c r="E420" s="63" t="s">
        <v>55</v>
      </c>
      <c r="F420" s="55" t="s">
        <v>32</v>
      </c>
      <c r="G420" s="47">
        <f t="shared" si="150"/>
        <v>486580.5</v>
      </c>
      <c r="H420" s="47">
        <f t="shared" ref="H420:M420" si="153">H421+H422</f>
        <v>0</v>
      </c>
      <c r="I420" s="47">
        <f t="shared" si="153"/>
        <v>0</v>
      </c>
      <c r="J420" s="47">
        <f t="shared" si="153"/>
        <v>0</v>
      </c>
      <c r="K420" s="47">
        <f t="shared" si="153"/>
        <v>486580.5</v>
      </c>
      <c r="L420" s="47">
        <f t="shared" si="153"/>
        <v>0</v>
      </c>
      <c r="M420" s="47">
        <f t="shared" si="153"/>
        <v>0</v>
      </c>
      <c r="N420" s="118" t="s">
        <v>358</v>
      </c>
      <c r="O420" s="61" t="s">
        <v>195</v>
      </c>
      <c r="P420" s="61">
        <v>1200</v>
      </c>
      <c r="Q420" s="65" t="s">
        <v>25</v>
      </c>
      <c r="R420" s="61" t="s">
        <v>25</v>
      </c>
      <c r="S420" s="61" t="s">
        <v>25</v>
      </c>
      <c r="T420" s="61">
        <v>1200</v>
      </c>
      <c r="U420" s="61" t="s">
        <v>25</v>
      </c>
      <c r="V420" s="61" t="s">
        <v>25</v>
      </c>
    </row>
    <row r="421" spans="1:22" ht="63.75" customHeight="1">
      <c r="A421" s="60"/>
      <c r="B421" s="61"/>
      <c r="C421" s="62"/>
      <c r="D421" s="62"/>
      <c r="E421" s="63"/>
      <c r="F421" s="55" t="s">
        <v>38</v>
      </c>
      <c r="G421" s="47">
        <f t="shared" si="150"/>
        <v>75033.95</v>
      </c>
      <c r="H421" s="47">
        <v>0</v>
      </c>
      <c r="I421" s="47">
        <v>0</v>
      </c>
      <c r="J421" s="47">
        <v>0</v>
      </c>
      <c r="K421" s="47">
        <v>75033.95</v>
      </c>
      <c r="L421" s="47">
        <v>0</v>
      </c>
      <c r="M421" s="47">
        <v>0</v>
      </c>
      <c r="N421" s="119"/>
      <c r="O421" s="61"/>
      <c r="P421" s="61"/>
      <c r="Q421" s="65"/>
      <c r="R421" s="61"/>
      <c r="S421" s="61"/>
      <c r="T421" s="61"/>
      <c r="U421" s="61"/>
      <c r="V421" s="61"/>
    </row>
    <row r="422" spans="1:22" ht="123" customHeight="1">
      <c r="A422" s="60"/>
      <c r="B422" s="61"/>
      <c r="C422" s="62"/>
      <c r="D422" s="62"/>
      <c r="E422" s="63"/>
      <c r="F422" s="55" t="s">
        <v>39</v>
      </c>
      <c r="G422" s="47">
        <f t="shared" si="150"/>
        <v>411546.55</v>
      </c>
      <c r="H422" s="47">
        <v>0</v>
      </c>
      <c r="I422" s="47">
        <v>0</v>
      </c>
      <c r="J422" s="47">
        <v>0</v>
      </c>
      <c r="K422" s="47">
        <v>411546.55</v>
      </c>
      <c r="L422" s="47">
        <v>0</v>
      </c>
      <c r="M422" s="47">
        <v>0</v>
      </c>
      <c r="N422" s="93"/>
      <c r="O422" s="61"/>
      <c r="P422" s="61"/>
      <c r="Q422" s="65"/>
      <c r="R422" s="61"/>
      <c r="S422" s="61"/>
      <c r="T422" s="61"/>
      <c r="U422" s="61"/>
      <c r="V422" s="61"/>
    </row>
    <row r="423" spans="1:22" ht="26.25" customHeight="1">
      <c r="A423" s="60" t="s">
        <v>349</v>
      </c>
      <c r="B423" s="61" t="s">
        <v>361</v>
      </c>
      <c r="C423" s="62">
        <v>2020</v>
      </c>
      <c r="D423" s="62">
        <v>2025</v>
      </c>
      <c r="E423" s="63" t="s">
        <v>55</v>
      </c>
      <c r="F423" s="55" t="s">
        <v>32</v>
      </c>
      <c r="G423" s="47">
        <f t="shared" si="150"/>
        <v>0</v>
      </c>
      <c r="H423" s="47">
        <f t="shared" ref="H423:M423" si="154">H424+H425</f>
        <v>0</v>
      </c>
      <c r="I423" s="47">
        <f t="shared" si="154"/>
        <v>0</v>
      </c>
      <c r="J423" s="47">
        <f t="shared" si="154"/>
        <v>0</v>
      </c>
      <c r="K423" s="47">
        <f t="shared" si="154"/>
        <v>0</v>
      </c>
      <c r="L423" s="47">
        <f t="shared" si="154"/>
        <v>0</v>
      </c>
      <c r="M423" s="47">
        <f t="shared" si="154"/>
        <v>0</v>
      </c>
      <c r="N423" s="118" t="s">
        <v>358</v>
      </c>
      <c r="O423" s="61" t="s">
        <v>195</v>
      </c>
      <c r="P423" s="61">
        <v>1000</v>
      </c>
      <c r="Q423" s="65" t="s">
        <v>25</v>
      </c>
      <c r="R423" s="61" t="s">
        <v>25</v>
      </c>
      <c r="S423" s="61" t="s">
        <v>25</v>
      </c>
      <c r="T423" s="61">
        <v>1000</v>
      </c>
      <c r="U423" s="61" t="s">
        <v>25</v>
      </c>
      <c r="V423" s="61" t="s">
        <v>25</v>
      </c>
    </row>
    <row r="424" spans="1:22" ht="63.75" customHeight="1">
      <c r="A424" s="60"/>
      <c r="B424" s="61"/>
      <c r="C424" s="62"/>
      <c r="D424" s="62"/>
      <c r="E424" s="63"/>
      <c r="F424" s="55" t="s">
        <v>38</v>
      </c>
      <c r="G424" s="47">
        <f t="shared" si="150"/>
        <v>0</v>
      </c>
      <c r="H424" s="47">
        <v>0</v>
      </c>
      <c r="I424" s="47">
        <v>0</v>
      </c>
      <c r="J424" s="47">
        <v>0</v>
      </c>
      <c r="K424" s="47">
        <v>0</v>
      </c>
      <c r="L424" s="47">
        <v>0</v>
      </c>
      <c r="M424" s="47">
        <v>0</v>
      </c>
      <c r="N424" s="119"/>
      <c r="O424" s="61"/>
      <c r="P424" s="61"/>
      <c r="Q424" s="65"/>
      <c r="R424" s="61"/>
      <c r="S424" s="61"/>
      <c r="T424" s="61"/>
      <c r="U424" s="61"/>
      <c r="V424" s="61"/>
    </row>
    <row r="425" spans="1:22" ht="123" customHeight="1">
      <c r="A425" s="60"/>
      <c r="B425" s="61"/>
      <c r="C425" s="62"/>
      <c r="D425" s="62"/>
      <c r="E425" s="63"/>
      <c r="F425" s="55" t="s">
        <v>39</v>
      </c>
      <c r="G425" s="47">
        <f t="shared" si="150"/>
        <v>0</v>
      </c>
      <c r="H425" s="47">
        <v>0</v>
      </c>
      <c r="I425" s="47">
        <v>0</v>
      </c>
      <c r="J425" s="47">
        <v>0</v>
      </c>
      <c r="K425" s="47">
        <v>0</v>
      </c>
      <c r="L425" s="47">
        <v>0</v>
      </c>
      <c r="M425" s="47">
        <v>0</v>
      </c>
      <c r="N425" s="93"/>
      <c r="O425" s="61"/>
      <c r="P425" s="61"/>
      <c r="Q425" s="65"/>
      <c r="R425" s="61"/>
      <c r="S425" s="61"/>
      <c r="T425" s="61"/>
      <c r="U425" s="61"/>
      <c r="V425" s="61"/>
    </row>
    <row r="426" spans="1:22" ht="26.25" customHeight="1">
      <c r="A426" s="60" t="s">
        <v>350</v>
      </c>
      <c r="B426" s="61" t="s">
        <v>362</v>
      </c>
      <c r="C426" s="62">
        <v>2020</v>
      </c>
      <c r="D426" s="62">
        <v>2025</v>
      </c>
      <c r="E426" s="63" t="s">
        <v>55</v>
      </c>
      <c r="F426" s="55" t="s">
        <v>32</v>
      </c>
      <c r="G426" s="47">
        <f t="shared" si="150"/>
        <v>139023</v>
      </c>
      <c r="H426" s="47">
        <f t="shared" ref="H426:M426" si="155">H427+H428</f>
        <v>0</v>
      </c>
      <c r="I426" s="47">
        <f t="shared" si="155"/>
        <v>0</v>
      </c>
      <c r="J426" s="47">
        <f t="shared" si="155"/>
        <v>0</v>
      </c>
      <c r="K426" s="47">
        <f t="shared" si="155"/>
        <v>139023</v>
      </c>
      <c r="L426" s="47">
        <f t="shared" si="155"/>
        <v>0</v>
      </c>
      <c r="M426" s="47">
        <f t="shared" si="155"/>
        <v>0</v>
      </c>
      <c r="N426" s="118" t="s">
        <v>358</v>
      </c>
      <c r="O426" s="61" t="s">
        <v>195</v>
      </c>
      <c r="P426" s="61">
        <v>800</v>
      </c>
      <c r="Q426" s="65" t="s">
        <v>25</v>
      </c>
      <c r="R426" s="61" t="s">
        <v>25</v>
      </c>
      <c r="S426" s="61" t="s">
        <v>25</v>
      </c>
      <c r="T426" s="61">
        <v>800</v>
      </c>
      <c r="U426" s="61" t="s">
        <v>25</v>
      </c>
      <c r="V426" s="61" t="s">
        <v>25</v>
      </c>
    </row>
    <row r="427" spans="1:22" ht="63.75" customHeight="1">
      <c r="A427" s="60"/>
      <c r="B427" s="61"/>
      <c r="C427" s="62"/>
      <c r="D427" s="62"/>
      <c r="E427" s="63"/>
      <c r="F427" s="55" t="s">
        <v>38</v>
      </c>
      <c r="G427" s="47">
        <f t="shared" si="150"/>
        <v>21438.27</v>
      </c>
      <c r="H427" s="47">
        <v>0</v>
      </c>
      <c r="I427" s="47">
        <v>0</v>
      </c>
      <c r="J427" s="47">
        <v>0</v>
      </c>
      <c r="K427" s="47">
        <v>21438.27</v>
      </c>
      <c r="L427" s="47">
        <v>0</v>
      </c>
      <c r="M427" s="47">
        <v>0</v>
      </c>
      <c r="N427" s="119"/>
      <c r="O427" s="61"/>
      <c r="P427" s="61"/>
      <c r="Q427" s="65"/>
      <c r="R427" s="61"/>
      <c r="S427" s="61"/>
      <c r="T427" s="61"/>
      <c r="U427" s="61"/>
      <c r="V427" s="61"/>
    </row>
    <row r="428" spans="1:22" ht="123" customHeight="1">
      <c r="A428" s="60"/>
      <c r="B428" s="61"/>
      <c r="C428" s="62"/>
      <c r="D428" s="62"/>
      <c r="E428" s="63"/>
      <c r="F428" s="55" t="s">
        <v>39</v>
      </c>
      <c r="G428" s="47">
        <f t="shared" si="150"/>
        <v>117584.73</v>
      </c>
      <c r="H428" s="47">
        <v>0</v>
      </c>
      <c r="I428" s="47">
        <v>0</v>
      </c>
      <c r="J428" s="47">
        <v>0</v>
      </c>
      <c r="K428" s="47">
        <v>117584.73</v>
      </c>
      <c r="L428" s="47">
        <v>0</v>
      </c>
      <c r="M428" s="47">
        <v>0</v>
      </c>
      <c r="N428" s="93"/>
      <c r="O428" s="61"/>
      <c r="P428" s="61"/>
      <c r="Q428" s="65"/>
      <c r="R428" s="61"/>
      <c r="S428" s="61"/>
      <c r="T428" s="61"/>
      <c r="U428" s="61"/>
      <c r="V428" s="61"/>
    </row>
    <row r="429" spans="1:22" ht="26.25" customHeight="1">
      <c r="A429" s="60" t="s">
        <v>351</v>
      </c>
      <c r="B429" s="61" t="s">
        <v>363</v>
      </c>
      <c r="C429" s="62">
        <v>2020</v>
      </c>
      <c r="D429" s="62">
        <v>2025</v>
      </c>
      <c r="E429" s="63" t="s">
        <v>55</v>
      </c>
      <c r="F429" s="55" t="s">
        <v>32</v>
      </c>
      <c r="G429" s="47">
        <f t="shared" si="150"/>
        <v>92682</v>
      </c>
      <c r="H429" s="47">
        <f t="shared" ref="H429:M429" si="156">H430+H431</f>
        <v>0</v>
      </c>
      <c r="I429" s="47">
        <f t="shared" si="156"/>
        <v>0</v>
      </c>
      <c r="J429" s="47">
        <f t="shared" si="156"/>
        <v>0</v>
      </c>
      <c r="K429" s="47">
        <f t="shared" si="156"/>
        <v>92682</v>
      </c>
      <c r="L429" s="47">
        <f t="shared" si="156"/>
        <v>0</v>
      </c>
      <c r="M429" s="47">
        <f t="shared" si="156"/>
        <v>0</v>
      </c>
      <c r="N429" s="118" t="s">
        <v>358</v>
      </c>
      <c r="O429" s="61" t="s">
        <v>195</v>
      </c>
      <c r="P429" s="61">
        <v>500</v>
      </c>
      <c r="Q429" s="65" t="s">
        <v>25</v>
      </c>
      <c r="R429" s="61" t="s">
        <v>25</v>
      </c>
      <c r="S429" s="61" t="s">
        <v>25</v>
      </c>
      <c r="T429" s="61">
        <v>500</v>
      </c>
      <c r="U429" s="61" t="s">
        <v>25</v>
      </c>
      <c r="V429" s="61" t="s">
        <v>25</v>
      </c>
    </row>
    <row r="430" spans="1:22" ht="63.75" customHeight="1">
      <c r="A430" s="60"/>
      <c r="B430" s="61"/>
      <c r="C430" s="62"/>
      <c r="D430" s="62"/>
      <c r="E430" s="63"/>
      <c r="F430" s="55" t="s">
        <v>38</v>
      </c>
      <c r="G430" s="47">
        <f t="shared" si="150"/>
        <v>14292.18</v>
      </c>
      <c r="H430" s="47">
        <v>0</v>
      </c>
      <c r="I430" s="47">
        <v>0</v>
      </c>
      <c r="J430" s="47">
        <v>0</v>
      </c>
      <c r="K430" s="47">
        <v>14292.18</v>
      </c>
      <c r="L430" s="47">
        <v>0</v>
      </c>
      <c r="M430" s="47">
        <v>0</v>
      </c>
      <c r="N430" s="119"/>
      <c r="O430" s="61"/>
      <c r="P430" s="61"/>
      <c r="Q430" s="65"/>
      <c r="R430" s="61"/>
      <c r="S430" s="61"/>
      <c r="T430" s="61"/>
      <c r="U430" s="61"/>
      <c r="V430" s="61"/>
    </row>
    <row r="431" spans="1:22" ht="123" customHeight="1">
      <c r="A431" s="60"/>
      <c r="B431" s="61"/>
      <c r="C431" s="62"/>
      <c r="D431" s="62"/>
      <c r="E431" s="63"/>
      <c r="F431" s="55" t="s">
        <v>39</v>
      </c>
      <c r="G431" s="47">
        <f t="shared" si="150"/>
        <v>78389.820000000007</v>
      </c>
      <c r="H431" s="47">
        <v>0</v>
      </c>
      <c r="I431" s="47">
        <v>0</v>
      </c>
      <c r="J431" s="47">
        <v>0</v>
      </c>
      <c r="K431" s="47">
        <v>78389.820000000007</v>
      </c>
      <c r="L431" s="47">
        <v>0</v>
      </c>
      <c r="M431" s="47">
        <v>0</v>
      </c>
      <c r="N431" s="93"/>
      <c r="O431" s="61"/>
      <c r="P431" s="61"/>
      <c r="Q431" s="65"/>
      <c r="R431" s="61"/>
      <c r="S431" s="61"/>
      <c r="T431" s="61"/>
      <c r="U431" s="61"/>
      <c r="V431" s="61"/>
    </row>
    <row r="432" spans="1:22" ht="26.25" customHeight="1">
      <c r="A432" s="60" t="s">
        <v>352</v>
      </c>
      <c r="B432" s="61" t="s">
        <v>364</v>
      </c>
      <c r="C432" s="62">
        <v>2020</v>
      </c>
      <c r="D432" s="62">
        <v>2025</v>
      </c>
      <c r="E432" s="63" t="s">
        <v>55</v>
      </c>
      <c r="F432" s="55" t="s">
        <v>32</v>
      </c>
      <c r="G432" s="47">
        <f t="shared" ref="G432:G434" si="157">H432+I432+J432+K432+L432+M432</f>
        <v>0</v>
      </c>
      <c r="H432" s="47">
        <f t="shared" ref="H432:M432" si="158">H433+H434</f>
        <v>0</v>
      </c>
      <c r="I432" s="47">
        <f t="shared" si="158"/>
        <v>0</v>
      </c>
      <c r="J432" s="47">
        <f t="shared" si="158"/>
        <v>0</v>
      </c>
      <c r="K432" s="47">
        <f t="shared" si="158"/>
        <v>0</v>
      </c>
      <c r="L432" s="47">
        <f t="shared" si="158"/>
        <v>0</v>
      </c>
      <c r="M432" s="47">
        <f t="shared" si="158"/>
        <v>0</v>
      </c>
      <c r="N432" s="118" t="s">
        <v>358</v>
      </c>
      <c r="O432" s="61" t="s">
        <v>195</v>
      </c>
      <c r="P432" s="61">
        <v>300</v>
      </c>
      <c r="Q432" s="65" t="s">
        <v>25</v>
      </c>
      <c r="R432" s="61" t="s">
        <v>25</v>
      </c>
      <c r="S432" s="61" t="s">
        <v>25</v>
      </c>
      <c r="T432" s="61">
        <v>300</v>
      </c>
      <c r="U432" s="61" t="s">
        <v>25</v>
      </c>
      <c r="V432" s="61" t="s">
        <v>25</v>
      </c>
    </row>
    <row r="433" spans="1:22" ht="63.75" customHeight="1">
      <c r="A433" s="60"/>
      <c r="B433" s="61"/>
      <c r="C433" s="62"/>
      <c r="D433" s="62"/>
      <c r="E433" s="63"/>
      <c r="F433" s="55" t="s">
        <v>38</v>
      </c>
      <c r="G433" s="47">
        <f t="shared" si="157"/>
        <v>0</v>
      </c>
      <c r="H433" s="47">
        <v>0</v>
      </c>
      <c r="I433" s="47">
        <v>0</v>
      </c>
      <c r="J433" s="47">
        <v>0</v>
      </c>
      <c r="K433" s="47">
        <v>0</v>
      </c>
      <c r="L433" s="47">
        <v>0</v>
      </c>
      <c r="M433" s="47">
        <v>0</v>
      </c>
      <c r="N433" s="119"/>
      <c r="O433" s="61"/>
      <c r="P433" s="61"/>
      <c r="Q433" s="65"/>
      <c r="R433" s="61"/>
      <c r="S433" s="61"/>
      <c r="T433" s="61"/>
      <c r="U433" s="61"/>
      <c r="V433" s="61"/>
    </row>
    <row r="434" spans="1:22" ht="123" customHeight="1">
      <c r="A434" s="60"/>
      <c r="B434" s="61"/>
      <c r="C434" s="62"/>
      <c r="D434" s="62"/>
      <c r="E434" s="63"/>
      <c r="F434" s="55" t="s">
        <v>39</v>
      </c>
      <c r="G434" s="47">
        <f t="shared" si="157"/>
        <v>0</v>
      </c>
      <c r="H434" s="47">
        <v>0</v>
      </c>
      <c r="I434" s="47">
        <v>0</v>
      </c>
      <c r="J434" s="47">
        <v>0</v>
      </c>
      <c r="K434" s="47">
        <v>0</v>
      </c>
      <c r="L434" s="47">
        <v>0</v>
      </c>
      <c r="M434" s="47">
        <v>0</v>
      </c>
      <c r="N434" s="93"/>
      <c r="O434" s="61"/>
      <c r="P434" s="61"/>
      <c r="Q434" s="65"/>
      <c r="R434" s="61"/>
      <c r="S434" s="61"/>
      <c r="T434" s="61"/>
      <c r="U434" s="61"/>
      <c r="V434" s="61"/>
    </row>
    <row r="435" spans="1:22" ht="26.25" customHeight="1">
      <c r="A435" s="60" t="s">
        <v>376</v>
      </c>
      <c r="B435" s="61" t="s">
        <v>365</v>
      </c>
      <c r="C435" s="62">
        <v>2020</v>
      </c>
      <c r="D435" s="62">
        <v>2025</v>
      </c>
      <c r="E435" s="63" t="s">
        <v>55</v>
      </c>
      <c r="F435" s="55" t="s">
        <v>32</v>
      </c>
      <c r="G435" s="47">
        <f t="shared" ref="G435:G437" si="159">H435+I435+J435+K435+L435+M435</f>
        <v>523417</v>
      </c>
      <c r="H435" s="47">
        <f t="shared" ref="H435:M435" si="160">H436+H437</f>
        <v>0</v>
      </c>
      <c r="I435" s="47">
        <f t="shared" si="160"/>
        <v>0</v>
      </c>
      <c r="J435" s="47">
        <f t="shared" si="160"/>
        <v>0</v>
      </c>
      <c r="K435" s="47">
        <f t="shared" si="160"/>
        <v>523417</v>
      </c>
      <c r="L435" s="47">
        <f t="shared" si="160"/>
        <v>0</v>
      </c>
      <c r="M435" s="47">
        <f t="shared" si="160"/>
        <v>0</v>
      </c>
      <c r="N435" s="118" t="s">
        <v>366</v>
      </c>
      <c r="O435" s="61" t="s">
        <v>89</v>
      </c>
      <c r="P435" s="61">
        <v>1</v>
      </c>
      <c r="Q435" s="65" t="s">
        <v>25</v>
      </c>
      <c r="R435" s="61" t="s">
        <v>25</v>
      </c>
      <c r="S435" s="61" t="s">
        <v>25</v>
      </c>
      <c r="T435" s="61">
        <v>1</v>
      </c>
      <c r="U435" s="61" t="s">
        <v>25</v>
      </c>
      <c r="V435" s="61" t="s">
        <v>25</v>
      </c>
    </row>
    <row r="436" spans="1:22" ht="63.75" customHeight="1">
      <c r="A436" s="60"/>
      <c r="B436" s="61"/>
      <c r="C436" s="62"/>
      <c r="D436" s="62"/>
      <c r="E436" s="63"/>
      <c r="F436" s="55" t="s">
        <v>38</v>
      </c>
      <c r="G436" s="47">
        <f t="shared" si="159"/>
        <v>167605.64000000001</v>
      </c>
      <c r="H436" s="47">
        <v>0</v>
      </c>
      <c r="I436" s="47">
        <v>0</v>
      </c>
      <c r="J436" s="47">
        <v>0</v>
      </c>
      <c r="K436" s="47">
        <v>167605.64000000001</v>
      </c>
      <c r="L436" s="47">
        <v>0</v>
      </c>
      <c r="M436" s="47">
        <v>0</v>
      </c>
      <c r="N436" s="119"/>
      <c r="O436" s="61"/>
      <c r="P436" s="61"/>
      <c r="Q436" s="65"/>
      <c r="R436" s="61"/>
      <c r="S436" s="61"/>
      <c r="T436" s="61"/>
      <c r="U436" s="61"/>
      <c r="V436" s="61"/>
    </row>
    <row r="437" spans="1:22" ht="123" customHeight="1">
      <c r="A437" s="60"/>
      <c r="B437" s="61"/>
      <c r="C437" s="62"/>
      <c r="D437" s="62"/>
      <c r="E437" s="63"/>
      <c r="F437" s="55" t="s">
        <v>39</v>
      </c>
      <c r="G437" s="47">
        <f t="shared" si="159"/>
        <v>355811.36</v>
      </c>
      <c r="H437" s="47">
        <v>0</v>
      </c>
      <c r="I437" s="47">
        <v>0</v>
      </c>
      <c r="J437" s="47">
        <v>0</v>
      </c>
      <c r="K437" s="47">
        <v>355811.36</v>
      </c>
      <c r="L437" s="47">
        <v>0</v>
      </c>
      <c r="M437" s="47">
        <v>0</v>
      </c>
      <c r="N437" s="93"/>
      <c r="O437" s="61"/>
      <c r="P437" s="61"/>
      <c r="Q437" s="65"/>
      <c r="R437" s="61"/>
      <c r="S437" s="61"/>
      <c r="T437" s="61"/>
      <c r="U437" s="61"/>
      <c r="V437" s="61"/>
    </row>
    <row r="438" spans="1:22" ht="26.25" customHeight="1">
      <c r="A438" s="60" t="s">
        <v>377</v>
      </c>
      <c r="B438" s="61" t="s">
        <v>367</v>
      </c>
      <c r="C438" s="62">
        <v>2020</v>
      </c>
      <c r="D438" s="62">
        <v>2025</v>
      </c>
      <c r="E438" s="63" t="s">
        <v>55</v>
      </c>
      <c r="F438" s="55" t="s">
        <v>32</v>
      </c>
      <c r="G438" s="47">
        <f t="shared" ref="G438:G440" si="161">H438+I438+J438+K438+L438+M438</f>
        <v>152875</v>
      </c>
      <c r="H438" s="47">
        <f t="shared" ref="H438:M438" si="162">H439+H440</f>
        <v>0</v>
      </c>
      <c r="I438" s="47">
        <f t="shared" si="162"/>
        <v>0</v>
      </c>
      <c r="J438" s="47">
        <f t="shared" si="162"/>
        <v>0</v>
      </c>
      <c r="K438" s="47">
        <f t="shared" si="162"/>
        <v>152875</v>
      </c>
      <c r="L438" s="47">
        <f t="shared" si="162"/>
        <v>0</v>
      </c>
      <c r="M438" s="47">
        <f t="shared" si="162"/>
        <v>0</v>
      </c>
      <c r="N438" s="118" t="s">
        <v>366</v>
      </c>
      <c r="O438" s="61" t="s">
        <v>89</v>
      </c>
      <c r="P438" s="61">
        <v>1</v>
      </c>
      <c r="Q438" s="65" t="s">
        <v>25</v>
      </c>
      <c r="R438" s="61" t="s">
        <v>25</v>
      </c>
      <c r="S438" s="61" t="s">
        <v>25</v>
      </c>
      <c r="T438" s="61">
        <v>1</v>
      </c>
      <c r="U438" s="61" t="s">
        <v>25</v>
      </c>
      <c r="V438" s="61" t="s">
        <v>25</v>
      </c>
    </row>
    <row r="439" spans="1:22" ht="63.75" customHeight="1">
      <c r="A439" s="60"/>
      <c r="B439" s="61"/>
      <c r="C439" s="62"/>
      <c r="D439" s="62"/>
      <c r="E439" s="63"/>
      <c r="F439" s="55" t="s">
        <v>38</v>
      </c>
      <c r="G439" s="47">
        <f t="shared" si="161"/>
        <v>48952.77</v>
      </c>
      <c r="H439" s="47">
        <v>0</v>
      </c>
      <c r="I439" s="47">
        <v>0</v>
      </c>
      <c r="J439" s="47">
        <v>0</v>
      </c>
      <c r="K439" s="47">
        <v>48952.77</v>
      </c>
      <c r="L439" s="47">
        <v>0</v>
      </c>
      <c r="M439" s="47">
        <v>0</v>
      </c>
      <c r="N439" s="119"/>
      <c r="O439" s="61"/>
      <c r="P439" s="61"/>
      <c r="Q439" s="65"/>
      <c r="R439" s="61"/>
      <c r="S439" s="61"/>
      <c r="T439" s="61"/>
      <c r="U439" s="61"/>
      <c r="V439" s="61"/>
    </row>
    <row r="440" spans="1:22" ht="123" customHeight="1">
      <c r="A440" s="60"/>
      <c r="B440" s="61"/>
      <c r="C440" s="62"/>
      <c r="D440" s="62"/>
      <c r="E440" s="63"/>
      <c r="F440" s="55" t="s">
        <v>39</v>
      </c>
      <c r="G440" s="47">
        <f t="shared" si="161"/>
        <v>103922.23</v>
      </c>
      <c r="H440" s="47">
        <v>0</v>
      </c>
      <c r="I440" s="47">
        <v>0</v>
      </c>
      <c r="J440" s="47">
        <v>0</v>
      </c>
      <c r="K440" s="47">
        <v>103922.23</v>
      </c>
      <c r="L440" s="47">
        <v>0</v>
      </c>
      <c r="M440" s="47">
        <v>0</v>
      </c>
      <c r="N440" s="93"/>
      <c r="O440" s="61"/>
      <c r="P440" s="61"/>
      <c r="Q440" s="65"/>
      <c r="R440" s="61"/>
      <c r="S440" s="61"/>
      <c r="T440" s="61"/>
      <c r="U440" s="61"/>
      <c r="V440" s="61"/>
    </row>
    <row r="441" spans="1:22" ht="26.25" customHeight="1">
      <c r="A441" s="60" t="s">
        <v>378</v>
      </c>
      <c r="B441" s="61" t="s">
        <v>368</v>
      </c>
      <c r="C441" s="62">
        <v>2020</v>
      </c>
      <c r="D441" s="62">
        <v>2025</v>
      </c>
      <c r="E441" s="63" t="s">
        <v>55</v>
      </c>
      <c r="F441" s="55" t="s">
        <v>32</v>
      </c>
      <c r="G441" s="47">
        <f t="shared" ref="G441:G443" si="163">H441+I441+J441+K441+L441+M441</f>
        <v>166027</v>
      </c>
      <c r="H441" s="47">
        <f t="shared" ref="H441:M441" si="164">H442+H443</f>
        <v>0</v>
      </c>
      <c r="I441" s="47">
        <f t="shared" si="164"/>
        <v>0</v>
      </c>
      <c r="J441" s="47">
        <f t="shared" si="164"/>
        <v>0</v>
      </c>
      <c r="K441" s="47">
        <f t="shared" si="164"/>
        <v>166027</v>
      </c>
      <c r="L441" s="47">
        <f t="shared" si="164"/>
        <v>0</v>
      </c>
      <c r="M441" s="47">
        <f t="shared" si="164"/>
        <v>0</v>
      </c>
      <c r="N441" s="118" t="s">
        <v>366</v>
      </c>
      <c r="O441" s="61" t="s">
        <v>89</v>
      </c>
      <c r="P441" s="61">
        <v>1</v>
      </c>
      <c r="Q441" s="65" t="s">
        <v>25</v>
      </c>
      <c r="R441" s="61" t="s">
        <v>25</v>
      </c>
      <c r="S441" s="61" t="s">
        <v>25</v>
      </c>
      <c r="T441" s="61">
        <v>1</v>
      </c>
      <c r="U441" s="61" t="s">
        <v>25</v>
      </c>
      <c r="V441" s="61" t="s">
        <v>25</v>
      </c>
    </row>
    <row r="442" spans="1:22" ht="63.75" customHeight="1">
      <c r="A442" s="60"/>
      <c r="B442" s="61"/>
      <c r="C442" s="62"/>
      <c r="D442" s="62"/>
      <c r="E442" s="63"/>
      <c r="F442" s="55" t="s">
        <v>38</v>
      </c>
      <c r="G442" s="47">
        <f t="shared" si="163"/>
        <v>53164.23</v>
      </c>
      <c r="H442" s="47">
        <v>0</v>
      </c>
      <c r="I442" s="47">
        <v>0</v>
      </c>
      <c r="J442" s="47">
        <v>0</v>
      </c>
      <c r="K442" s="47">
        <v>53164.23</v>
      </c>
      <c r="L442" s="47">
        <v>0</v>
      </c>
      <c r="M442" s="47">
        <v>0</v>
      </c>
      <c r="N442" s="119"/>
      <c r="O442" s="61"/>
      <c r="P442" s="61"/>
      <c r="Q442" s="65"/>
      <c r="R442" s="61"/>
      <c r="S442" s="61"/>
      <c r="T442" s="61"/>
      <c r="U442" s="61"/>
      <c r="V442" s="61"/>
    </row>
    <row r="443" spans="1:22" ht="123" customHeight="1">
      <c r="A443" s="60"/>
      <c r="B443" s="61"/>
      <c r="C443" s="62"/>
      <c r="D443" s="62"/>
      <c r="E443" s="63"/>
      <c r="F443" s="55" t="s">
        <v>39</v>
      </c>
      <c r="G443" s="47">
        <f t="shared" si="163"/>
        <v>112862.77</v>
      </c>
      <c r="H443" s="47">
        <v>0</v>
      </c>
      <c r="I443" s="47">
        <v>0</v>
      </c>
      <c r="J443" s="47">
        <v>0</v>
      </c>
      <c r="K443" s="47">
        <v>112862.77</v>
      </c>
      <c r="L443" s="47">
        <v>0</v>
      </c>
      <c r="M443" s="47">
        <v>0</v>
      </c>
      <c r="N443" s="93"/>
      <c r="O443" s="61"/>
      <c r="P443" s="61"/>
      <c r="Q443" s="65"/>
      <c r="R443" s="61"/>
      <c r="S443" s="61"/>
      <c r="T443" s="61"/>
      <c r="U443" s="61"/>
      <c r="V443" s="61"/>
    </row>
    <row r="444" spans="1:22" ht="26.25" customHeight="1">
      <c r="A444" s="60" t="s">
        <v>379</v>
      </c>
      <c r="B444" s="61" t="s">
        <v>369</v>
      </c>
      <c r="C444" s="62">
        <v>2020</v>
      </c>
      <c r="D444" s="62">
        <v>2025</v>
      </c>
      <c r="E444" s="63" t="s">
        <v>55</v>
      </c>
      <c r="F444" s="55" t="s">
        <v>32</v>
      </c>
      <c r="G444" s="47">
        <f t="shared" ref="G444:G452" si="165">H444+I444+J444+K444+L444+M444</f>
        <v>166027</v>
      </c>
      <c r="H444" s="47">
        <f t="shared" ref="H444:M444" si="166">H445+H446</f>
        <v>0</v>
      </c>
      <c r="I444" s="47">
        <f t="shared" si="166"/>
        <v>0</v>
      </c>
      <c r="J444" s="47">
        <f t="shared" si="166"/>
        <v>0</v>
      </c>
      <c r="K444" s="47">
        <f t="shared" si="166"/>
        <v>166027</v>
      </c>
      <c r="L444" s="47">
        <f t="shared" si="166"/>
        <v>0</v>
      </c>
      <c r="M444" s="47">
        <f t="shared" si="166"/>
        <v>0</v>
      </c>
      <c r="N444" s="118" t="s">
        <v>366</v>
      </c>
      <c r="O444" s="61" t="s">
        <v>89</v>
      </c>
      <c r="P444" s="61">
        <v>1</v>
      </c>
      <c r="Q444" s="65" t="s">
        <v>25</v>
      </c>
      <c r="R444" s="61" t="s">
        <v>25</v>
      </c>
      <c r="S444" s="61" t="s">
        <v>25</v>
      </c>
      <c r="T444" s="61">
        <v>1</v>
      </c>
      <c r="U444" s="61" t="s">
        <v>25</v>
      </c>
      <c r="V444" s="61" t="s">
        <v>25</v>
      </c>
    </row>
    <row r="445" spans="1:22" ht="63.75" customHeight="1">
      <c r="A445" s="60"/>
      <c r="B445" s="61"/>
      <c r="C445" s="62"/>
      <c r="D445" s="62"/>
      <c r="E445" s="63"/>
      <c r="F445" s="55" t="s">
        <v>38</v>
      </c>
      <c r="G445" s="47">
        <f t="shared" si="165"/>
        <v>53164.23</v>
      </c>
      <c r="H445" s="47">
        <v>0</v>
      </c>
      <c r="I445" s="47">
        <v>0</v>
      </c>
      <c r="J445" s="47">
        <v>0</v>
      </c>
      <c r="K445" s="47">
        <v>53164.23</v>
      </c>
      <c r="L445" s="47">
        <v>0</v>
      </c>
      <c r="M445" s="47">
        <v>0</v>
      </c>
      <c r="N445" s="119"/>
      <c r="O445" s="61"/>
      <c r="P445" s="61"/>
      <c r="Q445" s="65"/>
      <c r="R445" s="61"/>
      <c r="S445" s="61"/>
      <c r="T445" s="61"/>
      <c r="U445" s="61"/>
      <c r="V445" s="61"/>
    </row>
    <row r="446" spans="1:22" ht="123" customHeight="1">
      <c r="A446" s="60"/>
      <c r="B446" s="61"/>
      <c r="C446" s="62"/>
      <c r="D446" s="62"/>
      <c r="E446" s="63"/>
      <c r="F446" s="55" t="s">
        <v>39</v>
      </c>
      <c r="G446" s="47">
        <f t="shared" si="165"/>
        <v>112862.77</v>
      </c>
      <c r="H446" s="47">
        <v>0</v>
      </c>
      <c r="I446" s="47">
        <v>0</v>
      </c>
      <c r="J446" s="47">
        <v>0</v>
      </c>
      <c r="K446" s="47">
        <v>112862.77</v>
      </c>
      <c r="L446" s="47">
        <v>0</v>
      </c>
      <c r="M446" s="47">
        <v>0</v>
      </c>
      <c r="N446" s="93"/>
      <c r="O446" s="61"/>
      <c r="P446" s="61"/>
      <c r="Q446" s="65"/>
      <c r="R446" s="61"/>
      <c r="S446" s="61"/>
      <c r="T446" s="61"/>
      <c r="U446" s="61"/>
      <c r="V446" s="61"/>
    </row>
    <row r="447" spans="1:22" ht="26.25" customHeight="1">
      <c r="A447" s="60" t="s">
        <v>380</v>
      </c>
      <c r="B447" s="61" t="s">
        <v>383</v>
      </c>
      <c r="C447" s="62">
        <v>2020</v>
      </c>
      <c r="D447" s="62">
        <v>2025</v>
      </c>
      <c r="E447" s="63" t="s">
        <v>55</v>
      </c>
      <c r="F447" s="55" t="s">
        <v>32</v>
      </c>
      <c r="G447" s="47">
        <f t="shared" si="165"/>
        <v>1394166.67</v>
      </c>
      <c r="H447" s="47">
        <f t="shared" ref="H447:M447" si="167">H448+H449</f>
        <v>0</v>
      </c>
      <c r="I447" s="47">
        <f t="shared" si="167"/>
        <v>0</v>
      </c>
      <c r="J447" s="47">
        <f t="shared" si="167"/>
        <v>0</v>
      </c>
      <c r="K447" s="47">
        <f t="shared" si="167"/>
        <v>1394166.67</v>
      </c>
      <c r="L447" s="47">
        <f t="shared" si="167"/>
        <v>0</v>
      </c>
      <c r="M447" s="47">
        <f t="shared" si="167"/>
        <v>0</v>
      </c>
      <c r="N447" s="118" t="s">
        <v>141</v>
      </c>
      <c r="O447" s="61" t="s">
        <v>89</v>
      </c>
      <c r="P447" s="61">
        <v>1</v>
      </c>
      <c r="Q447" s="65" t="s">
        <v>25</v>
      </c>
      <c r="R447" s="61" t="s">
        <v>25</v>
      </c>
      <c r="S447" s="61" t="s">
        <v>25</v>
      </c>
      <c r="T447" s="61">
        <v>1</v>
      </c>
      <c r="U447" s="61" t="s">
        <v>25</v>
      </c>
      <c r="V447" s="61" t="s">
        <v>25</v>
      </c>
    </row>
    <row r="448" spans="1:22" ht="63.75" customHeight="1">
      <c r="A448" s="60"/>
      <c r="B448" s="61"/>
      <c r="C448" s="62"/>
      <c r="D448" s="62"/>
      <c r="E448" s="63"/>
      <c r="F448" s="55" t="s">
        <v>38</v>
      </c>
      <c r="G448" s="47">
        <f t="shared" si="165"/>
        <v>214989.77</v>
      </c>
      <c r="H448" s="47">
        <v>0</v>
      </c>
      <c r="I448" s="47">
        <v>0</v>
      </c>
      <c r="J448" s="47">
        <v>0</v>
      </c>
      <c r="K448" s="47">
        <v>214989.77</v>
      </c>
      <c r="L448" s="47">
        <v>0</v>
      </c>
      <c r="M448" s="47">
        <v>0</v>
      </c>
      <c r="N448" s="119"/>
      <c r="O448" s="61"/>
      <c r="P448" s="61"/>
      <c r="Q448" s="65"/>
      <c r="R448" s="61"/>
      <c r="S448" s="61"/>
      <c r="T448" s="61"/>
      <c r="U448" s="61"/>
      <c r="V448" s="61"/>
    </row>
    <row r="449" spans="1:24" ht="123" customHeight="1">
      <c r="A449" s="60"/>
      <c r="B449" s="61"/>
      <c r="C449" s="62"/>
      <c r="D449" s="62"/>
      <c r="E449" s="63"/>
      <c r="F449" s="55" t="s">
        <v>39</v>
      </c>
      <c r="G449" s="47">
        <f t="shared" si="165"/>
        <v>1179176.8999999999</v>
      </c>
      <c r="H449" s="47">
        <v>0</v>
      </c>
      <c r="I449" s="47">
        <v>0</v>
      </c>
      <c r="J449" s="47">
        <v>0</v>
      </c>
      <c r="K449" s="47">
        <v>1179176.8999999999</v>
      </c>
      <c r="L449" s="47">
        <v>0</v>
      </c>
      <c r="M449" s="47">
        <v>0</v>
      </c>
      <c r="N449" s="93"/>
      <c r="O449" s="61"/>
      <c r="P449" s="61"/>
      <c r="Q449" s="65"/>
      <c r="R449" s="61"/>
      <c r="S449" s="61"/>
      <c r="T449" s="61"/>
      <c r="U449" s="61"/>
      <c r="V449" s="61"/>
    </row>
    <row r="450" spans="1:24" ht="26.25" customHeight="1">
      <c r="A450" s="60" t="s">
        <v>381</v>
      </c>
      <c r="B450" s="61" t="s">
        <v>384</v>
      </c>
      <c r="C450" s="62">
        <v>2020</v>
      </c>
      <c r="D450" s="62">
        <v>2025</v>
      </c>
      <c r="E450" s="63" t="s">
        <v>55</v>
      </c>
      <c r="F450" s="55" t="s">
        <v>32</v>
      </c>
      <c r="G450" s="47">
        <f t="shared" si="165"/>
        <v>604388.32999999996</v>
      </c>
      <c r="H450" s="47">
        <f t="shared" ref="H450:M450" si="168">H451+H452</f>
        <v>0</v>
      </c>
      <c r="I450" s="47">
        <f t="shared" si="168"/>
        <v>0</v>
      </c>
      <c r="J450" s="47">
        <f t="shared" si="168"/>
        <v>0</v>
      </c>
      <c r="K450" s="47">
        <f t="shared" si="168"/>
        <v>604388.32999999996</v>
      </c>
      <c r="L450" s="47">
        <f t="shared" si="168"/>
        <v>0</v>
      </c>
      <c r="M450" s="47">
        <f t="shared" si="168"/>
        <v>0</v>
      </c>
      <c r="N450" s="118" t="s">
        <v>141</v>
      </c>
      <c r="O450" s="61" t="s">
        <v>89</v>
      </c>
      <c r="P450" s="61">
        <v>1</v>
      </c>
      <c r="Q450" s="65" t="s">
        <v>25</v>
      </c>
      <c r="R450" s="61" t="s">
        <v>25</v>
      </c>
      <c r="S450" s="61" t="s">
        <v>25</v>
      </c>
      <c r="T450" s="61">
        <v>1</v>
      </c>
      <c r="U450" s="61" t="s">
        <v>25</v>
      </c>
      <c r="V450" s="61" t="s">
        <v>25</v>
      </c>
    </row>
    <row r="451" spans="1:24" ht="63.75" customHeight="1">
      <c r="A451" s="60"/>
      <c r="B451" s="61"/>
      <c r="C451" s="62"/>
      <c r="D451" s="62"/>
      <c r="E451" s="63"/>
      <c r="F451" s="55" t="s">
        <v>38</v>
      </c>
      <c r="G451" s="47">
        <f t="shared" si="165"/>
        <v>93200.7</v>
      </c>
      <c r="H451" s="47">
        <v>0</v>
      </c>
      <c r="I451" s="47">
        <v>0</v>
      </c>
      <c r="J451" s="47">
        <v>0</v>
      </c>
      <c r="K451" s="47">
        <v>93200.7</v>
      </c>
      <c r="L451" s="47">
        <v>0</v>
      </c>
      <c r="M451" s="47">
        <v>0</v>
      </c>
      <c r="N451" s="119"/>
      <c r="O451" s="61"/>
      <c r="P451" s="61"/>
      <c r="Q451" s="65"/>
      <c r="R451" s="61"/>
      <c r="S451" s="61"/>
      <c r="T451" s="61"/>
      <c r="U451" s="61"/>
      <c r="V451" s="61"/>
    </row>
    <row r="452" spans="1:24" ht="123" customHeight="1">
      <c r="A452" s="60"/>
      <c r="B452" s="61"/>
      <c r="C452" s="62"/>
      <c r="D452" s="62"/>
      <c r="E452" s="63"/>
      <c r="F452" s="55" t="s">
        <v>39</v>
      </c>
      <c r="G452" s="47">
        <f t="shared" si="165"/>
        <v>511187.63</v>
      </c>
      <c r="H452" s="47">
        <v>0</v>
      </c>
      <c r="I452" s="47">
        <v>0</v>
      </c>
      <c r="J452" s="47">
        <v>0</v>
      </c>
      <c r="K452" s="47">
        <v>511187.63</v>
      </c>
      <c r="L452" s="47">
        <v>0</v>
      </c>
      <c r="M452" s="47">
        <v>0</v>
      </c>
      <c r="N452" s="93"/>
      <c r="O452" s="61"/>
      <c r="P452" s="61"/>
      <c r="Q452" s="65"/>
      <c r="R452" s="61"/>
      <c r="S452" s="61"/>
      <c r="T452" s="61"/>
      <c r="U452" s="61"/>
      <c r="V452" s="61"/>
    </row>
    <row r="453" spans="1:24" ht="26.25" customHeight="1">
      <c r="A453" s="60" t="s">
        <v>382</v>
      </c>
      <c r="B453" s="61" t="s">
        <v>385</v>
      </c>
      <c r="C453" s="62">
        <v>2020</v>
      </c>
      <c r="D453" s="62">
        <v>2025</v>
      </c>
      <c r="E453" s="63" t="s">
        <v>55</v>
      </c>
      <c r="F453" s="55" t="s">
        <v>32</v>
      </c>
      <c r="G453" s="47">
        <f t="shared" ref="G453:G455" si="169">H453+I453+J453+K453+L453+M453</f>
        <v>0</v>
      </c>
      <c r="H453" s="47">
        <f t="shared" ref="H453:M453" si="170">H454+H455</f>
        <v>0</v>
      </c>
      <c r="I453" s="47">
        <f t="shared" si="170"/>
        <v>0</v>
      </c>
      <c r="J453" s="47">
        <f t="shared" si="170"/>
        <v>0</v>
      </c>
      <c r="K453" s="47">
        <f t="shared" si="170"/>
        <v>0</v>
      </c>
      <c r="L453" s="47">
        <f t="shared" si="170"/>
        <v>0</v>
      </c>
      <c r="M453" s="47">
        <f t="shared" si="170"/>
        <v>0</v>
      </c>
      <c r="N453" s="118" t="s">
        <v>141</v>
      </c>
      <c r="O453" s="61" t="s">
        <v>89</v>
      </c>
      <c r="P453" s="61">
        <v>1</v>
      </c>
      <c r="Q453" s="65" t="s">
        <v>25</v>
      </c>
      <c r="R453" s="61" t="s">
        <v>25</v>
      </c>
      <c r="S453" s="61" t="s">
        <v>25</v>
      </c>
      <c r="T453" s="61">
        <v>1</v>
      </c>
      <c r="U453" s="61" t="s">
        <v>25</v>
      </c>
      <c r="V453" s="61" t="s">
        <v>25</v>
      </c>
    </row>
    <row r="454" spans="1:24" ht="63.75" customHeight="1">
      <c r="A454" s="60"/>
      <c r="B454" s="61"/>
      <c r="C454" s="62"/>
      <c r="D454" s="62"/>
      <c r="E454" s="63"/>
      <c r="F454" s="55" t="s">
        <v>38</v>
      </c>
      <c r="G454" s="47">
        <f t="shared" si="169"/>
        <v>0</v>
      </c>
      <c r="H454" s="47">
        <v>0</v>
      </c>
      <c r="I454" s="47">
        <v>0</v>
      </c>
      <c r="J454" s="47">
        <v>0</v>
      </c>
      <c r="K454" s="47">
        <v>0</v>
      </c>
      <c r="L454" s="47">
        <v>0</v>
      </c>
      <c r="M454" s="47">
        <v>0</v>
      </c>
      <c r="N454" s="119"/>
      <c r="O454" s="61"/>
      <c r="P454" s="61"/>
      <c r="Q454" s="65"/>
      <c r="R454" s="61"/>
      <c r="S454" s="61"/>
      <c r="T454" s="61"/>
      <c r="U454" s="61"/>
      <c r="V454" s="61"/>
    </row>
    <row r="455" spans="1:24" ht="123" customHeight="1">
      <c r="A455" s="60"/>
      <c r="B455" s="61"/>
      <c r="C455" s="62"/>
      <c r="D455" s="62"/>
      <c r="E455" s="63"/>
      <c r="F455" s="55" t="s">
        <v>39</v>
      </c>
      <c r="G455" s="47">
        <f t="shared" si="169"/>
        <v>0</v>
      </c>
      <c r="H455" s="47">
        <v>0</v>
      </c>
      <c r="I455" s="47">
        <v>0</v>
      </c>
      <c r="J455" s="47">
        <v>0</v>
      </c>
      <c r="K455" s="47">
        <v>0</v>
      </c>
      <c r="L455" s="47">
        <v>0</v>
      </c>
      <c r="M455" s="47">
        <v>0</v>
      </c>
      <c r="N455" s="93"/>
      <c r="O455" s="61"/>
      <c r="P455" s="61"/>
      <c r="Q455" s="65"/>
      <c r="R455" s="61"/>
      <c r="S455" s="61"/>
      <c r="T455" s="61"/>
      <c r="U455" s="61"/>
      <c r="V455" s="61"/>
    </row>
    <row r="456" spans="1:24" ht="26.25" customHeight="1">
      <c r="A456" s="60" t="s">
        <v>395</v>
      </c>
      <c r="B456" s="61" t="s">
        <v>396</v>
      </c>
      <c r="C456" s="62">
        <v>2020</v>
      </c>
      <c r="D456" s="62">
        <v>2025</v>
      </c>
      <c r="E456" s="63" t="s">
        <v>55</v>
      </c>
      <c r="F456" s="55" t="s">
        <v>32</v>
      </c>
      <c r="G456" s="47">
        <f t="shared" ref="G456:G458" si="171">H456+I456+J456+K456+L456+M456</f>
        <v>1099999.2</v>
      </c>
      <c r="H456" s="47">
        <f t="shared" ref="H456:M456" si="172">H457+H458</f>
        <v>0</v>
      </c>
      <c r="I456" s="47">
        <f t="shared" si="172"/>
        <v>0</v>
      </c>
      <c r="J456" s="47">
        <f t="shared" si="172"/>
        <v>0</v>
      </c>
      <c r="K456" s="47">
        <f t="shared" si="172"/>
        <v>1099999.2</v>
      </c>
      <c r="L456" s="47">
        <f t="shared" si="172"/>
        <v>0</v>
      </c>
      <c r="M456" s="47">
        <f t="shared" si="172"/>
        <v>0</v>
      </c>
      <c r="N456" s="118" t="s">
        <v>397</v>
      </c>
      <c r="O456" s="61" t="s">
        <v>398</v>
      </c>
      <c r="P456" s="61">
        <v>1</v>
      </c>
      <c r="Q456" s="65" t="s">
        <v>25</v>
      </c>
      <c r="R456" s="61" t="s">
        <v>25</v>
      </c>
      <c r="S456" s="61" t="s">
        <v>25</v>
      </c>
      <c r="T456" s="61">
        <v>5.3</v>
      </c>
      <c r="U456" s="61" t="s">
        <v>25</v>
      </c>
      <c r="V456" s="61" t="s">
        <v>25</v>
      </c>
    </row>
    <row r="457" spans="1:24" ht="63.75" customHeight="1">
      <c r="A457" s="60"/>
      <c r="B457" s="61"/>
      <c r="C457" s="62"/>
      <c r="D457" s="62"/>
      <c r="E457" s="63"/>
      <c r="F457" s="55" t="s">
        <v>38</v>
      </c>
      <c r="G457" s="47">
        <f t="shared" si="171"/>
        <v>1099999.2</v>
      </c>
      <c r="H457" s="47">
        <v>0</v>
      </c>
      <c r="I457" s="47">
        <v>0</v>
      </c>
      <c r="J457" s="47">
        <v>0</v>
      </c>
      <c r="K457" s="47">
        <v>1099999.2</v>
      </c>
      <c r="L457" s="47">
        <v>0</v>
      </c>
      <c r="M457" s="47">
        <v>0</v>
      </c>
      <c r="N457" s="119"/>
      <c r="O457" s="61"/>
      <c r="P457" s="61"/>
      <c r="Q457" s="65"/>
      <c r="R457" s="61"/>
      <c r="S457" s="61"/>
      <c r="T457" s="61"/>
      <c r="U457" s="61"/>
      <c r="V457" s="61"/>
    </row>
    <row r="458" spans="1:24" ht="123" customHeight="1">
      <c r="A458" s="60"/>
      <c r="B458" s="61"/>
      <c r="C458" s="62"/>
      <c r="D458" s="62"/>
      <c r="E458" s="63"/>
      <c r="F458" s="55" t="s">
        <v>39</v>
      </c>
      <c r="G458" s="47">
        <f t="shared" si="171"/>
        <v>0</v>
      </c>
      <c r="H458" s="47">
        <v>0</v>
      </c>
      <c r="I458" s="47">
        <v>0</v>
      </c>
      <c r="J458" s="47">
        <v>0</v>
      </c>
      <c r="K458" s="47">
        <v>0</v>
      </c>
      <c r="L458" s="47">
        <v>0</v>
      </c>
      <c r="M458" s="47">
        <v>0</v>
      </c>
      <c r="N458" s="93"/>
      <c r="O458" s="61"/>
      <c r="P458" s="61"/>
      <c r="Q458" s="65"/>
      <c r="R458" s="61"/>
      <c r="S458" s="61"/>
      <c r="T458" s="61"/>
      <c r="U458" s="61"/>
      <c r="V458" s="61"/>
    </row>
    <row r="459" spans="1:24" s="14" customFormat="1" ht="47.25" customHeight="1">
      <c r="A459" s="60" t="s">
        <v>197</v>
      </c>
      <c r="B459" s="72" t="s">
        <v>198</v>
      </c>
      <c r="C459" s="68">
        <v>2020</v>
      </c>
      <c r="D459" s="68">
        <v>2025</v>
      </c>
      <c r="E459" s="40" t="s">
        <v>74</v>
      </c>
      <c r="F459" s="45" t="s">
        <v>67</v>
      </c>
      <c r="G459" s="47">
        <f t="shared" ref="G459:G497" si="173">H459+I459+J459+K459+L459+M459</f>
        <v>6886105</v>
      </c>
      <c r="H459" s="47">
        <f t="shared" ref="H459:M459" si="174">H460+H461</f>
        <v>2000</v>
      </c>
      <c r="I459" s="47">
        <f t="shared" si="174"/>
        <v>2939055</v>
      </c>
      <c r="J459" s="47">
        <f t="shared" si="174"/>
        <v>1005050</v>
      </c>
      <c r="K459" s="47">
        <f t="shared" si="174"/>
        <v>2940000</v>
      </c>
      <c r="L459" s="47">
        <f t="shared" si="174"/>
        <v>0</v>
      </c>
      <c r="M459" s="47">
        <f t="shared" si="174"/>
        <v>0</v>
      </c>
      <c r="N459" s="87" t="s">
        <v>25</v>
      </c>
      <c r="O459" s="87" t="s">
        <v>25</v>
      </c>
      <c r="P459" s="87" t="s">
        <v>25</v>
      </c>
      <c r="Q459" s="87" t="s">
        <v>25</v>
      </c>
      <c r="R459" s="87" t="s">
        <v>25</v>
      </c>
      <c r="S459" s="87" t="s">
        <v>25</v>
      </c>
      <c r="T459" s="87" t="s">
        <v>25</v>
      </c>
      <c r="U459" s="87" t="s">
        <v>25</v>
      </c>
      <c r="V459" s="87" t="s">
        <v>25</v>
      </c>
      <c r="W459" s="13"/>
      <c r="X459" s="13"/>
    </row>
    <row r="460" spans="1:24" s="14" customFormat="1" ht="68.25" customHeight="1">
      <c r="A460" s="60"/>
      <c r="B460" s="72"/>
      <c r="C460" s="68"/>
      <c r="D460" s="68"/>
      <c r="E460" s="40"/>
      <c r="F460" s="45" t="s">
        <v>38</v>
      </c>
      <c r="G460" s="47">
        <f t="shared" si="173"/>
        <v>3374111.5</v>
      </c>
      <c r="H460" s="47">
        <f t="shared" ref="H460:M461" si="175">H463</f>
        <v>2000</v>
      </c>
      <c r="I460" s="47">
        <f t="shared" si="175"/>
        <v>293905.5</v>
      </c>
      <c r="J460" s="47">
        <f t="shared" si="175"/>
        <v>138206</v>
      </c>
      <c r="K460" s="47">
        <f t="shared" si="175"/>
        <v>2940000</v>
      </c>
      <c r="L460" s="47">
        <f t="shared" si="175"/>
        <v>0</v>
      </c>
      <c r="M460" s="47">
        <f t="shared" si="175"/>
        <v>0</v>
      </c>
      <c r="N460" s="87"/>
      <c r="O460" s="87"/>
      <c r="P460" s="87"/>
      <c r="Q460" s="87"/>
      <c r="R460" s="87"/>
      <c r="S460" s="87"/>
      <c r="T460" s="87"/>
      <c r="U460" s="87"/>
      <c r="V460" s="87"/>
      <c r="W460" s="13"/>
      <c r="X460" s="13"/>
    </row>
    <row r="461" spans="1:24" s="14" customFormat="1" ht="93" customHeight="1">
      <c r="A461" s="60"/>
      <c r="B461" s="72"/>
      <c r="C461" s="68"/>
      <c r="D461" s="68"/>
      <c r="E461" s="40"/>
      <c r="F461" s="45" t="s">
        <v>68</v>
      </c>
      <c r="G461" s="47">
        <f t="shared" si="173"/>
        <v>3511993.5</v>
      </c>
      <c r="H461" s="47">
        <f t="shared" si="175"/>
        <v>0</v>
      </c>
      <c r="I461" s="47">
        <f t="shared" si="175"/>
        <v>2645149.5</v>
      </c>
      <c r="J461" s="47">
        <f t="shared" si="175"/>
        <v>866844</v>
      </c>
      <c r="K461" s="47">
        <f t="shared" si="175"/>
        <v>0</v>
      </c>
      <c r="L461" s="47">
        <f t="shared" si="175"/>
        <v>0</v>
      </c>
      <c r="M461" s="47">
        <f t="shared" si="175"/>
        <v>0</v>
      </c>
      <c r="N461" s="87"/>
      <c r="O461" s="87"/>
      <c r="P461" s="87"/>
      <c r="Q461" s="87"/>
      <c r="R461" s="87"/>
      <c r="S461" s="87"/>
      <c r="T461" s="87"/>
      <c r="U461" s="87"/>
      <c r="V461" s="87"/>
      <c r="W461" s="13"/>
      <c r="X461" s="13"/>
    </row>
    <row r="462" spans="1:24" s="14" customFormat="1" ht="26.25" customHeight="1">
      <c r="A462" s="60" t="s">
        <v>197</v>
      </c>
      <c r="B462" s="88" t="s">
        <v>199</v>
      </c>
      <c r="C462" s="68">
        <v>2020</v>
      </c>
      <c r="D462" s="68">
        <v>2025</v>
      </c>
      <c r="E462" s="63" t="s">
        <v>74</v>
      </c>
      <c r="F462" s="45" t="s">
        <v>67</v>
      </c>
      <c r="G462" s="47">
        <f t="shared" si="173"/>
        <v>6886105</v>
      </c>
      <c r="H462" s="47">
        <f t="shared" ref="H462:M462" si="176">H463+H464</f>
        <v>2000</v>
      </c>
      <c r="I462" s="47">
        <f t="shared" si="176"/>
        <v>2939055</v>
      </c>
      <c r="J462" s="47">
        <f t="shared" si="176"/>
        <v>1005050</v>
      </c>
      <c r="K462" s="47">
        <f t="shared" si="176"/>
        <v>2940000</v>
      </c>
      <c r="L462" s="47">
        <f t="shared" si="176"/>
        <v>0</v>
      </c>
      <c r="M462" s="47">
        <f t="shared" si="176"/>
        <v>0</v>
      </c>
      <c r="N462" s="87" t="s">
        <v>25</v>
      </c>
      <c r="O462" s="87" t="s">
        <v>25</v>
      </c>
      <c r="P462" s="87" t="s">
        <v>25</v>
      </c>
      <c r="Q462" s="87" t="s">
        <v>25</v>
      </c>
      <c r="R462" s="87" t="s">
        <v>25</v>
      </c>
      <c r="S462" s="87" t="s">
        <v>25</v>
      </c>
      <c r="T462" s="87" t="s">
        <v>25</v>
      </c>
      <c r="U462" s="87" t="s">
        <v>25</v>
      </c>
      <c r="V462" s="87" t="s">
        <v>25</v>
      </c>
      <c r="W462" s="13"/>
      <c r="X462" s="13"/>
    </row>
    <row r="463" spans="1:24" s="14" customFormat="1" ht="75.75" customHeight="1">
      <c r="A463" s="60"/>
      <c r="B463" s="88"/>
      <c r="C463" s="68"/>
      <c r="D463" s="68"/>
      <c r="E463" s="63"/>
      <c r="F463" s="45" t="s">
        <v>38</v>
      </c>
      <c r="G463" s="47">
        <f t="shared" si="173"/>
        <v>3374111.5</v>
      </c>
      <c r="H463" s="47">
        <f>H466+H469</f>
        <v>2000</v>
      </c>
      <c r="I463" s="47">
        <f>I466+I469+I472</f>
        <v>293905.5</v>
      </c>
      <c r="J463" s="47">
        <f>J466+J469</f>
        <v>138206</v>
      </c>
      <c r="K463" s="47">
        <f t="shared" ref="K463:M464" si="177">K466+K469+K472+K475</f>
        <v>2940000</v>
      </c>
      <c r="L463" s="47">
        <f t="shared" si="177"/>
        <v>0</v>
      </c>
      <c r="M463" s="47">
        <f t="shared" si="177"/>
        <v>0</v>
      </c>
      <c r="N463" s="87"/>
      <c r="O463" s="87"/>
      <c r="P463" s="87"/>
      <c r="Q463" s="87"/>
      <c r="R463" s="87"/>
      <c r="S463" s="87"/>
      <c r="T463" s="87"/>
      <c r="U463" s="87"/>
      <c r="V463" s="87"/>
      <c r="W463" s="13"/>
      <c r="X463" s="13"/>
    </row>
    <row r="464" spans="1:24" s="14" customFormat="1" ht="103.5" customHeight="1">
      <c r="A464" s="60"/>
      <c r="B464" s="88"/>
      <c r="C464" s="68"/>
      <c r="D464" s="68"/>
      <c r="E464" s="63"/>
      <c r="F464" s="45" t="s">
        <v>68</v>
      </c>
      <c r="G464" s="47">
        <f t="shared" si="173"/>
        <v>3511993.5</v>
      </c>
      <c r="H464" s="47">
        <f>H467+H470</f>
        <v>0</v>
      </c>
      <c r="I464" s="47">
        <f>I467+I470+I473</f>
        <v>2645149.5</v>
      </c>
      <c r="J464" s="47">
        <f>J467+J470</f>
        <v>866844</v>
      </c>
      <c r="K464" s="47">
        <f t="shared" si="177"/>
        <v>0</v>
      </c>
      <c r="L464" s="47">
        <f t="shared" si="177"/>
        <v>0</v>
      </c>
      <c r="M464" s="47">
        <f t="shared" si="177"/>
        <v>0</v>
      </c>
      <c r="N464" s="87"/>
      <c r="O464" s="87"/>
      <c r="P464" s="87"/>
      <c r="Q464" s="87"/>
      <c r="R464" s="87"/>
      <c r="S464" s="87"/>
      <c r="T464" s="87"/>
      <c r="U464" s="87"/>
      <c r="V464" s="87"/>
      <c r="W464" s="13"/>
      <c r="X464" s="13"/>
    </row>
    <row r="465" spans="1:24" s="14" customFormat="1" ht="33.75" customHeight="1">
      <c r="A465" s="60" t="s">
        <v>200</v>
      </c>
      <c r="B465" s="67" t="s">
        <v>201</v>
      </c>
      <c r="C465" s="68">
        <v>2020</v>
      </c>
      <c r="D465" s="68">
        <v>2025</v>
      </c>
      <c r="E465" s="63" t="s">
        <v>74</v>
      </c>
      <c r="F465" s="45" t="s">
        <v>67</v>
      </c>
      <c r="G465" s="47">
        <f t="shared" si="173"/>
        <v>3494105</v>
      </c>
      <c r="H465" s="47">
        <f t="shared" ref="H465:M465" si="178">H466+H467</f>
        <v>0</v>
      </c>
      <c r="I465" s="47">
        <f t="shared" si="178"/>
        <v>989055</v>
      </c>
      <c r="J465" s="47">
        <f t="shared" si="178"/>
        <v>1005050</v>
      </c>
      <c r="K465" s="47">
        <f t="shared" si="178"/>
        <v>1500000</v>
      </c>
      <c r="L465" s="47">
        <f t="shared" si="178"/>
        <v>0</v>
      </c>
      <c r="M465" s="47">
        <f t="shared" si="178"/>
        <v>0</v>
      </c>
      <c r="N465" s="89" t="s">
        <v>202</v>
      </c>
      <c r="O465" s="61" t="s">
        <v>76</v>
      </c>
      <c r="P465" s="61" t="s">
        <v>25</v>
      </c>
      <c r="Q465" s="61">
        <v>100</v>
      </c>
      <c r="R465" s="61">
        <v>100</v>
      </c>
      <c r="S465" s="61">
        <v>100</v>
      </c>
      <c r="T465" s="61">
        <v>100</v>
      </c>
      <c r="U465" s="61">
        <v>100</v>
      </c>
      <c r="V465" s="61">
        <v>100</v>
      </c>
      <c r="W465" s="13"/>
      <c r="X465" s="13"/>
    </row>
    <row r="466" spans="1:24" s="14" customFormat="1" ht="75" customHeight="1">
      <c r="A466" s="60"/>
      <c r="B466" s="67"/>
      <c r="C466" s="68"/>
      <c r="D466" s="68"/>
      <c r="E466" s="63"/>
      <c r="F466" s="45" t="s">
        <v>38</v>
      </c>
      <c r="G466" s="47">
        <f t="shared" si="173"/>
        <v>1737111.5</v>
      </c>
      <c r="H466" s="47">
        <v>0</v>
      </c>
      <c r="I466" s="47">
        <v>98905.5</v>
      </c>
      <c r="J466" s="47">
        <v>138206</v>
      </c>
      <c r="K466" s="47">
        <v>1500000</v>
      </c>
      <c r="L466" s="47">
        <v>0</v>
      </c>
      <c r="M466" s="47">
        <v>0</v>
      </c>
      <c r="N466" s="89"/>
      <c r="O466" s="61"/>
      <c r="P466" s="61"/>
      <c r="Q466" s="61"/>
      <c r="R466" s="61"/>
      <c r="S466" s="61"/>
      <c r="T466" s="61"/>
      <c r="U466" s="61"/>
      <c r="V466" s="61"/>
      <c r="W466" s="13"/>
      <c r="X466" s="13"/>
    </row>
    <row r="467" spans="1:24" s="14" customFormat="1" ht="96" customHeight="1">
      <c r="A467" s="60"/>
      <c r="B467" s="67"/>
      <c r="C467" s="68"/>
      <c r="D467" s="68"/>
      <c r="E467" s="63"/>
      <c r="F467" s="45" t="s">
        <v>68</v>
      </c>
      <c r="G467" s="47">
        <f t="shared" si="173"/>
        <v>1756993.5</v>
      </c>
      <c r="H467" s="47">
        <v>0</v>
      </c>
      <c r="I467" s="47">
        <v>890149.5</v>
      </c>
      <c r="J467" s="47">
        <v>866844</v>
      </c>
      <c r="K467" s="47">
        <v>0</v>
      </c>
      <c r="L467" s="47">
        <v>0</v>
      </c>
      <c r="M467" s="47">
        <v>0</v>
      </c>
      <c r="N467" s="89"/>
      <c r="O467" s="61"/>
      <c r="P467" s="61"/>
      <c r="Q467" s="61"/>
      <c r="R467" s="61"/>
      <c r="S467" s="61"/>
      <c r="T467" s="61"/>
      <c r="U467" s="61"/>
      <c r="V467" s="61"/>
      <c r="W467" s="13"/>
      <c r="X467" s="13"/>
    </row>
    <row r="468" spans="1:24" s="14" customFormat="1" ht="33.75" customHeight="1">
      <c r="A468" s="60" t="s">
        <v>333</v>
      </c>
      <c r="B468" s="67" t="s">
        <v>203</v>
      </c>
      <c r="C468" s="68">
        <v>2020</v>
      </c>
      <c r="D468" s="68">
        <v>2025</v>
      </c>
      <c r="E468" s="63" t="s">
        <v>74</v>
      </c>
      <c r="F468" s="45" t="s">
        <v>67</v>
      </c>
      <c r="G468" s="47">
        <f t="shared" si="173"/>
        <v>2000</v>
      </c>
      <c r="H468" s="47">
        <f t="shared" ref="H468:M468" si="179">H469+H470</f>
        <v>2000</v>
      </c>
      <c r="I468" s="47">
        <f t="shared" si="179"/>
        <v>0</v>
      </c>
      <c r="J468" s="47">
        <f t="shared" si="179"/>
        <v>0</v>
      </c>
      <c r="K468" s="47">
        <f t="shared" si="179"/>
        <v>0</v>
      </c>
      <c r="L468" s="47">
        <f t="shared" si="179"/>
        <v>0</v>
      </c>
      <c r="M468" s="47">
        <f t="shared" si="179"/>
        <v>0</v>
      </c>
      <c r="N468" s="64" t="s">
        <v>75</v>
      </c>
      <c r="O468" s="61" t="s">
        <v>76</v>
      </c>
      <c r="P468" s="61" t="s">
        <v>25</v>
      </c>
      <c r="Q468" s="61">
        <v>100</v>
      </c>
      <c r="R468" s="61">
        <v>100</v>
      </c>
      <c r="S468" s="61">
        <v>100</v>
      </c>
      <c r="T468" s="61">
        <v>100</v>
      </c>
      <c r="U468" s="61">
        <v>100</v>
      </c>
      <c r="V468" s="61">
        <v>100</v>
      </c>
      <c r="W468" s="13"/>
      <c r="X468" s="13"/>
    </row>
    <row r="469" spans="1:24" s="14" customFormat="1" ht="75" customHeight="1">
      <c r="A469" s="60"/>
      <c r="B469" s="67"/>
      <c r="C469" s="68"/>
      <c r="D469" s="68"/>
      <c r="E469" s="63"/>
      <c r="F469" s="45" t="s">
        <v>38</v>
      </c>
      <c r="G469" s="47">
        <f t="shared" si="173"/>
        <v>2000</v>
      </c>
      <c r="H469" s="47">
        <v>2000</v>
      </c>
      <c r="I469" s="47">
        <v>0</v>
      </c>
      <c r="J469" s="47">
        <v>0</v>
      </c>
      <c r="K469" s="47">
        <v>0</v>
      </c>
      <c r="L469" s="47">
        <v>0</v>
      </c>
      <c r="M469" s="47">
        <v>0</v>
      </c>
      <c r="N469" s="64"/>
      <c r="O469" s="61"/>
      <c r="P469" s="61"/>
      <c r="Q469" s="61"/>
      <c r="R469" s="61"/>
      <c r="S469" s="61"/>
      <c r="T469" s="61"/>
      <c r="U469" s="61"/>
      <c r="V469" s="61"/>
      <c r="W469" s="13"/>
      <c r="X469" s="13"/>
    </row>
    <row r="470" spans="1:24" s="14" customFormat="1" ht="96" customHeight="1">
      <c r="A470" s="60"/>
      <c r="B470" s="67"/>
      <c r="C470" s="68"/>
      <c r="D470" s="68"/>
      <c r="E470" s="63"/>
      <c r="F470" s="45" t="s">
        <v>68</v>
      </c>
      <c r="G470" s="47">
        <f t="shared" si="173"/>
        <v>0</v>
      </c>
      <c r="H470" s="47">
        <v>0</v>
      </c>
      <c r="I470" s="47">
        <v>0</v>
      </c>
      <c r="J470" s="47">
        <v>0</v>
      </c>
      <c r="K470" s="47">
        <v>0</v>
      </c>
      <c r="L470" s="47">
        <v>0</v>
      </c>
      <c r="M470" s="47">
        <v>0</v>
      </c>
      <c r="N470" s="64"/>
      <c r="O470" s="61"/>
      <c r="P470" s="61"/>
      <c r="Q470" s="61"/>
      <c r="R470" s="61"/>
      <c r="S470" s="61"/>
      <c r="T470" s="61"/>
      <c r="U470" s="61"/>
      <c r="V470" s="61"/>
      <c r="W470" s="13"/>
      <c r="X470" s="13"/>
    </row>
    <row r="471" spans="1:24" s="14" customFormat="1" ht="33.75" customHeight="1">
      <c r="A471" s="60" t="s">
        <v>334</v>
      </c>
      <c r="B471" s="67" t="s">
        <v>204</v>
      </c>
      <c r="C471" s="68">
        <v>2020</v>
      </c>
      <c r="D471" s="68">
        <v>2025</v>
      </c>
      <c r="E471" s="63" t="s">
        <v>74</v>
      </c>
      <c r="F471" s="45" t="s">
        <v>67</v>
      </c>
      <c r="G471" s="47">
        <f t="shared" si="173"/>
        <v>2942000</v>
      </c>
      <c r="H471" s="47">
        <f t="shared" ref="H471:M471" si="180">H472+H473</f>
        <v>2000</v>
      </c>
      <c r="I471" s="47">
        <f t="shared" si="180"/>
        <v>1950000</v>
      </c>
      <c r="J471" s="47">
        <f t="shared" si="180"/>
        <v>0</v>
      </c>
      <c r="K471" s="47">
        <f t="shared" si="180"/>
        <v>990000</v>
      </c>
      <c r="L471" s="47">
        <f t="shared" si="180"/>
        <v>0</v>
      </c>
      <c r="M471" s="47">
        <f t="shared" si="180"/>
        <v>0</v>
      </c>
      <c r="N471" s="64" t="s">
        <v>75</v>
      </c>
      <c r="O471" s="61" t="s">
        <v>76</v>
      </c>
      <c r="P471" s="61" t="s">
        <v>25</v>
      </c>
      <c r="Q471" s="61">
        <v>100</v>
      </c>
      <c r="R471" s="61">
        <v>100</v>
      </c>
      <c r="S471" s="61">
        <v>100</v>
      </c>
      <c r="T471" s="61">
        <v>100</v>
      </c>
      <c r="U471" s="61">
        <v>100</v>
      </c>
      <c r="V471" s="61">
        <v>100</v>
      </c>
      <c r="W471" s="13"/>
      <c r="X471" s="13"/>
    </row>
    <row r="472" spans="1:24" s="14" customFormat="1" ht="75" customHeight="1">
      <c r="A472" s="60"/>
      <c r="B472" s="67"/>
      <c r="C472" s="68"/>
      <c r="D472" s="68"/>
      <c r="E472" s="63"/>
      <c r="F472" s="45" t="s">
        <v>38</v>
      </c>
      <c r="G472" s="47">
        <f t="shared" si="173"/>
        <v>1187000</v>
      </c>
      <c r="H472" s="47">
        <v>2000</v>
      </c>
      <c r="I472" s="47">
        <v>195000</v>
      </c>
      <c r="J472" s="47">
        <v>0</v>
      </c>
      <c r="K472" s="47">
        <v>990000</v>
      </c>
      <c r="L472" s="47">
        <v>0</v>
      </c>
      <c r="M472" s="47">
        <v>0</v>
      </c>
      <c r="N472" s="64"/>
      <c r="O472" s="61"/>
      <c r="P472" s="61"/>
      <c r="Q472" s="61"/>
      <c r="R472" s="61"/>
      <c r="S472" s="61"/>
      <c r="T472" s="61"/>
      <c r="U472" s="61"/>
      <c r="V472" s="61"/>
      <c r="W472" s="13"/>
      <c r="X472" s="13"/>
    </row>
    <row r="473" spans="1:24" s="14" customFormat="1" ht="96" customHeight="1">
      <c r="A473" s="60"/>
      <c r="B473" s="67"/>
      <c r="C473" s="68"/>
      <c r="D473" s="68"/>
      <c r="E473" s="63"/>
      <c r="F473" s="45" t="s">
        <v>68</v>
      </c>
      <c r="G473" s="47">
        <f t="shared" si="173"/>
        <v>1755000</v>
      </c>
      <c r="H473" s="47">
        <v>0</v>
      </c>
      <c r="I473" s="47">
        <v>1755000</v>
      </c>
      <c r="J473" s="47">
        <v>0</v>
      </c>
      <c r="K473" s="47">
        <v>0</v>
      </c>
      <c r="L473" s="47">
        <v>0</v>
      </c>
      <c r="M473" s="47">
        <v>0</v>
      </c>
      <c r="N473" s="64"/>
      <c r="O473" s="61"/>
      <c r="P473" s="61"/>
      <c r="Q473" s="61"/>
      <c r="R473" s="61"/>
      <c r="S473" s="61"/>
      <c r="T473" s="61"/>
      <c r="U473" s="61"/>
      <c r="V473" s="61"/>
      <c r="W473" s="13"/>
      <c r="X473" s="13"/>
    </row>
    <row r="474" spans="1:24" s="14" customFormat="1" ht="33.75" customHeight="1">
      <c r="A474" s="60" t="s">
        <v>335</v>
      </c>
      <c r="B474" s="67" t="s">
        <v>336</v>
      </c>
      <c r="C474" s="68">
        <v>2020</v>
      </c>
      <c r="D474" s="68">
        <v>2025</v>
      </c>
      <c r="E474" s="63" t="s">
        <v>74</v>
      </c>
      <c r="F474" s="45" t="s">
        <v>67</v>
      </c>
      <c r="G474" s="47">
        <f>H474+I474+J474+K474+L474+M474</f>
        <v>450000</v>
      </c>
      <c r="H474" s="47">
        <f t="shared" ref="H474:M474" si="181">H475+H476</f>
        <v>0</v>
      </c>
      <c r="I474" s="47">
        <f t="shared" si="181"/>
        <v>0</v>
      </c>
      <c r="J474" s="47">
        <f t="shared" si="181"/>
        <v>0</v>
      </c>
      <c r="K474" s="47">
        <f t="shared" si="181"/>
        <v>450000</v>
      </c>
      <c r="L474" s="47">
        <f t="shared" si="181"/>
        <v>0</v>
      </c>
      <c r="M474" s="47">
        <f t="shared" si="181"/>
        <v>0</v>
      </c>
      <c r="N474" s="64" t="s">
        <v>75</v>
      </c>
      <c r="O474" s="61" t="s">
        <v>76</v>
      </c>
      <c r="P474" s="61" t="s">
        <v>25</v>
      </c>
      <c r="Q474" s="61" t="s">
        <v>25</v>
      </c>
      <c r="R474" s="61" t="s">
        <v>25</v>
      </c>
      <c r="S474" s="61" t="s">
        <v>25</v>
      </c>
      <c r="T474" s="61">
        <v>100</v>
      </c>
      <c r="U474" s="61" t="s">
        <v>25</v>
      </c>
      <c r="V474" s="61" t="s">
        <v>25</v>
      </c>
      <c r="W474" s="13"/>
      <c r="X474" s="13"/>
    </row>
    <row r="475" spans="1:24" s="14" customFormat="1" ht="75" customHeight="1">
      <c r="A475" s="60"/>
      <c r="B475" s="67"/>
      <c r="C475" s="68"/>
      <c r="D475" s="68"/>
      <c r="E475" s="63"/>
      <c r="F475" s="45" t="s">
        <v>38</v>
      </c>
      <c r="G475" s="47">
        <f>H475+I475+J475+K475+L475+M475</f>
        <v>450000</v>
      </c>
      <c r="H475" s="47">
        <v>0</v>
      </c>
      <c r="I475" s="47">
        <v>0</v>
      </c>
      <c r="J475" s="47">
        <v>0</v>
      </c>
      <c r="K475" s="47">
        <v>450000</v>
      </c>
      <c r="L475" s="47">
        <v>0</v>
      </c>
      <c r="M475" s="47">
        <v>0</v>
      </c>
      <c r="N475" s="64"/>
      <c r="O475" s="61"/>
      <c r="P475" s="61"/>
      <c r="Q475" s="61"/>
      <c r="R475" s="61"/>
      <c r="S475" s="61"/>
      <c r="T475" s="61"/>
      <c r="U475" s="61"/>
      <c r="V475" s="61"/>
      <c r="W475" s="13"/>
      <c r="X475" s="13"/>
    </row>
    <row r="476" spans="1:24" s="14" customFormat="1" ht="96" customHeight="1">
      <c r="A476" s="60"/>
      <c r="B476" s="67"/>
      <c r="C476" s="68"/>
      <c r="D476" s="68"/>
      <c r="E476" s="63"/>
      <c r="F476" s="45" t="s">
        <v>68</v>
      </c>
      <c r="G476" s="47">
        <f>H476+I476+J476+K476+L476+M476</f>
        <v>0</v>
      </c>
      <c r="H476" s="47">
        <v>0</v>
      </c>
      <c r="I476" s="47">
        <v>0</v>
      </c>
      <c r="J476" s="47">
        <v>0</v>
      </c>
      <c r="K476" s="47">
        <v>0</v>
      </c>
      <c r="L476" s="47">
        <v>0</v>
      </c>
      <c r="M476" s="47">
        <v>0</v>
      </c>
      <c r="N476" s="64"/>
      <c r="O476" s="61"/>
      <c r="P476" s="61"/>
      <c r="Q476" s="61"/>
      <c r="R476" s="61"/>
      <c r="S476" s="61"/>
      <c r="T476" s="61"/>
      <c r="U476" s="61"/>
      <c r="V476" s="61"/>
      <c r="W476" s="13"/>
      <c r="X476" s="13"/>
    </row>
    <row r="477" spans="1:24" s="14" customFormat="1" ht="31.5" customHeight="1">
      <c r="A477" s="60" t="s">
        <v>205</v>
      </c>
      <c r="B477" s="67" t="s">
        <v>206</v>
      </c>
      <c r="C477" s="68">
        <v>2020</v>
      </c>
      <c r="D477" s="68">
        <v>2025</v>
      </c>
      <c r="E477" s="63" t="s">
        <v>74</v>
      </c>
      <c r="F477" s="45" t="s">
        <v>72</v>
      </c>
      <c r="G477" s="47">
        <f t="shared" si="173"/>
        <v>0</v>
      </c>
      <c r="H477" s="47">
        <f t="shared" ref="H477:M477" si="182">H478+H479</f>
        <v>0</v>
      </c>
      <c r="I477" s="47">
        <f t="shared" si="182"/>
        <v>0</v>
      </c>
      <c r="J477" s="47">
        <f t="shared" si="182"/>
        <v>0</v>
      </c>
      <c r="K477" s="47">
        <f t="shared" si="182"/>
        <v>0</v>
      </c>
      <c r="L477" s="47">
        <f t="shared" si="182"/>
        <v>0</v>
      </c>
      <c r="M477" s="47">
        <f t="shared" si="182"/>
        <v>0</v>
      </c>
      <c r="N477" s="87" t="s">
        <v>25</v>
      </c>
      <c r="O477" s="87" t="s">
        <v>25</v>
      </c>
      <c r="P477" s="87" t="s">
        <v>25</v>
      </c>
      <c r="Q477" s="87" t="s">
        <v>25</v>
      </c>
      <c r="R477" s="87" t="s">
        <v>25</v>
      </c>
      <c r="S477" s="87" t="s">
        <v>25</v>
      </c>
      <c r="T477" s="87" t="s">
        <v>25</v>
      </c>
      <c r="U477" s="87" t="s">
        <v>25</v>
      </c>
      <c r="V477" s="87" t="s">
        <v>25</v>
      </c>
      <c r="W477" s="13"/>
      <c r="X477" s="13"/>
    </row>
    <row r="478" spans="1:24" s="14" customFormat="1" ht="66.75" customHeight="1">
      <c r="A478" s="60"/>
      <c r="B478" s="67"/>
      <c r="C478" s="68"/>
      <c r="D478" s="68"/>
      <c r="E478" s="63"/>
      <c r="F478" s="45" t="s">
        <v>38</v>
      </c>
      <c r="G478" s="47">
        <f t="shared" si="173"/>
        <v>0</v>
      </c>
      <c r="H478" s="47">
        <f t="shared" ref="H478:M479" si="183">H481</f>
        <v>0</v>
      </c>
      <c r="I478" s="47">
        <f t="shared" si="183"/>
        <v>0</v>
      </c>
      <c r="J478" s="47">
        <f t="shared" si="183"/>
        <v>0</v>
      </c>
      <c r="K478" s="47">
        <f t="shared" si="183"/>
        <v>0</v>
      </c>
      <c r="L478" s="47">
        <f t="shared" si="183"/>
        <v>0</v>
      </c>
      <c r="M478" s="47">
        <f t="shared" si="183"/>
        <v>0</v>
      </c>
      <c r="N478" s="87"/>
      <c r="O478" s="87"/>
      <c r="P478" s="87"/>
      <c r="Q478" s="87"/>
      <c r="R478" s="87"/>
      <c r="S478" s="87"/>
      <c r="T478" s="87"/>
      <c r="U478" s="87"/>
      <c r="V478" s="87"/>
      <c r="W478" s="13"/>
      <c r="X478" s="13"/>
    </row>
    <row r="479" spans="1:24" s="14" customFormat="1" ht="116.25" customHeight="1">
      <c r="A479" s="60"/>
      <c r="B479" s="67"/>
      <c r="C479" s="68"/>
      <c r="D479" s="68"/>
      <c r="E479" s="63"/>
      <c r="F479" s="45" t="s">
        <v>68</v>
      </c>
      <c r="G479" s="47">
        <f t="shared" si="173"/>
        <v>0</v>
      </c>
      <c r="H479" s="47">
        <f t="shared" si="183"/>
        <v>0</v>
      </c>
      <c r="I479" s="47">
        <f t="shared" si="183"/>
        <v>0</v>
      </c>
      <c r="J479" s="47">
        <f t="shared" si="183"/>
        <v>0</v>
      </c>
      <c r="K479" s="47">
        <f t="shared" si="183"/>
        <v>0</v>
      </c>
      <c r="L479" s="47">
        <f t="shared" si="183"/>
        <v>0</v>
      </c>
      <c r="M479" s="47">
        <f t="shared" si="183"/>
        <v>0</v>
      </c>
      <c r="N479" s="87"/>
      <c r="O479" s="87"/>
      <c r="P479" s="87"/>
      <c r="Q479" s="87"/>
      <c r="R479" s="87"/>
      <c r="S479" s="87"/>
      <c r="T479" s="87"/>
      <c r="U479" s="87"/>
      <c r="V479" s="87"/>
      <c r="W479" s="13"/>
      <c r="X479" s="13"/>
    </row>
    <row r="480" spans="1:24" s="14" customFormat="1" ht="38.25" hidden="1" customHeight="1">
      <c r="A480" s="60" t="s">
        <v>205</v>
      </c>
      <c r="B480" s="88" t="s">
        <v>391</v>
      </c>
      <c r="C480" s="68">
        <v>2020</v>
      </c>
      <c r="D480" s="68">
        <v>2025</v>
      </c>
      <c r="E480" s="63" t="s">
        <v>85</v>
      </c>
      <c r="F480" s="45" t="s">
        <v>67</v>
      </c>
      <c r="G480" s="47">
        <f t="shared" si="173"/>
        <v>0</v>
      </c>
      <c r="H480" s="47">
        <f t="shared" ref="H480:M480" si="184">H481+H482</f>
        <v>0</v>
      </c>
      <c r="I480" s="47">
        <f t="shared" si="184"/>
        <v>0</v>
      </c>
      <c r="J480" s="47">
        <f t="shared" si="184"/>
        <v>0</v>
      </c>
      <c r="K480" s="47">
        <f t="shared" si="184"/>
        <v>0</v>
      </c>
      <c r="L480" s="47">
        <f t="shared" si="184"/>
        <v>0</v>
      </c>
      <c r="M480" s="47">
        <f t="shared" si="184"/>
        <v>0</v>
      </c>
      <c r="N480" s="87" t="s">
        <v>25</v>
      </c>
      <c r="O480" s="87" t="s">
        <v>25</v>
      </c>
      <c r="P480" s="87" t="s">
        <v>25</v>
      </c>
      <c r="Q480" s="87" t="s">
        <v>25</v>
      </c>
      <c r="R480" s="87" t="s">
        <v>25</v>
      </c>
      <c r="S480" s="87" t="s">
        <v>25</v>
      </c>
      <c r="T480" s="87" t="s">
        <v>25</v>
      </c>
      <c r="U480" s="87" t="s">
        <v>25</v>
      </c>
      <c r="V480" s="87" t="s">
        <v>25</v>
      </c>
      <c r="W480" s="13"/>
      <c r="X480" s="13"/>
    </row>
    <row r="481" spans="1:24" s="14" customFormat="1" ht="68.25" hidden="1" customHeight="1">
      <c r="A481" s="60"/>
      <c r="B481" s="88"/>
      <c r="C481" s="68"/>
      <c r="D481" s="68"/>
      <c r="E481" s="63"/>
      <c r="F481" s="45" t="s">
        <v>38</v>
      </c>
      <c r="G481" s="47">
        <f t="shared" si="173"/>
        <v>0</v>
      </c>
      <c r="H481" s="47">
        <f t="shared" ref="H481:M481" si="185">H484</f>
        <v>0</v>
      </c>
      <c r="I481" s="47">
        <f t="shared" si="185"/>
        <v>0</v>
      </c>
      <c r="J481" s="47">
        <f t="shared" si="185"/>
        <v>0</v>
      </c>
      <c r="K481" s="47">
        <f t="shared" si="185"/>
        <v>0</v>
      </c>
      <c r="L481" s="47">
        <f t="shared" si="185"/>
        <v>0</v>
      </c>
      <c r="M481" s="47">
        <f t="shared" si="185"/>
        <v>0</v>
      </c>
      <c r="N481" s="87"/>
      <c r="O481" s="87"/>
      <c r="P481" s="87"/>
      <c r="Q481" s="87"/>
      <c r="R481" s="87"/>
      <c r="S481" s="87"/>
      <c r="T481" s="87"/>
      <c r="U481" s="87"/>
      <c r="V481" s="87"/>
      <c r="W481" s="13"/>
      <c r="X481" s="13"/>
    </row>
    <row r="482" spans="1:24" s="14" customFormat="1" ht="102" hidden="1" customHeight="1">
      <c r="A482" s="60"/>
      <c r="B482" s="88"/>
      <c r="C482" s="68"/>
      <c r="D482" s="68"/>
      <c r="E482" s="63"/>
      <c r="F482" s="45" t="s">
        <v>68</v>
      </c>
      <c r="G482" s="47">
        <f t="shared" si="173"/>
        <v>0</v>
      </c>
      <c r="H482" s="47">
        <f>H485</f>
        <v>0</v>
      </c>
      <c r="I482" s="47">
        <f>I485</f>
        <v>0</v>
      </c>
      <c r="J482" s="47">
        <f>J484</f>
        <v>0</v>
      </c>
      <c r="K482" s="47">
        <f>K485</f>
        <v>0</v>
      </c>
      <c r="L482" s="47">
        <f>L485</f>
        <v>0</v>
      </c>
      <c r="M482" s="47">
        <f>M485</f>
        <v>0</v>
      </c>
      <c r="N482" s="87"/>
      <c r="O482" s="87"/>
      <c r="P482" s="87"/>
      <c r="Q482" s="87"/>
      <c r="R482" s="87"/>
      <c r="S482" s="87"/>
      <c r="T482" s="87"/>
      <c r="U482" s="87"/>
      <c r="V482" s="87"/>
      <c r="W482" s="13"/>
      <c r="X482" s="13"/>
    </row>
    <row r="483" spans="1:24" s="14" customFormat="1" ht="32.25" hidden="1" customHeight="1">
      <c r="A483" s="60" t="s">
        <v>207</v>
      </c>
      <c r="B483" s="72" t="s">
        <v>208</v>
      </c>
      <c r="C483" s="68">
        <v>2020</v>
      </c>
      <c r="D483" s="68">
        <v>2025</v>
      </c>
      <c r="E483" s="63" t="s">
        <v>74</v>
      </c>
      <c r="F483" s="45" t="s">
        <v>67</v>
      </c>
      <c r="G483" s="47">
        <f t="shared" si="173"/>
        <v>0</v>
      </c>
      <c r="H483" s="47">
        <f t="shared" ref="H483:M483" si="186">H484+H485</f>
        <v>0</v>
      </c>
      <c r="I483" s="47">
        <f t="shared" si="186"/>
        <v>0</v>
      </c>
      <c r="J483" s="47">
        <f t="shared" si="186"/>
        <v>0</v>
      </c>
      <c r="K483" s="47">
        <f t="shared" si="186"/>
        <v>0</v>
      </c>
      <c r="L483" s="47">
        <f t="shared" si="186"/>
        <v>0</v>
      </c>
      <c r="M483" s="47">
        <f t="shared" si="186"/>
        <v>0</v>
      </c>
      <c r="N483" s="84" t="s">
        <v>209</v>
      </c>
      <c r="O483" s="85" t="s">
        <v>89</v>
      </c>
      <c r="P483" s="85">
        <v>12</v>
      </c>
      <c r="Q483" s="85">
        <v>2</v>
      </c>
      <c r="R483" s="85">
        <v>2</v>
      </c>
      <c r="S483" s="85">
        <v>2</v>
      </c>
      <c r="T483" s="85">
        <v>2</v>
      </c>
      <c r="U483" s="85">
        <v>2</v>
      </c>
      <c r="V483" s="85">
        <v>2</v>
      </c>
      <c r="W483" s="13"/>
      <c r="X483" s="13"/>
    </row>
    <row r="484" spans="1:24" s="14" customFormat="1" ht="73.5" hidden="1" customHeight="1">
      <c r="A484" s="60"/>
      <c r="B484" s="72"/>
      <c r="C484" s="68"/>
      <c r="D484" s="68"/>
      <c r="E484" s="63"/>
      <c r="F484" s="45" t="s">
        <v>38</v>
      </c>
      <c r="G484" s="47">
        <f t="shared" si="173"/>
        <v>0</v>
      </c>
      <c r="H484" s="47">
        <v>0</v>
      </c>
      <c r="I484" s="47">
        <v>0</v>
      </c>
      <c r="J484" s="47">
        <v>0</v>
      </c>
      <c r="K484" s="47">
        <v>0</v>
      </c>
      <c r="L484" s="47">
        <v>0</v>
      </c>
      <c r="M484" s="47">
        <v>0</v>
      </c>
      <c r="N484" s="84"/>
      <c r="O484" s="85"/>
      <c r="P484" s="85"/>
      <c r="Q484" s="85"/>
      <c r="R484" s="85"/>
      <c r="S484" s="85"/>
      <c r="T484" s="85"/>
      <c r="U484" s="85"/>
      <c r="V484" s="85"/>
      <c r="W484" s="13"/>
      <c r="X484" s="13"/>
    </row>
    <row r="485" spans="1:24" s="14" customFormat="1" ht="99.75" hidden="1" customHeight="1">
      <c r="A485" s="60"/>
      <c r="B485" s="72"/>
      <c r="C485" s="68"/>
      <c r="D485" s="68"/>
      <c r="E485" s="63"/>
      <c r="F485" s="45" t="s">
        <v>68</v>
      </c>
      <c r="G485" s="47">
        <f t="shared" si="173"/>
        <v>0</v>
      </c>
      <c r="H485" s="47">
        <v>0</v>
      </c>
      <c r="I485" s="47">
        <v>0</v>
      </c>
      <c r="J485" s="47">
        <v>0</v>
      </c>
      <c r="K485" s="47">
        <v>0</v>
      </c>
      <c r="L485" s="47">
        <v>0</v>
      </c>
      <c r="M485" s="47">
        <v>0</v>
      </c>
      <c r="N485" s="84"/>
      <c r="O485" s="85"/>
      <c r="P485" s="85"/>
      <c r="Q485" s="85"/>
      <c r="R485" s="85"/>
      <c r="S485" s="85"/>
      <c r="T485" s="85"/>
      <c r="U485" s="85"/>
      <c r="V485" s="85"/>
      <c r="W485" s="13"/>
      <c r="X485" s="13"/>
    </row>
    <row r="486" spans="1:24" s="14" customFormat="1" ht="31.5" hidden="1" customHeight="1">
      <c r="A486" s="60" t="s">
        <v>205</v>
      </c>
      <c r="B486" s="67" t="s">
        <v>210</v>
      </c>
      <c r="C486" s="68">
        <v>2020</v>
      </c>
      <c r="D486" s="68">
        <v>2025</v>
      </c>
      <c r="E486" s="63" t="s">
        <v>74</v>
      </c>
      <c r="F486" s="45" t="s">
        <v>72</v>
      </c>
      <c r="G486" s="47">
        <f t="shared" si="173"/>
        <v>0</v>
      </c>
      <c r="H486" s="47">
        <f t="shared" ref="H486:M486" si="187">H487+H488</f>
        <v>0</v>
      </c>
      <c r="I486" s="47">
        <f t="shared" si="187"/>
        <v>0</v>
      </c>
      <c r="J486" s="47">
        <f t="shared" si="187"/>
        <v>0</v>
      </c>
      <c r="K486" s="47">
        <f t="shared" si="187"/>
        <v>0</v>
      </c>
      <c r="L486" s="47">
        <f t="shared" si="187"/>
        <v>0</v>
      </c>
      <c r="M486" s="47">
        <f t="shared" si="187"/>
        <v>0</v>
      </c>
      <c r="N486" s="87" t="s">
        <v>25</v>
      </c>
      <c r="O486" s="87" t="s">
        <v>25</v>
      </c>
      <c r="P486" s="87" t="s">
        <v>25</v>
      </c>
      <c r="Q486" s="87" t="s">
        <v>25</v>
      </c>
      <c r="R486" s="87" t="s">
        <v>25</v>
      </c>
      <c r="S486" s="87" t="s">
        <v>25</v>
      </c>
      <c r="T486" s="87" t="s">
        <v>25</v>
      </c>
      <c r="U486" s="87" t="s">
        <v>25</v>
      </c>
      <c r="V486" s="87" t="s">
        <v>25</v>
      </c>
      <c r="W486" s="13"/>
      <c r="X486" s="13"/>
    </row>
    <row r="487" spans="1:24" s="14" customFormat="1" ht="66.75" hidden="1" customHeight="1">
      <c r="A487" s="60"/>
      <c r="B487" s="67"/>
      <c r="C487" s="68"/>
      <c r="D487" s="68"/>
      <c r="E487" s="63"/>
      <c r="F487" s="45" t="s">
        <v>38</v>
      </c>
      <c r="G487" s="47">
        <f t="shared" si="173"/>
        <v>0</v>
      </c>
      <c r="H487" s="47">
        <f t="shared" ref="H487:M488" si="188">H490</f>
        <v>0</v>
      </c>
      <c r="I487" s="47">
        <f t="shared" si="188"/>
        <v>0</v>
      </c>
      <c r="J487" s="47">
        <f t="shared" si="188"/>
        <v>0</v>
      </c>
      <c r="K487" s="47">
        <f t="shared" si="188"/>
        <v>0</v>
      </c>
      <c r="L487" s="47">
        <f t="shared" si="188"/>
        <v>0</v>
      </c>
      <c r="M487" s="47">
        <f t="shared" si="188"/>
        <v>0</v>
      </c>
      <c r="N487" s="87"/>
      <c r="O487" s="87"/>
      <c r="P487" s="87"/>
      <c r="Q487" s="87"/>
      <c r="R487" s="87"/>
      <c r="S487" s="87"/>
      <c r="T487" s="87"/>
      <c r="U487" s="87"/>
      <c r="V487" s="87"/>
      <c r="W487" s="13"/>
      <c r="X487" s="13"/>
    </row>
    <row r="488" spans="1:24" s="14" customFormat="1" ht="116.25" hidden="1" customHeight="1">
      <c r="A488" s="60"/>
      <c r="B488" s="67"/>
      <c r="C488" s="68"/>
      <c r="D488" s="68"/>
      <c r="E488" s="63"/>
      <c r="F488" s="45" t="s">
        <v>68</v>
      </c>
      <c r="G488" s="47">
        <f t="shared" si="173"/>
        <v>0</v>
      </c>
      <c r="H488" s="47">
        <f t="shared" si="188"/>
        <v>0</v>
      </c>
      <c r="I488" s="47">
        <f t="shared" si="188"/>
        <v>0</v>
      </c>
      <c r="J488" s="47">
        <f t="shared" si="188"/>
        <v>0</v>
      </c>
      <c r="K488" s="47">
        <f t="shared" si="188"/>
        <v>0</v>
      </c>
      <c r="L488" s="47">
        <f t="shared" si="188"/>
        <v>0</v>
      </c>
      <c r="M488" s="47">
        <f t="shared" si="188"/>
        <v>0</v>
      </c>
      <c r="N488" s="87"/>
      <c r="O488" s="87"/>
      <c r="P488" s="87"/>
      <c r="Q488" s="87"/>
      <c r="R488" s="87"/>
      <c r="S488" s="87"/>
      <c r="T488" s="87"/>
      <c r="U488" s="87"/>
      <c r="V488" s="87"/>
      <c r="W488" s="13"/>
      <c r="X488" s="13"/>
    </row>
    <row r="489" spans="1:24" s="14" customFormat="1" ht="38.25" hidden="1" customHeight="1">
      <c r="A489" s="60" t="s">
        <v>205</v>
      </c>
      <c r="B489" s="88" t="s">
        <v>211</v>
      </c>
      <c r="C489" s="68">
        <v>2020</v>
      </c>
      <c r="D489" s="68">
        <v>2025</v>
      </c>
      <c r="E489" s="63" t="s">
        <v>85</v>
      </c>
      <c r="F489" s="45" t="s">
        <v>67</v>
      </c>
      <c r="G489" s="47">
        <f t="shared" si="173"/>
        <v>0</v>
      </c>
      <c r="H489" s="47">
        <f t="shared" ref="H489:M489" si="189">H490+H491</f>
        <v>0</v>
      </c>
      <c r="I489" s="47">
        <f t="shared" si="189"/>
        <v>0</v>
      </c>
      <c r="J489" s="47">
        <f t="shared" si="189"/>
        <v>0</v>
      </c>
      <c r="K489" s="47">
        <f t="shared" si="189"/>
        <v>0</v>
      </c>
      <c r="L489" s="47">
        <f t="shared" si="189"/>
        <v>0</v>
      </c>
      <c r="M489" s="47">
        <f t="shared" si="189"/>
        <v>0</v>
      </c>
      <c r="N489" s="87" t="s">
        <v>25</v>
      </c>
      <c r="O489" s="87" t="s">
        <v>25</v>
      </c>
      <c r="P489" s="87" t="s">
        <v>25</v>
      </c>
      <c r="Q489" s="87" t="s">
        <v>25</v>
      </c>
      <c r="R489" s="87" t="s">
        <v>25</v>
      </c>
      <c r="S489" s="87" t="s">
        <v>25</v>
      </c>
      <c r="T489" s="87" t="s">
        <v>25</v>
      </c>
      <c r="U489" s="87" t="s">
        <v>25</v>
      </c>
      <c r="V489" s="87" t="s">
        <v>25</v>
      </c>
      <c r="W489" s="13"/>
      <c r="X489" s="13"/>
    </row>
    <row r="490" spans="1:24" s="14" customFormat="1" ht="68.25" hidden="1" customHeight="1">
      <c r="A490" s="60"/>
      <c r="B490" s="88"/>
      <c r="C490" s="68"/>
      <c r="D490" s="68"/>
      <c r="E490" s="63"/>
      <c r="F490" s="45" t="s">
        <v>38</v>
      </c>
      <c r="G490" s="47">
        <f t="shared" si="173"/>
        <v>0</v>
      </c>
      <c r="H490" s="47">
        <f t="shared" ref="H490:M491" si="190">H493</f>
        <v>0</v>
      </c>
      <c r="I490" s="47">
        <f t="shared" si="190"/>
        <v>0</v>
      </c>
      <c r="J490" s="47">
        <f t="shared" si="190"/>
        <v>0</v>
      </c>
      <c r="K490" s="47">
        <f t="shared" si="190"/>
        <v>0</v>
      </c>
      <c r="L490" s="47">
        <f t="shared" si="190"/>
        <v>0</v>
      </c>
      <c r="M490" s="47">
        <f t="shared" si="190"/>
        <v>0</v>
      </c>
      <c r="N490" s="87"/>
      <c r="O490" s="87"/>
      <c r="P490" s="87"/>
      <c r="Q490" s="87"/>
      <c r="R490" s="87"/>
      <c r="S490" s="87"/>
      <c r="T490" s="87"/>
      <c r="U490" s="87"/>
      <c r="V490" s="87"/>
      <c r="W490" s="13"/>
      <c r="X490" s="13"/>
    </row>
    <row r="491" spans="1:24" s="14" customFormat="1" ht="102" hidden="1" customHeight="1">
      <c r="A491" s="60"/>
      <c r="B491" s="88"/>
      <c r="C491" s="68"/>
      <c r="D491" s="68"/>
      <c r="E491" s="63"/>
      <c r="F491" s="45" t="s">
        <v>68</v>
      </c>
      <c r="G491" s="47">
        <f t="shared" si="173"/>
        <v>0</v>
      </c>
      <c r="H491" s="47">
        <f t="shared" si="190"/>
        <v>0</v>
      </c>
      <c r="I491" s="47">
        <f t="shared" si="190"/>
        <v>0</v>
      </c>
      <c r="J491" s="47">
        <f t="shared" si="190"/>
        <v>0</v>
      </c>
      <c r="K491" s="47">
        <f t="shared" si="190"/>
        <v>0</v>
      </c>
      <c r="L491" s="47">
        <f t="shared" si="190"/>
        <v>0</v>
      </c>
      <c r="M491" s="47">
        <f t="shared" si="190"/>
        <v>0</v>
      </c>
      <c r="N491" s="87"/>
      <c r="O491" s="87"/>
      <c r="P491" s="87"/>
      <c r="Q491" s="87"/>
      <c r="R491" s="87"/>
      <c r="S491" s="87"/>
      <c r="T491" s="87"/>
      <c r="U491" s="87"/>
      <c r="V491" s="87"/>
      <c r="W491" s="13"/>
      <c r="X491" s="13"/>
    </row>
    <row r="492" spans="1:24" s="14" customFormat="1" ht="32.25" hidden="1" customHeight="1">
      <c r="A492" s="60" t="s">
        <v>207</v>
      </c>
      <c r="B492" s="72" t="s">
        <v>212</v>
      </c>
      <c r="C492" s="68">
        <v>2020</v>
      </c>
      <c r="D492" s="68">
        <v>2025</v>
      </c>
      <c r="E492" s="63" t="s">
        <v>74</v>
      </c>
      <c r="F492" s="45" t="s">
        <v>67</v>
      </c>
      <c r="G492" s="47">
        <f t="shared" si="173"/>
        <v>0</v>
      </c>
      <c r="H492" s="47">
        <f t="shared" ref="H492:M492" si="191">H493+H494</f>
        <v>0</v>
      </c>
      <c r="I492" s="47">
        <f t="shared" si="191"/>
        <v>0</v>
      </c>
      <c r="J492" s="47">
        <f t="shared" si="191"/>
        <v>0</v>
      </c>
      <c r="K492" s="47">
        <f t="shared" si="191"/>
        <v>0</v>
      </c>
      <c r="L492" s="47">
        <f t="shared" si="191"/>
        <v>0</v>
      </c>
      <c r="M492" s="47">
        <f t="shared" si="191"/>
        <v>0</v>
      </c>
      <c r="N492" s="84" t="s">
        <v>213</v>
      </c>
      <c r="O492" s="85" t="s">
        <v>89</v>
      </c>
      <c r="P492" s="85">
        <v>1</v>
      </c>
      <c r="Q492" s="85" t="s">
        <v>25</v>
      </c>
      <c r="R492" s="85" t="s">
        <v>25</v>
      </c>
      <c r="S492" s="85">
        <v>1</v>
      </c>
      <c r="T492" s="85" t="s">
        <v>25</v>
      </c>
      <c r="U492" s="85" t="s">
        <v>25</v>
      </c>
      <c r="V492" s="85" t="s">
        <v>25</v>
      </c>
      <c r="W492" s="13"/>
      <c r="X492" s="13"/>
    </row>
    <row r="493" spans="1:24" s="14" customFormat="1" ht="73.5" hidden="1" customHeight="1">
      <c r="A493" s="60"/>
      <c r="B493" s="72"/>
      <c r="C493" s="68"/>
      <c r="D493" s="68"/>
      <c r="E493" s="63"/>
      <c r="F493" s="45" t="s">
        <v>38</v>
      </c>
      <c r="G493" s="47">
        <f t="shared" si="173"/>
        <v>0</v>
      </c>
      <c r="H493" s="47">
        <v>0</v>
      </c>
      <c r="I493" s="47">
        <v>0</v>
      </c>
      <c r="J493" s="47">
        <f>14340-14340</f>
        <v>0</v>
      </c>
      <c r="K493" s="47">
        <v>0</v>
      </c>
      <c r="L493" s="47">
        <v>0</v>
      </c>
      <c r="M493" s="47">
        <v>0</v>
      </c>
      <c r="N493" s="84"/>
      <c r="O493" s="85"/>
      <c r="P493" s="85"/>
      <c r="Q493" s="85"/>
      <c r="R493" s="85"/>
      <c r="S493" s="85"/>
      <c r="T493" s="85"/>
      <c r="U493" s="85"/>
      <c r="V493" s="85"/>
      <c r="W493" s="13"/>
      <c r="X493" s="13"/>
    </row>
    <row r="494" spans="1:24" s="14" customFormat="1" ht="183" hidden="1" customHeight="1">
      <c r="A494" s="60"/>
      <c r="B494" s="72"/>
      <c r="C494" s="68"/>
      <c r="D494" s="68"/>
      <c r="E494" s="63"/>
      <c r="F494" s="45" t="s">
        <v>68</v>
      </c>
      <c r="G494" s="47">
        <f t="shared" si="173"/>
        <v>0</v>
      </c>
      <c r="H494" s="47">
        <v>0</v>
      </c>
      <c r="I494" s="47">
        <v>0</v>
      </c>
      <c r="J494" s="47">
        <v>0</v>
      </c>
      <c r="K494" s="47">
        <v>0</v>
      </c>
      <c r="L494" s="47">
        <v>0</v>
      </c>
      <c r="M494" s="47">
        <v>0</v>
      </c>
      <c r="N494" s="84"/>
      <c r="O494" s="85"/>
      <c r="P494" s="85"/>
      <c r="Q494" s="85"/>
      <c r="R494" s="85"/>
      <c r="S494" s="85"/>
      <c r="T494" s="85"/>
      <c r="U494" s="85"/>
      <c r="V494" s="85"/>
      <c r="W494" s="13"/>
      <c r="X494" s="13"/>
    </row>
    <row r="495" spans="1:24" s="14" customFormat="1" ht="30.75" customHeight="1">
      <c r="A495" s="68" t="s">
        <v>214</v>
      </c>
      <c r="B495" s="68"/>
      <c r="C495" s="68">
        <v>2020</v>
      </c>
      <c r="D495" s="68">
        <v>2025</v>
      </c>
      <c r="E495" s="86" t="s">
        <v>25</v>
      </c>
      <c r="F495" s="45" t="s">
        <v>72</v>
      </c>
      <c r="G495" s="44">
        <f t="shared" si="173"/>
        <v>125960662.99000001</v>
      </c>
      <c r="H495" s="44">
        <f t="shared" ref="H495:M495" si="192">H496+H497+H498</f>
        <v>18978981.41</v>
      </c>
      <c r="I495" s="44">
        <f t="shared" si="192"/>
        <v>16380473.48</v>
      </c>
      <c r="J495" s="44">
        <f t="shared" si="192"/>
        <v>19191269.5</v>
      </c>
      <c r="K495" s="44">
        <f t="shared" si="192"/>
        <v>52978650.600000001</v>
      </c>
      <c r="L495" s="44">
        <f t="shared" si="192"/>
        <v>13934394</v>
      </c>
      <c r="M495" s="44">
        <f t="shared" si="192"/>
        <v>4496894</v>
      </c>
      <c r="N495" s="66" t="s">
        <v>25</v>
      </c>
      <c r="O495" s="66" t="s">
        <v>25</v>
      </c>
      <c r="P495" s="66" t="s">
        <v>25</v>
      </c>
      <c r="Q495" s="66" t="s">
        <v>25</v>
      </c>
      <c r="R495" s="66" t="s">
        <v>25</v>
      </c>
      <c r="S495" s="66" t="s">
        <v>25</v>
      </c>
      <c r="T495" s="66" t="s">
        <v>25</v>
      </c>
      <c r="U495" s="66" t="s">
        <v>25</v>
      </c>
      <c r="V495" s="66" t="s">
        <v>25</v>
      </c>
      <c r="W495" s="13"/>
      <c r="X495" s="13"/>
    </row>
    <row r="496" spans="1:24" s="14" customFormat="1">
      <c r="A496" s="68"/>
      <c r="B496" s="68"/>
      <c r="C496" s="68"/>
      <c r="D496" s="68"/>
      <c r="E496" s="86"/>
      <c r="F496" s="45" t="s">
        <v>38</v>
      </c>
      <c r="G496" s="44">
        <f t="shared" si="173"/>
        <v>91322945.170000002</v>
      </c>
      <c r="H496" s="44">
        <f>H478+H460+H93+H48</f>
        <v>5890575.3700000001</v>
      </c>
      <c r="I496" s="44">
        <f>I478+I460+I93+I48</f>
        <v>10840824.27</v>
      </c>
      <c r="J496" s="44">
        <f>J478+J460+J93+J48+J487</f>
        <v>12320108.970000001</v>
      </c>
      <c r="K496" s="44">
        <f t="shared" ref="K496:M497" si="193">K478+K460+K93+K48</f>
        <v>43840148.560000002</v>
      </c>
      <c r="L496" s="44">
        <f t="shared" si="193"/>
        <v>13934394</v>
      </c>
      <c r="M496" s="44">
        <f t="shared" si="193"/>
        <v>4496894</v>
      </c>
      <c r="N496" s="66"/>
      <c r="O496" s="66"/>
      <c r="P496" s="66"/>
      <c r="Q496" s="66"/>
      <c r="R496" s="66"/>
      <c r="S496" s="66"/>
      <c r="T496" s="66"/>
      <c r="U496" s="66"/>
      <c r="V496" s="66"/>
      <c r="W496" s="13"/>
      <c r="X496" s="13"/>
    </row>
    <row r="497" spans="1:28" s="14" customFormat="1">
      <c r="A497" s="68"/>
      <c r="B497" s="68"/>
      <c r="C497" s="68"/>
      <c r="D497" s="68"/>
      <c r="E497" s="86"/>
      <c r="F497" s="45" t="s">
        <v>68</v>
      </c>
      <c r="G497" s="44">
        <f t="shared" si="173"/>
        <v>33832077.82</v>
      </c>
      <c r="H497" s="44">
        <f>H479+H461+H94+H49</f>
        <v>12561406.039999999</v>
      </c>
      <c r="I497" s="44">
        <f>I479+I461+I94+I49</f>
        <v>5261009.21</v>
      </c>
      <c r="J497" s="44">
        <f>J479+J461+J94+J49+J488</f>
        <v>6871160.5299999993</v>
      </c>
      <c r="K497" s="44">
        <f t="shared" si="193"/>
        <v>9138502.040000001</v>
      </c>
      <c r="L497" s="44">
        <f t="shared" si="193"/>
        <v>0</v>
      </c>
      <c r="M497" s="44">
        <f t="shared" si="193"/>
        <v>0</v>
      </c>
      <c r="N497" s="66"/>
      <c r="O497" s="66"/>
      <c r="P497" s="66"/>
      <c r="Q497" s="66"/>
      <c r="R497" s="66"/>
      <c r="S497" s="66"/>
      <c r="T497" s="66"/>
      <c r="U497" s="66"/>
      <c r="V497" s="66"/>
      <c r="W497" s="13"/>
      <c r="X497" s="13"/>
    </row>
    <row r="498" spans="1:28">
      <c r="A498" s="68"/>
      <c r="B498" s="68"/>
      <c r="C498" s="68"/>
      <c r="D498" s="68"/>
      <c r="E498" s="86"/>
      <c r="F498" s="55" t="s">
        <v>69</v>
      </c>
      <c r="G498" s="58">
        <f>SUM(H498:M498)</f>
        <v>805640</v>
      </c>
      <c r="H498" s="44">
        <f t="shared" ref="H498:M498" si="194">H50+H95</f>
        <v>527000</v>
      </c>
      <c r="I498" s="44">
        <f t="shared" si="194"/>
        <v>278640</v>
      </c>
      <c r="J498" s="44">
        <f t="shared" si="194"/>
        <v>0</v>
      </c>
      <c r="K498" s="44">
        <f t="shared" si="194"/>
        <v>0</v>
      </c>
      <c r="L498" s="44">
        <f t="shared" si="194"/>
        <v>0</v>
      </c>
      <c r="M498" s="44">
        <f t="shared" si="194"/>
        <v>0</v>
      </c>
      <c r="N498" s="44"/>
      <c r="O498" s="44"/>
      <c r="P498" s="44"/>
      <c r="Q498" s="44"/>
      <c r="R498" s="44"/>
      <c r="S498" s="44"/>
      <c r="T498" s="44"/>
      <c r="U498" s="44"/>
      <c r="X498" s="1"/>
      <c r="AA498" s="2"/>
      <c r="AB498" s="2"/>
    </row>
    <row r="499" spans="1:28" s="14" customFormat="1" ht="68.25" customHeight="1">
      <c r="A499" s="61" t="s">
        <v>215</v>
      </c>
      <c r="B499" s="61"/>
      <c r="C499" s="68"/>
      <c r="D499" s="68"/>
      <c r="E499" s="68"/>
      <c r="F499" s="68"/>
      <c r="G499" s="68"/>
      <c r="H499" s="68"/>
      <c r="I499" s="68"/>
      <c r="J499" s="68"/>
      <c r="K499" s="68"/>
      <c r="L499" s="68"/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13"/>
      <c r="X499" s="13"/>
    </row>
    <row r="500" spans="1:28" s="24" customFormat="1" ht="13.5" customHeight="1">
      <c r="A500" s="80" t="s">
        <v>216</v>
      </c>
      <c r="B500" s="80"/>
      <c r="C500" s="80"/>
      <c r="D500" s="80"/>
      <c r="E500" s="80"/>
      <c r="F500" s="80"/>
      <c r="G500" s="80"/>
      <c r="H500" s="80"/>
      <c r="I500" s="80"/>
      <c r="J500" s="80"/>
      <c r="K500" s="80"/>
      <c r="L500" s="80"/>
      <c r="M500" s="80"/>
      <c r="N500" s="80"/>
      <c r="O500" s="80"/>
      <c r="P500" s="80"/>
      <c r="Q500" s="80"/>
      <c r="R500" s="80"/>
      <c r="S500" s="80"/>
      <c r="T500" s="22"/>
      <c r="U500" s="22"/>
      <c r="V500" s="22"/>
      <c r="W500" s="23"/>
      <c r="X500" s="23"/>
    </row>
    <row r="501" spans="1:28" s="24" customFormat="1" ht="13.5" customHeight="1">
      <c r="A501" s="81" t="s">
        <v>217</v>
      </c>
      <c r="B501" s="81"/>
      <c r="C501" s="82">
        <v>2020</v>
      </c>
      <c r="D501" s="82">
        <v>2025</v>
      </c>
      <c r="E501" s="82" t="s">
        <v>25</v>
      </c>
      <c r="F501" s="82" t="s">
        <v>25</v>
      </c>
      <c r="G501" s="83" t="s">
        <v>25</v>
      </c>
      <c r="H501" s="83" t="s">
        <v>25</v>
      </c>
      <c r="I501" s="83" t="s">
        <v>25</v>
      </c>
      <c r="J501" s="83" t="s">
        <v>25</v>
      </c>
      <c r="K501" s="83" t="s">
        <v>25</v>
      </c>
      <c r="L501" s="83" t="s">
        <v>25</v>
      </c>
      <c r="M501" s="83" t="s">
        <v>25</v>
      </c>
      <c r="N501" s="83" t="s">
        <v>25</v>
      </c>
      <c r="O501" s="83" t="s">
        <v>25</v>
      </c>
      <c r="P501" s="83" t="s">
        <v>25</v>
      </c>
      <c r="Q501" s="83" t="s">
        <v>25</v>
      </c>
      <c r="R501" s="83" t="s">
        <v>25</v>
      </c>
      <c r="S501" s="83" t="s">
        <v>25</v>
      </c>
      <c r="T501" s="83" t="s">
        <v>25</v>
      </c>
      <c r="U501" s="83" t="s">
        <v>25</v>
      </c>
      <c r="V501" s="83" t="s">
        <v>25</v>
      </c>
      <c r="W501" s="23"/>
      <c r="X501" s="23"/>
    </row>
    <row r="502" spans="1:28" s="24" customFormat="1">
      <c r="A502" s="81"/>
      <c r="B502" s="81"/>
      <c r="C502" s="82"/>
      <c r="D502" s="82"/>
      <c r="E502" s="82"/>
      <c r="F502" s="82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  <c r="R502" s="83"/>
      <c r="S502" s="83"/>
      <c r="T502" s="83"/>
      <c r="U502" s="83"/>
      <c r="V502" s="83"/>
      <c r="W502" s="23"/>
      <c r="X502" s="23"/>
    </row>
    <row r="503" spans="1:28" s="24" customFormat="1" ht="13.5" customHeight="1">
      <c r="A503" s="81"/>
      <c r="B503" s="81"/>
      <c r="C503" s="82"/>
      <c r="D503" s="82"/>
      <c r="E503" s="82"/>
      <c r="F503" s="82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  <c r="R503" s="83"/>
      <c r="S503" s="83"/>
      <c r="T503" s="83"/>
      <c r="U503" s="83"/>
      <c r="V503" s="83"/>
      <c r="W503" s="23"/>
      <c r="X503" s="23"/>
    </row>
    <row r="504" spans="1:28" s="24" customFormat="1">
      <c r="A504" s="81"/>
      <c r="B504" s="81"/>
      <c r="C504" s="82"/>
      <c r="D504" s="82"/>
      <c r="E504" s="82"/>
      <c r="F504" s="82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  <c r="R504" s="83"/>
      <c r="S504" s="83"/>
      <c r="T504" s="83"/>
      <c r="U504" s="83"/>
      <c r="V504" s="83"/>
      <c r="W504" s="23"/>
      <c r="X504" s="23"/>
    </row>
    <row r="505" spans="1:28" s="24" customFormat="1" ht="54" customHeight="1">
      <c r="A505" s="81"/>
      <c r="B505" s="81"/>
      <c r="C505" s="82"/>
      <c r="D505" s="82"/>
      <c r="E505" s="82"/>
      <c r="F505" s="82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  <c r="R505" s="83"/>
      <c r="S505" s="83"/>
      <c r="T505" s="83"/>
      <c r="U505" s="83"/>
      <c r="V505" s="83"/>
      <c r="W505" s="23"/>
      <c r="X505" s="23"/>
    </row>
    <row r="506" spans="1:28" s="24" customFormat="1" ht="36.75" customHeight="1">
      <c r="A506" s="62" t="s">
        <v>218</v>
      </c>
      <c r="B506" s="62" t="s">
        <v>219</v>
      </c>
      <c r="C506" s="62">
        <v>2020</v>
      </c>
      <c r="D506" s="62">
        <v>2025</v>
      </c>
      <c r="E506" s="74" t="s">
        <v>74</v>
      </c>
      <c r="F506" s="25" t="s">
        <v>32</v>
      </c>
      <c r="G506" s="59">
        <f>H506+I506+J506+K506+L506+M506</f>
        <v>89776714.090000004</v>
      </c>
      <c r="H506" s="59">
        <f t="shared" ref="H506:M506" si="195">H507+H508+H509</f>
        <v>16364759.189999999</v>
      </c>
      <c r="I506" s="59">
        <f t="shared" si="195"/>
        <v>2975339.61</v>
      </c>
      <c r="J506" s="59">
        <f t="shared" si="195"/>
        <v>51699777.310000002</v>
      </c>
      <c r="K506" s="59">
        <f t="shared" si="195"/>
        <v>10127637.98</v>
      </c>
      <c r="L506" s="59">
        <f t="shared" si="195"/>
        <v>3752790</v>
      </c>
      <c r="M506" s="59">
        <f t="shared" si="195"/>
        <v>4856410</v>
      </c>
      <c r="N506" s="79" t="s">
        <v>25</v>
      </c>
      <c r="O506" s="75" t="s">
        <v>25</v>
      </c>
      <c r="P506" s="75" t="s">
        <v>25</v>
      </c>
      <c r="Q506" s="75" t="s">
        <v>25</v>
      </c>
      <c r="R506" s="75" t="s">
        <v>25</v>
      </c>
      <c r="S506" s="75" t="s">
        <v>25</v>
      </c>
      <c r="T506" s="75" t="s">
        <v>25</v>
      </c>
      <c r="U506" s="75" t="s">
        <v>25</v>
      </c>
      <c r="V506" s="75" t="s">
        <v>25</v>
      </c>
      <c r="W506" s="23"/>
      <c r="X506" s="23"/>
    </row>
    <row r="507" spans="1:28" s="24" customFormat="1" ht="68.25" customHeight="1">
      <c r="A507" s="62"/>
      <c r="B507" s="62"/>
      <c r="C507" s="62"/>
      <c r="D507" s="62"/>
      <c r="E507" s="74"/>
      <c r="F507" s="26" t="s">
        <v>38</v>
      </c>
      <c r="G507" s="47">
        <f>H507+I507+J507+K507+L507+M507</f>
        <v>30397259.740000002</v>
      </c>
      <c r="H507" s="47">
        <f t="shared" ref="H507:M507" si="196">H511+H543+H559</f>
        <v>2709239.75</v>
      </c>
      <c r="I507" s="47">
        <f t="shared" si="196"/>
        <v>2975339.61</v>
      </c>
      <c r="J507" s="47">
        <f t="shared" si="196"/>
        <v>8136753.1699999999</v>
      </c>
      <c r="K507" s="47">
        <f t="shared" si="196"/>
        <v>7966727.2100000009</v>
      </c>
      <c r="L507" s="47">
        <f t="shared" si="196"/>
        <v>3752790</v>
      </c>
      <c r="M507" s="47">
        <f t="shared" si="196"/>
        <v>4856410</v>
      </c>
      <c r="N507" s="79"/>
      <c r="O507" s="75"/>
      <c r="P507" s="75"/>
      <c r="Q507" s="75"/>
      <c r="R507" s="75"/>
      <c r="S507" s="75"/>
      <c r="T507" s="75"/>
      <c r="U507" s="75"/>
      <c r="V507" s="75"/>
      <c r="W507" s="23"/>
      <c r="X507" s="23"/>
    </row>
    <row r="508" spans="1:28" s="24" customFormat="1" ht="47.25" customHeight="1">
      <c r="A508" s="62"/>
      <c r="B508" s="62"/>
      <c r="C508" s="62"/>
      <c r="D508" s="62"/>
      <c r="E508" s="74"/>
      <c r="F508" s="27" t="s">
        <v>39</v>
      </c>
      <c r="G508" s="47">
        <f>H508+I508+J508+K508+L508+M508</f>
        <v>58638180.450000003</v>
      </c>
      <c r="H508" s="47">
        <f>H512+H544+H560</f>
        <v>12914245.539999999</v>
      </c>
      <c r="I508" s="47">
        <f>I512</f>
        <v>0</v>
      </c>
      <c r="J508" s="47">
        <f>J512</f>
        <v>43563024.140000001</v>
      </c>
      <c r="K508" s="47">
        <f>K512</f>
        <v>2160910.77</v>
      </c>
      <c r="L508" s="47">
        <f>L512</f>
        <v>0</v>
      </c>
      <c r="M508" s="47">
        <f>M512</f>
        <v>0</v>
      </c>
      <c r="N508" s="79"/>
      <c r="O508" s="75"/>
      <c r="P508" s="75"/>
      <c r="Q508" s="75"/>
      <c r="R508" s="75"/>
      <c r="S508" s="75"/>
      <c r="T508" s="75"/>
      <c r="U508" s="75"/>
      <c r="V508" s="75"/>
      <c r="W508" s="23"/>
      <c r="X508" s="23"/>
    </row>
    <row r="509" spans="1:28" ht="50.25" customHeight="1">
      <c r="A509" s="62"/>
      <c r="B509" s="62"/>
      <c r="C509" s="62"/>
      <c r="D509" s="62"/>
      <c r="E509" s="74"/>
      <c r="F509" s="55" t="s">
        <v>69</v>
      </c>
      <c r="G509" s="58">
        <f>SUM(H509:M509)</f>
        <v>741273.90000000014</v>
      </c>
      <c r="H509" s="47">
        <f>H513+H545+H561</f>
        <v>741273.90000000014</v>
      </c>
      <c r="I509" s="47">
        <f>I100</f>
        <v>0</v>
      </c>
      <c r="J509" s="47">
        <f>J513</f>
        <v>0</v>
      </c>
      <c r="K509" s="47">
        <f>K100</f>
        <v>0</v>
      </c>
      <c r="L509" s="47">
        <f>L100</f>
        <v>0</v>
      </c>
      <c r="M509" s="47">
        <f>M100</f>
        <v>0</v>
      </c>
      <c r="N509" s="44"/>
      <c r="O509" s="44"/>
      <c r="P509" s="44"/>
      <c r="Q509" s="44"/>
      <c r="R509" s="44"/>
      <c r="S509" s="44"/>
      <c r="T509" s="44"/>
      <c r="U509" s="44"/>
      <c r="X509" s="1"/>
      <c r="AA509" s="2"/>
      <c r="AB509" s="2"/>
    </row>
    <row r="510" spans="1:28" s="24" customFormat="1" ht="30" customHeight="1">
      <c r="A510" s="77" t="s">
        <v>220</v>
      </c>
      <c r="B510" s="78" t="s">
        <v>221</v>
      </c>
      <c r="C510" s="62">
        <v>2020</v>
      </c>
      <c r="D510" s="62">
        <v>2025</v>
      </c>
      <c r="E510" s="74" t="s">
        <v>74</v>
      </c>
      <c r="F510" s="26" t="s">
        <v>32</v>
      </c>
      <c r="G510" s="47">
        <f>H510+I510+J510+K510+L510+M510</f>
        <v>64705400.729999997</v>
      </c>
      <c r="H510" s="47">
        <f t="shared" ref="H510:M510" si="197">+H513+H511+H512</f>
        <v>2455076.14</v>
      </c>
      <c r="I510" s="47">
        <f t="shared" si="197"/>
        <v>2707188.48</v>
      </c>
      <c r="J510" s="47">
        <f t="shared" si="197"/>
        <v>49335018.280000001</v>
      </c>
      <c r="K510" s="47">
        <f t="shared" si="197"/>
        <v>4598917.83</v>
      </c>
      <c r="L510" s="47">
        <f t="shared" si="197"/>
        <v>2752790</v>
      </c>
      <c r="M510" s="47">
        <f t="shared" si="197"/>
        <v>2856410</v>
      </c>
      <c r="N510" s="64" t="s">
        <v>25</v>
      </c>
      <c r="O510" s="64" t="s">
        <v>25</v>
      </c>
      <c r="P510" s="64" t="s">
        <v>25</v>
      </c>
      <c r="Q510" s="64" t="s">
        <v>25</v>
      </c>
      <c r="R510" s="64" t="s">
        <v>25</v>
      </c>
      <c r="S510" s="64" t="s">
        <v>25</v>
      </c>
      <c r="T510" s="64" t="s">
        <v>25</v>
      </c>
      <c r="U510" s="64" t="s">
        <v>25</v>
      </c>
      <c r="V510" s="64" t="s">
        <v>25</v>
      </c>
      <c r="W510" s="23"/>
      <c r="X510" s="23"/>
    </row>
    <row r="511" spans="1:28" s="24" customFormat="1">
      <c r="A511" s="77"/>
      <c r="B511" s="78"/>
      <c r="C511" s="62"/>
      <c r="D511" s="62"/>
      <c r="E511" s="74"/>
      <c r="F511" s="26" t="s">
        <v>38</v>
      </c>
      <c r="G511" s="47">
        <f>H511+I511+J511+K511+L511+M511</f>
        <v>18981465.82</v>
      </c>
      <c r="H511" s="47">
        <f t="shared" ref="H511:M513" si="198">H515+H519+H531+H535</f>
        <v>2455076.14</v>
      </c>
      <c r="I511" s="47">
        <f t="shared" si="198"/>
        <v>2707188.48</v>
      </c>
      <c r="J511" s="47">
        <f t="shared" si="198"/>
        <v>5771994.1399999997</v>
      </c>
      <c r="K511" s="47">
        <f t="shared" si="198"/>
        <v>2438007.06</v>
      </c>
      <c r="L511" s="47">
        <f t="shared" si="198"/>
        <v>2752790</v>
      </c>
      <c r="M511" s="47">
        <f t="shared" si="198"/>
        <v>2856410</v>
      </c>
      <c r="N511" s="64"/>
      <c r="O511" s="64"/>
      <c r="P511" s="64"/>
      <c r="Q511" s="64"/>
      <c r="R511" s="64"/>
      <c r="S511" s="64"/>
      <c r="T511" s="64"/>
      <c r="U511" s="64"/>
      <c r="V511" s="64"/>
      <c r="W511" s="23"/>
      <c r="X511" s="23"/>
    </row>
    <row r="512" spans="1:28" s="24" customFormat="1" ht="99" customHeight="1">
      <c r="A512" s="77"/>
      <c r="B512" s="78"/>
      <c r="C512" s="62"/>
      <c r="D512" s="62"/>
      <c r="E512" s="74"/>
      <c r="F512" s="26" t="s">
        <v>39</v>
      </c>
      <c r="G512" s="47">
        <f>H512+I512+J512+K512+L512+M512</f>
        <v>45723934.910000004</v>
      </c>
      <c r="H512" s="47">
        <f t="shared" si="198"/>
        <v>0</v>
      </c>
      <c r="I512" s="47">
        <f t="shared" si="198"/>
        <v>0</v>
      </c>
      <c r="J512" s="47">
        <f t="shared" si="198"/>
        <v>43563024.140000001</v>
      </c>
      <c r="K512" s="47">
        <f t="shared" si="198"/>
        <v>2160910.77</v>
      </c>
      <c r="L512" s="47">
        <f t="shared" si="198"/>
        <v>0</v>
      </c>
      <c r="M512" s="47">
        <f t="shared" si="198"/>
        <v>0</v>
      </c>
      <c r="N512" s="64"/>
      <c r="O512" s="64"/>
      <c r="P512" s="64"/>
      <c r="Q512" s="64"/>
      <c r="R512" s="64"/>
      <c r="S512" s="64"/>
      <c r="T512" s="64"/>
      <c r="U512" s="64"/>
      <c r="V512" s="64"/>
      <c r="W512" s="23"/>
      <c r="X512" s="23"/>
    </row>
    <row r="513" spans="1:28" ht="65.25" customHeight="1">
      <c r="A513" s="77"/>
      <c r="B513" s="78"/>
      <c r="C513" s="62"/>
      <c r="D513" s="62"/>
      <c r="E513" s="74"/>
      <c r="F513" s="55" t="s">
        <v>69</v>
      </c>
      <c r="G513" s="58">
        <f>SUM(H513:M513)</f>
        <v>0</v>
      </c>
      <c r="H513" s="47">
        <f t="shared" si="198"/>
        <v>0</v>
      </c>
      <c r="I513" s="47">
        <f t="shared" si="198"/>
        <v>0</v>
      </c>
      <c r="J513" s="47">
        <f t="shared" si="198"/>
        <v>0</v>
      </c>
      <c r="K513" s="47">
        <f t="shared" si="198"/>
        <v>0</v>
      </c>
      <c r="L513" s="47">
        <f t="shared" si="198"/>
        <v>0</v>
      </c>
      <c r="M513" s="47">
        <f t="shared" si="198"/>
        <v>0</v>
      </c>
      <c r="N513" s="64"/>
      <c r="O513" s="64"/>
      <c r="P513" s="64"/>
      <c r="Q513" s="64"/>
      <c r="R513" s="64"/>
      <c r="S513" s="64"/>
      <c r="T513" s="64"/>
      <c r="U513" s="64"/>
      <c r="V513" s="64"/>
      <c r="X513" s="1"/>
      <c r="AA513" s="2"/>
      <c r="AB513" s="2"/>
    </row>
    <row r="514" spans="1:28" s="24" customFormat="1" ht="26.25" customHeight="1">
      <c r="A514" s="77" t="s">
        <v>222</v>
      </c>
      <c r="B514" s="62" t="s">
        <v>223</v>
      </c>
      <c r="C514" s="62">
        <v>2020</v>
      </c>
      <c r="D514" s="62">
        <v>2025</v>
      </c>
      <c r="E514" s="74" t="s">
        <v>224</v>
      </c>
      <c r="F514" s="26" t="s">
        <v>32</v>
      </c>
      <c r="G514" s="47">
        <f>H514+I514+J514+K514+L514+M514</f>
        <v>14559719.25</v>
      </c>
      <c r="H514" s="47">
        <f t="shared" ref="H514:M514" si="199">H515+H516</f>
        <v>2106119.14</v>
      </c>
      <c r="I514" s="47">
        <f t="shared" si="199"/>
        <v>2707188.48</v>
      </c>
      <c r="J514" s="47">
        <f t="shared" si="199"/>
        <v>1909768.72</v>
      </c>
      <c r="K514" s="47">
        <f t="shared" si="199"/>
        <v>2227442.91</v>
      </c>
      <c r="L514" s="47">
        <f t="shared" si="199"/>
        <v>2752790</v>
      </c>
      <c r="M514" s="56">
        <f t="shared" si="199"/>
        <v>2856410</v>
      </c>
      <c r="N514" s="64" t="s">
        <v>225</v>
      </c>
      <c r="O514" s="64" t="s">
        <v>226</v>
      </c>
      <c r="P514" s="64">
        <v>0.27</v>
      </c>
      <c r="Q514" s="64">
        <v>4.4999999999999998E-2</v>
      </c>
      <c r="R514" s="64">
        <v>4.4999999999999998E-2</v>
      </c>
      <c r="S514" s="64">
        <v>4.4999999999999998E-2</v>
      </c>
      <c r="T514" s="64">
        <v>4.4999999999999998E-2</v>
      </c>
      <c r="U514" s="64">
        <v>4.4999999999999998E-2</v>
      </c>
      <c r="V514" s="64">
        <v>4.4999999999999998E-2</v>
      </c>
      <c r="W514" s="23"/>
      <c r="X514" s="23"/>
    </row>
    <row r="515" spans="1:28" s="24" customFormat="1" ht="66" customHeight="1">
      <c r="A515" s="77"/>
      <c r="B515" s="62"/>
      <c r="C515" s="62"/>
      <c r="D515" s="62"/>
      <c r="E515" s="74"/>
      <c r="F515" s="26" t="s">
        <v>38</v>
      </c>
      <c r="G515" s="47">
        <f>H515+I515+J515+K515+L515+M515</f>
        <v>14559719.25</v>
      </c>
      <c r="H515" s="47">
        <v>2106119.14</v>
      </c>
      <c r="I515" s="47">
        <v>2707188.48</v>
      </c>
      <c r="J515" s="47">
        <v>1909768.72</v>
      </c>
      <c r="K515" s="47">
        <v>2227442.91</v>
      </c>
      <c r="L515" s="47">
        <v>2752790</v>
      </c>
      <c r="M515" s="47">
        <v>2856410</v>
      </c>
      <c r="N515" s="64"/>
      <c r="O515" s="64"/>
      <c r="P515" s="64"/>
      <c r="Q515" s="64"/>
      <c r="R515" s="64"/>
      <c r="S515" s="64"/>
      <c r="T515" s="64"/>
      <c r="U515" s="64"/>
      <c r="V515" s="64"/>
      <c r="W515" s="23"/>
      <c r="X515" s="23"/>
    </row>
    <row r="516" spans="1:28" s="24" customFormat="1" ht="46.5" customHeight="1">
      <c r="A516" s="77"/>
      <c r="B516" s="62"/>
      <c r="C516" s="62"/>
      <c r="D516" s="62"/>
      <c r="E516" s="74"/>
      <c r="F516" s="26" t="s">
        <v>39</v>
      </c>
      <c r="G516" s="47">
        <f>H516+I516+J516+K516+L516+M516</f>
        <v>0</v>
      </c>
      <c r="H516" s="47">
        <v>0</v>
      </c>
      <c r="I516" s="47">
        <v>0</v>
      </c>
      <c r="J516" s="47">
        <v>0</v>
      </c>
      <c r="K516" s="47">
        <v>0</v>
      </c>
      <c r="L516" s="47">
        <v>0</v>
      </c>
      <c r="M516" s="56">
        <v>0</v>
      </c>
      <c r="N516" s="64"/>
      <c r="O516" s="64"/>
      <c r="P516" s="64"/>
      <c r="Q516" s="64"/>
      <c r="R516" s="64"/>
      <c r="S516" s="64"/>
      <c r="T516" s="64"/>
      <c r="U516" s="64"/>
      <c r="V516" s="64"/>
      <c r="W516" s="23"/>
      <c r="X516" s="23"/>
    </row>
    <row r="517" spans="1:28" ht="72.75" customHeight="1">
      <c r="A517" s="77"/>
      <c r="B517" s="62"/>
      <c r="C517" s="62"/>
      <c r="D517" s="62"/>
      <c r="E517" s="74"/>
      <c r="F517" s="55" t="s">
        <v>69</v>
      </c>
      <c r="G517" s="58">
        <f>SUM(H517:M517)</f>
        <v>0</v>
      </c>
      <c r="H517" s="47">
        <f t="shared" ref="H517:M517" si="200">H105</f>
        <v>0</v>
      </c>
      <c r="I517" s="47">
        <f t="shared" si="200"/>
        <v>0</v>
      </c>
      <c r="J517" s="47">
        <f t="shared" si="200"/>
        <v>0</v>
      </c>
      <c r="K517" s="47">
        <f t="shared" si="200"/>
        <v>0</v>
      </c>
      <c r="L517" s="47">
        <f t="shared" si="200"/>
        <v>0</v>
      </c>
      <c r="M517" s="47">
        <f t="shared" si="200"/>
        <v>0</v>
      </c>
      <c r="N517" s="64"/>
      <c r="O517" s="64"/>
      <c r="P517" s="64"/>
      <c r="Q517" s="64"/>
      <c r="R517" s="64"/>
      <c r="S517" s="64"/>
      <c r="T517" s="64"/>
      <c r="U517" s="64"/>
      <c r="V517" s="64"/>
      <c r="X517" s="1"/>
      <c r="AA517" s="2"/>
      <c r="AB517" s="2"/>
    </row>
    <row r="518" spans="1:28" s="24" customFormat="1" ht="26.25" customHeight="1">
      <c r="A518" s="77" t="s">
        <v>227</v>
      </c>
      <c r="B518" s="62" t="s">
        <v>228</v>
      </c>
      <c r="C518" s="62">
        <v>2020</v>
      </c>
      <c r="D518" s="62">
        <v>2025</v>
      </c>
      <c r="E518" s="74" t="s">
        <v>74</v>
      </c>
      <c r="F518" s="26" t="s">
        <v>32</v>
      </c>
      <c r="G518" s="47">
        <f>H518+I518+J518+K518+L518+M518</f>
        <v>50145681.480000004</v>
      </c>
      <c r="H518" s="47">
        <f t="shared" ref="H518:M518" si="201">H519+H520</f>
        <v>348957</v>
      </c>
      <c r="I518" s="47">
        <f t="shared" si="201"/>
        <v>0</v>
      </c>
      <c r="J518" s="47">
        <f t="shared" si="201"/>
        <v>47425249.560000002</v>
      </c>
      <c r="K518" s="47">
        <f t="shared" si="201"/>
        <v>2371474.92</v>
      </c>
      <c r="L518" s="47">
        <f t="shared" si="201"/>
        <v>0</v>
      </c>
      <c r="M518" s="56">
        <f t="shared" si="201"/>
        <v>0</v>
      </c>
      <c r="N518" s="64" t="s">
        <v>229</v>
      </c>
      <c r="O518" s="64" t="s">
        <v>128</v>
      </c>
      <c r="P518" s="64">
        <v>1.1000000000000001</v>
      </c>
      <c r="Q518" s="64">
        <v>1.1000000000000001</v>
      </c>
      <c r="R518" s="64" t="s">
        <v>25</v>
      </c>
      <c r="S518" s="64" t="s">
        <v>25</v>
      </c>
      <c r="T518" s="64" t="s">
        <v>25</v>
      </c>
      <c r="U518" s="64" t="s">
        <v>25</v>
      </c>
      <c r="V518" s="64" t="s">
        <v>25</v>
      </c>
      <c r="W518" s="23"/>
      <c r="X518" s="23"/>
    </row>
    <row r="519" spans="1:28" s="24" customFormat="1" ht="63.75" customHeight="1">
      <c r="A519" s="77"/>
      <c r="B519" s="62"/>
      <c r="C519" s="62"/>
      <c r="D519" s="62"/>
      <c r="E519" s="74"/>
      <c r="F519" s="26" t="s">
        <v>38</v>
      </c>
      <c r="G519" s="47">
        <f>H519+I519+J519+K519+L519+M519</f>
        <v>4421746.57</v>
      </c>
      <c r="H519" s="47">
        <v>348957</v>
      </c>
      <c r="I519" s="47">
        <v>0</v>
      </c>
      <c r="J519" s="47">
        <f>2973184.08+126252.28+762789.06</f>
        <v>3862225.42</v>
      </c>
      <c r="K519" s="47">
        <v>210564.15</v>
      </c>
      <c r="L519" s="47">
        <v>0</v>
      </c>
      <c r="M519" s="56">
        <v>0</v>
      </c>
      <c r="N519" s="64"/>
      <c r="O519" s="64"/>
      <c r="P519" s="64"/>
      <c r="Q519" s="64"/>
      <c r="R519" s="64"/>
      <c r="S519" s="64"/>
      <c r="T519" s="64"/>
      <c r="U519" s="64"/>
      <c r="V519" s="64"/>
      <c r="W519" s="23"/>
      <c r="X519" s="23"/>
    </row>
    <row r="520" spans="1:28" s="24" customFormat="1" ht="55.5" customHeight="1">
      <c r="A520" s="77"/>
      <c r="B520" s="62"/>
      <c r="C520" s="62"/>
      <c r="D520" s="62"/>
      <c r="E520" s="74"/>
      <c r="F520" s="26" t="s">
        <v>39</v>
      </c>
      <c r="G520" s="47">
        <f>H520+I520+J520+K520+L520+M520</f>
        <v>45723934.910000004</v>
      </c>
      <c r="H520" s="47">
        <v>0</v>
      </c>
      <c r="I520" s="47">
        <v>0</v>
      </c>
      <c r="J520" s="47">
        <v>43563024.140000001</v>
      </c>
      <c r="K520" s="47">
        <v>2160910.77</v>
      </c>
      <c r="L520" s="47">
        <v>0</v>
      </c>
      <c r="M520" s="56">
        <v>0</v>
      </c>
      <c r="N520" s="64"/>
      <c r="O520" s="64"/>
      <c r="P520" s="64"/>
      <c r="Q520" s="64"/>
      <c r="R520" s="64"/>
      <c r="S520" s="64"/>
      <c r="T520" s="64"/>
      <c r="U520" s="64"/>
      <c r="V520" s="64"/>
      <c r="W520" s="23"/>
      <c r="X520" s="23"/>
    </row>
    <row r="521" spans="1:28" ht="62.25" customHeight="1">
      <c r="A521" s="77"/>
      <c r="B521" s="62"/>
      <c r="C521" s="62"/>
      <c r="D521" s="62"/>
      <c r="E521" s="74"/>
      <c r="F521" s="55" t="s">
        <v>69</v>
      </c>
      <c r="G521" s="58">
        <f>SUM(H521:M521)</f>
        <v>0</v>
      </c>
      <c r="H521" s="47">
        <v>0</v>
      </c>
      <c r="I521" s="47">
        <v>0</v>
      </c>
      <c r="J521" s="47">
        <v>0</v>
      </c>
      <c r="K521" s="47">
        <v>0</v>
      </c>
      <c r="L521" s="47">
        <v>0</v>
      </c>
      <c r="M521" s="47">
        <v>0</v>
      </c>
      <c r="N521" s="64"/>
      <c r="O521" s="64"/>
      <c r="P521" s="64"/>
      <c r="Q521" s="64"/>
      <c r="R521" s="64"/>
      <c r="S521" s="64"/>
      <c r="T521" s="64"/>
      <c r="U521" s="64"/>
      <c r="V521" s="64"/>
      <c r="X521" s="1"/>
      <c r="AA521" s="2"/>
      <c r="AB521" s="2"/>
    </row>
    <row r="522" spans="1:28" s="24" customFormat="1" ht="55.5" customHeight="1">
      <c r="A522" s="77" t="s">
        <v>230</v>
      </c>
      <c r="B522" s="62" t="s">
        <v>100</v>
      </c>
      <c r="C522" s="62">
        <v>2020</v>
      </c>
      <c r="D522" s="62">
        <v>2025</v>
      </c>
      <c r="E522" s="74" t="s">
        <v>224</v>
      </c>
      <c r="F522" s="26" t="s">
        <v>32</v>
      </c>
      <c r="G522" s="47">
        <f>H522+I522+J522+K522+L522+M522</f>
        <v>730422.47</v>
      </c>
      <c r="H522" s="47">
        <f t="shared" ref="H522:M522" si="202">H523+H524</f>
        <v>348957</v>
      </c>
      <c r="I522" s="47">
        <f t="shared" si="202"/>
        <v>0</v>
      </c>
      <c r="J522" s="47">
        <f t="shared" si="202"/>
        <v>284633.46999999997</v>
      </c>
      <c r="K522" s="47">
        <f t="shared" si="202"/>
        <v>96832</v>
      </c>
      <c r="L522" s="47">
        <f t="shared" si="202"/>
        <v>0</v>
      </c>
      <c r="M522" s="56">
        <f t="shared" si="202"/>
        <v>0</v>
      </c>
      <c r="N522" s="64"/>
      <c r="O522" s="64"/>
      <c r="P522" s="64"/>
      <c r="Q522" s="64"/>
      <c r="R522" s="64"/>
      <c r="S522" s="64"/>
      <c r="T522" s="64"/>
      <c r="U522" s="64"/>
      <c r="V522" s="64"/>
      <c r="W522" s="23"/>
      <c r="X522" s="23"/>
    </row>
    <row r="523" spans="1:28" s="24" customFormat="1" ht="55.5" customHeight="1">
      <c r="A523" s="77"/>
      <c r="B523" s="62"/>
      <c r="C523" s="62"/>
      <c r="D523" s="62"/>
      <c r="E523" s="74"/>
      <c r="F523" s="26" t="s">
        <v>38</v>
      </c>
      <c r="G523" s="47">
        <f>H523+I523+J523+K523+L523+M523</f>
        <v>451481.67</v>
      </c>
      <c r="H523" s="47">
        <v>348957</v>
      </c>
      <c r="I523" s="47">
        <v>0</v>
      </c>
      <c r="J523" s="47">
        <v>5692.67</v>
      </c>
      <c r="K523" s="47">
        <v>96832</v>
      </c>
      <c r="L523" s="47">
        <v>0</v>
      </c>
      <c r="M523" s="56">
        <v>0</v>
      </c>
      <c r="N523" s="64"/>
      <c r="O523" s="64"/>
      <c r="P523" s="64"/>
      <c r="Q523" s="64"/>
      <c r="R523" s="64"/>
      <c r="S523" s="64"/>
      <c r="T523" s="64"/>
      <c r="U523" s="64"/>
      <c r="V523" s="64"/>
      <c r="W523" s="23"/>
      <c r="X523" s="23"/>
    </row>
    <row r="524" spans="1:28" s="24" customFormat="1" ht="55.5" customHeight="1">
      <c r="A524" s="77"/>
      <c r="B524" s="62"/>
      <c r="C524" s="62"/>
      <c r="D524" s="62"/>
      <c r="E524" s="74"/>
      <c r="F524" s="26" t="s">
        <v>39</v>
      </c>
      <c r="G524" s="47">
        <f>H524+I524+J524+K524+L524+M524</f>
        <v>278940.79999999999</v>
      </c>
      <c r="H524" s="47">
        <v>0</v>
      </c>
      <c r="I524" s="47">
        <v>0</v>
      </c>
      <c r="J524" s="47">
        <v>278940.79999999999</v>
      </c>
      <c r="K524" s="47">
        <v>0</v>
      </c>
      <c r="L524" s="47">
        <v>0</v>
      </c>
      <c r="M524" s="56">
        <v>0</v>
      </c>
      <c r="N524" s="64"/>
      <c r="O524" s="64"/>
      <c r="P524" s="64"/>
      <c r="Q524" s="64"/>
      <c r="R524" s="64"/>
      <c r="S524" s="64"/>
      <c r="T524" s="64"/>
      <c r="U524" s="64"/>
      <c r="V524" s="64"/>
      <c r="W524" s="23"/>
      <c r="X524" s="23"/>
    </row>
    <row r="525" spans="1:28" ht="38.25" customHeight="1">
      <c r="A525" s="77"/>
      <c r="B525" s="62"/>
      <c r="C525" s="62"/>
      <c r="D525" s="62"/>
      <c r="E525" s="74"/>
      <c r="F525" s="55" t="s">
        <v>69</v>
      </c>
      <c r="G525" s="58">
        <f>SUM(H525:M525)</f>
        <v>0</v>
      </c>
      <c r="H525" s="47">
        <v>0</v>
      </c>
      <c r="I525" s="47">
        <v>0</v>
      </c>
      <c r="J525" s="47">
        <v>0</v>
      </c>
      <c r="K525" s="47">
        <v>0</v>
      </c>
      <c r="L525" s="47">
        <v>0</v>
      </c>
      <c r="M525" s="47">
        <v>0</v>
      </c>
      <c r="N525" s="64"/>
      <c r="O525" s="64"/>
      <c r="P525" s="64"/>
      <c r="Q525" s="64"/>
      <c r="R525" s="64"/>
      <c r="S525" s="64"/>
      <c r="T525" s="64"/>
      <c r="U525" s="64"/>
      <c r="V525" s="64"/>
      <c r="X525" s="1"/>
      <c r="AA525" s="2"/>
      <c r="AB525" s="2"/>
    </row>
    <row r="526" spans="1:28" s="24" customFormat="1" ht="45.75" customHeight="1">
      <c r="A526" s="77" t="s">
        <v>231</v>
      </c>
      <c r="B526" s="62" t="s">
        <v>121</v>
      </c>
      <c r="C526" s="62">
        <v>2020</v>
      </c>
      <c r="D526" s="62">
        <v>2025</v>
      </c>
      <c r="E526" s="74" t="s">
        <v>224</v>
      </c>
      <c r="F526" s="26" t="s">
        <v>32</v>
      </c>
      <c r="G526" s="47">
        <f>H526+I526+J526+K526+L526+M526</f>
        <v>49415259.010000005</v>
      </c>
      <c r="H526" s="47">
        <f t="shared" ref="H526:M526" si="203">H527+H528</f>
        <v>0</v>
      </c>
      <c r="I526" s="47">
        <f t="shared" si="203"/>
        <v>0</v>
      </c>
      <c r="J526" s="47">
        <f t="shared" si="203"/>
        <v>47140616.090000004</v>
      </c>
      <c r="K526" s="47">
        <f t="shared" si="203"/>
        <v>2274642.92</v>
      </c>
      <c r="L526" s="47">
        <f t="shared" si="203"/>
        <v>0</v>
      </c>
      <c r="M526" s="56">
        <f t="shared" si="203"/>
        <v>0</v>
      </c>
      <c r="N526" s="64"/>
      <c r="O526" s="64"/>
      <c r="P526" s="64"/>
      <c r="Q526" s="64"/>
      <c r="R526" s="64"/>
      <c r="S526" s="64"/>
      <c r="T526" s="64"/>
      <c r="U526" s="64"/>
      <c r="V526" s="64"/>
      <c r="W526" s="23"/>
      <c r="X526" s="23"/>
    </row>
    <row r="527" spans="1:28" s="24" customFormat="1" ht="45.75" customHeight="1">
      <c r="A527" s="77"/>
      <c r="B527" s="62"/>
      <c r="C527" s="62"/>
      <c r="D527" s="62"/>
      <c r="E527" s="74"/>
      <c r="F527" s="26" t="s">
        <v>38</v>
      </c>
      <c r="G527" s="47">
        <f>H527+I527+J527+K527+L527+M527</f>
        <v>3970264.9</v>
      </c>
      <c r="H527" s="47">
        <v>0</v>
      </c>
      <c r="I527" s="47">
        <v>0</v>
      </c>
      <c r="J527" s="47">
        <v>3856532.75</v>
      </c>
      <c r="K527" s="47">
        <v>113732.15</v>
      </c>
      <c r="L527" s="47">
        <v>0</v>
      </c>
      <c r="M527" s="47">
        <v>0</v>
      </c>
      <c r="N527" s="64"/>
      <c r="O527" s="64"/>
      <c r="P527" s="64"/>
      <c r="Q527" s="64"/>
      <c r="R527" s="64"/>
      <c r="S527" s="64"/>
      <c r="T527" s="64"/>
      <c r="U527" s="64"/>
      <c r="V527" s="64"/>
      <c r="W527" s="23"/>
      <c r="X527" s="23"/>
    </row>
    <row r="528" spans="1:28" s="24" customFormat="1" ht="45.75" customHeight="1">
      <c r="A528" s="77"/>
      <c r="B528" s="62"/>
      <c r="C528" s="62"/>
      <c r="D528" s="62"/>
      <c r="E528" s="74"/>
      <c r="F528" s="26" t="s">
        <v>39</v>
      </c>
      <c r="G528" s="47">
        <f>H528+I528+J528+K528+L528+M528</f>
        <v>45444994.110000007</v>
      </c>
      <c r="H528" s="47">
        <v>0</v>
      </c>
      <c r="I528" s="47">
        <v>0</v>
      </c>
      <c r="J528" s="47">
        <v>43284083.340000004</v>
      </c>
      <c r="K528" s="47">
        <v>2160910.77</v>
      </c>
      <c r="L528" s="47">
        <v>0</v>
      </c>
      <c r="M528" s="56">
        <v>0</v>
      </c>
      <c r="N528" s="64"/>
      <c r="O528" s="64"/>
      <c r="P528" s="64"/>
      <c r="Q528" s="64"/>
      <c r="R528" s="64"/>
      <c r="S528" s="64"/>
      <c r="T528" s="64"/>
      <c r="U528" s="64"/>
      <c r="V528" s="64"/>
      <c r="W528" s="23"/>
      <c r="X528" s="23"/>
    </row>
    <row r="529" spans="1:28" ht="75.75" customHeight="1">
      <c r="A529" s="77"/>
      <c r="B529" s="62"/>
      <c r="C529" s="62"/>
      <c r="D529" s="62"/>
      <c r="E529" s="74"/>
      <c r="F529" s="55" t="s">
        <v>69</v>
      </c>
      <c r="G529" s="58">
        <f>SUM(H529:M529)</f>
        <v>0</v>
      </c>
      <c r="H529" s="47">
        <f>H107</f>
        <v>0</v>
      </c>
      <c r="I529" s="47">
        <v>0</v>
      </c>
      <c r="J529" s="47">
        <v>0</v>
      </c>
      <c r="K529" s="47">
        <v>0</v>
      </c>
      <c r="L529" s="47">
        <f>L107</f>
        <v>0</v>
      </c>
      <c r="M529" s="47">
        <f>M107</f>
        <v>0</v>
      </c>
      <c r="N529" s="64"/>
      <c r="O529" s="64"/>
      <c r="P529" s="64"/>
      <c r="Q529" s="64"/>
      <c r="R529" s="64"/>
      <c r="S529" s="64"/>
      <c r="T529" s="64"/>
      <c r="U529" s="64"/>
      <c r="V529" s="64"/>
      <c r="X529" s="1"/>
      <c r="AA529" s="2"/>
      <c r="AB529" s="2"/>
    </row>
    <row r="530" spans="1:28" s="24" customFormat="1" ht="29.25" customHeight="1">
      <c r="A530" s="77" t="s">
        <v>232</v>
      </c>
      <c r="B530" s="62" t="s">
        <v>233</v>
      </c>
      <c r="C530" s="62">
        <v>2020</v>
      </c>
      <c r="D530" s="62">
        <v>2025</v>
      </c>
      <c r="E530" s="74" t="s">
        <v>74</v>
      </c>
      <c r="F530" s="26" t="s">
        <v>32</v>
      </c>
      <c r="G530" s="47">
        <f>H530+I530+J530+K530+L530+M530</f>
        <v>0</v>
      </c>
      <c r="H530" s="47">
        <f t="shared" ref="H530:M530" si="204">H531+H532</f>
        <v>0</v>
      </c>
      <c r="I530" s="47">
        <f t="shared" si="204"/>
        <v>0</v>
      </c>
      <c r="J530" s="47">
        <f t="shared" si="204"/>
        <v>0</v>
      </c>
      <c r="K530" s="47">
        <f t="shared" si="204"/>
        <v>0</v>
      </c>
      <c r="L530" s="47">
        <f t="shared" si="204"/>
        <v>0</v>
      </c>
      <c r="M530" s="56">
        <f t="shared" si="204"/>
        <v>0</v>
      </c>
      <c r="N530" s="64" t="s">
        <v>229</v>
      </c>
      <c r="O530" s="64" t="s">
        <v>128</v>
      </c>
      <c r="P530" s="64">
        <v>0.5</v>
      </c>
      <c r="Q530" s="64">
        <v>0.5</v>
      </c>
      <c r="R530" s="64" t="s">
        <v>25</v>
      </c>
      <c r="S530" s="64" t="s">
        <v>25</v>
      </c>
      <c r="T530" s="64" t="s">
        <v>25</v>
      </c>
      <c r="U530" s="64" t="s">
        <v>25</v>
      </c>
      <c r="V530" s="64" t="s">
        <v>25</v>
      </c>
      <c r="W530" s="23"/>
      <c r="X530" s="23"/>
    </row>
    <row r="531" spans="1:28" s="24" customFormat="1" ht="69.75" customHeight="1">
      <c r="A531" s="77"/>
      <c r="B531" s="62"/>
      <c r="C531" s="62"/>
      <c r="D531" s="62"/>
      <c r="E531" s="74"/>
      <c r="F531" s="26" t="s">
        <v>38</v>
      </c>
      <c r="G531" s="47">
        <f>H531+I531+J531+K531+L531+M531</f>
        <v>0</v>
      </c>
      <c r="H531" s="47">
        <v>0</v>
      </c>
      <c r="I531" s="47"/>
      <c r="J531" s="10">
        <v>0</v>
      </c>
      <c r="K531" s="47">
        <v>0</v>
      </c>
      <c r="L531" s="47">
        <v>0</v>
      </c>
      <c r="M531" s="56">
        <v>0</v>
      </c>
      <c r="N531" s="64"/>
      <c r="O531" s="64"/>
      <c r="P531" s="64"/>
      <c r="Q531" s="64"/>
      <c r="R531" s="64"/>
      <c r="S531" s="64"/>
      <c r="T531" s="64"/>
      <c r="U531" s="64"/>
      <c r="V531" s="64"/>
      <c r="W531" s="23"/>
      <c r="X531" s="23"/>
    </row>
    <row r="532" spans="1:28" s="24" customFormat="1" ht="45.75" customHeight="1">
      <c r="A532" s="77"/>
      <c r="B532" s="62"/>
      <c r="C532" s="62"/>
      <c r="D532" s="62"/>
      <c r="E532" s="74"/>
      <c r="F532" s="26" t="s">
        <v>39</v>
      </c>
      <c r="G532" s="47">
        <f>H532+I532+J532+K532+L532+M532</f>
        <v>0</v>
      </c>
      <c r="H532" s="47">
        <v>0</v>
      </c>
      <c r="I532" s="47">
        <v>0</v>
      </c>
      <c r="J532" s="47">
        <v>0</v>
      </c>
      <c r="K532" s="47">
        <v>0</v>
      </c>
      <c r="L532" s="47">
        <v>0</v>
      </c>
      <c r="M532" s="56">
        <v>0</v>
      </c>
      <c r="N532" s="64"/>
      <c r="O532" s="64"/>
      <c r="P532" s="64"/>
      <c r="Q532" s="64"/>
      <c r="R532" s="64"/>
      <c r="S532" s="64"/>
      <c r="T532" s="64"/>
      <c r="U532" s="64"/>
      <c r="V532" s="64"/>
      <c r="W532" s="23"/>
      <c r="X532" s="23"/>
    </row>
    <row r="533" spans="1:28" ht="50.25" customHeight="1">
      <c r="A533" s="77"/>
      <c r="B533" s="62"/>
      <c r="C533" s="62"/>
      <c r="D533" s="62"/>
      <c r="E533" s="74"/>
      <c r="F533" s="55" t="s">
        <v>69</v>
      </c>
      <c r="G533" s="58">
        <f>SUM(H533:M533)</f>
        <v>0</v>
      </c>
      <c r="H533" s="47">
        <f t="shared" ref="H533:M533" si="205">H111</f>
        <v>0</v>
      </c>
      <c r="I533" s="47">
        <f t="shared" si="205"/>
        <v>0</v>
      </c>
      <c r="J533" s="47">
        <f t="shared" si="205"/>
        <v>0</v>
      </c>
      <c r="K533" s="47">
        <f t="shared" si="205"/>
        <v>0</v>
      </c>
      <c r="L533" s="47">
        <f t="shared" si="205"/>
        <v>0</v>
      </c>
      <c r="M533" s="47">
        <f t="shared" si="205"/>
        <v>0</v>
      </c>
      <c r="N533" s="64"/>
      <c r="O533" s="64"/>
      <c r="P533" s="64"/>
      <c r="Q533" s="64"/>
      <c r="R533" s="64"/>
      <c r="S533" s="64"/>
      <c r="T533" s="64"/>
      <c r="U533" s="64"/>
      <c r="V533" s="64"/>
      <c r="X533" s="1"/>
      <c r="AA533" s="2"/>
      <c r="AB533" s="2"/>
    </row>
    <row r="534" spans="1:28" s="24" customFormat="1" ht="25.5" customHeight="1">
      <c r="A534" s="77" t="s">
        <v>234</v>
      </c>
      <c r="B534" s="62" t="s">
        <v>235</v>
      </c>
      <c r="C534" s="62">
        <v>2020</v>
      </c>
      <c r="D534" s="62">
        <v>2025</v>
      </c>
      <c r="E534" s="74" t="s">
        <v>74</v>
      </c>
      <c r="F534" s="26" t="s">
        <v>32</v>
      </c>
      <c r="G534" s="47">
        <f>H534+I534+J534+K534+L534+M534</f>
        <v>0</v>
      </c>
      <c r="H534" s="47">
        <f t="shared" ref="H534:M534" si="206">H535+H536</f>
        <v>0</v>
      </c>
      <c r="I534" s="47">
        <f t="shared" si="206"/>
        <v>0</v>
      </c>
      <c r="J534" s="47">
        <f t="shared" si="206"/>
        <v>0</v>
      </c>
      <c r="K534" s="47">
        <f t="shared" si="206"/>
        <v>0</v>
      </c>
      <c r="L534" s="47">
        <f t="shared" si="206"/>
        <v>0</v>
      </c>
      <c r="M534" s="56">
        <f t="shared" si="206"/>
        <v>0</v>
      </c>
      <c r="N534" s="64" t="s">
        <v>236</v>
      </c>
      <c r="O534" s="64" t="s">
        <v>57</v>
      </c>
      <c r="P534" s="64">
        <v>326.39999999999998</v>
      </c>
      <c r="Q534" s="64">
        <v>54.4</v>
      </c>
      <c r="R534" s="64">
        <v>54.4</v>
      </c>
      <c r="S534" s="64">
        <v>54.4</v>
      </c>
      <c r="T534" s="64">
        <v>54.4</v>
      </c>
      <c r="U534" s="64">
        <v>54.4</v>
      </c>
      <c r="V534" s="64">
        <v>54.4</v>
      </c>
      <c r="W534" s="23"/>
      <c r="X534" s="23"/>
    </row>
    <row r="535" spans="1:28" s="24" customFormat="1" ht="76.5" customHeight="1">
      <c r="A535" s="77"/>
      <c r="B535" s="62"/>
      <c r="C535" s="62"/>
      <c r="D535" s="62"/>
      <c r="E535" s="74"/>
      <c r="F535" s="26" t="s">
        <v>38</v>
      </c>
      <c r="G535" s="47">
        <f>H535+I535+J535+K535+L535+M535</f>
        <v>0</v>
      </c>
      <c r="H535" s="47">
        <v>0</v>
      </c>
      <c r="I535" s="47">
        <v>0</v>
      </c>
      <c r="J535" s="47">
        <v>0</v>
      </c>
      <c r="K535" s="47">
        <v>0</v>
      </c>
      <c r="L535" s="47">
        <v>0</v>
      </c>
      <c r="M535" s="56">
        <v>0</v>
      </c>
      <c r="N535" s="64"/>
      <c r="O535" s="64"/>
      <c r="P535" s="64"/>
      <c r="Q535" s="64"/>
      <c r="R535" s="64"/>
      <c r="S535" s="64"/>
      <c r="T535" s="64"/>
      <c r="U535" s="64"/>
      <c r="V535" s="64"/>
      <c r="W535" s="23"/>
      <c r="X535" s="23"/>
    </row>
    <row r="536" spans="1:28" s="24" customFormat="1" ht="40.5" customHeight="1">
      <c r="A536" s="77"/>
      <c r="B536" s="62"/>
      <c r="C536" s="62"/>
      <c r="D536" s="62"/>
      <c r="E536" s="74"/>
      <c r="F536" s="26" t="s">
        <v>39</v>
      </c>
      <c r="G536" s="59">
        <f>H536+I536+J536+K536+L536+M536</f>
        <v>0</v>
      </c>
      <c r="H536" s="47">
        <v>0</v>
      </c>
      <c r="I536" s="47">
        <v>0</v>
      </c>
      <c r="J536" s="47">
        <v>0</v>
      </c>
      <c r="K536" s="47">
        <v>0</v>
      </c>
      <c r="L536" s="47">
        <f>L544</f>
        <v>0</v>
      </c>
      <c r="M536" s="56">
        <f>M544</f>
        <v>0</v>
      </c>
      <c r="N536" s="64"/>
      <c r="O536" s="64"/>
      <c r="P536" s="64"/>
      <c r="Q536" s="64"/>
      <c r="R536" s="64"/>
      <c r="S536" s="64"/>
      <c r="T536" s="64"/>
      <c r="U536" s="64"/>
      <c r="V536" s="64"/>
      <c r="W536" s="23"/>
      <c r="X536" s="23"/>
    </row>
    <row r="537" spans="1:28" ht="66.75" customHeight="1">
      <c r="A537" s="77"/>
      <c r="B537" s="62"/>
      <c r="C537" s="62"/>
      <c r="D537" s="62"/>
      <c r="E537" s="74"/>
      <c r="F537" s="55" t="s">
        <v>69</v>
      </c>
      <c r="G537" s="47">
        <f>SUM(H537:M537)</f>
        <v>0</v>
      </c>
      <c r="H537" s="49">
        <v>0</v>
      </c>
      <c r="I537" s="47">
        <v>0</v>
      </c>
      <c r="J537" s="47">
        <v>0</v>
      </c>
      <c r="K537" s="47">
        <v>0</v>
      </c>
      <c r="L537" s="47">
        <v>0</v>
      </c>
      <c r="M537" s="47">
        <v>0</v>
      </c>
      <c r="N537" s="64"/>
      <c r="O537" s="64"/>
      <c r="P537" s="64"/>
      <c r="Q537" s="64"/>
      <c r="R537" s="64"/>
      <c r="S537" s="64"/>
      <c r="T537" s="64"/>
      <c r="U537" s="64"/>
      <c r="V537" s="64"/>
      <c r="X537" s="1"/>
      <c r="AA537" s="2"/>
      <c r="AB537" s="2"/>
    </row>
    <row r="538" spans="1:28" s="24" customFormat="1" ht="40.5" customHeight="1">
      <c r="A538" s="77" t="s">
        <v>237</v>
      </c>
      <c r="B538" s="62" t="s">
        <v>238</v>
      </c>
      <c r="C538" s="62">
        <v>2020</v>
      </c>
      <c r="D538" s="62">
        <v>2025</v>
      </c>
      <c r="E538" s="74" t="s">
        <v>74</v>
      </c>
      <c r="F538" s="26" t="s">
        <v>32</v>
      </c>
      <c r="G538" s="50">
        <f>H538+I538+J538+K538+L538+M538</f>
        <v>25851622.059999999</v>
      </c>
      <c r="H538" s="50">
        <f t="shared" ref="H538:M538" si="207">H539+H540+H541</f>
        <v>2102409.9</v>
      </c>
      <c r="I538" s="50">
        <f t="shared" si="207"/>
        <v>4105266.1999999997</v>
      </c>
      <c r="J538" s="50">
        <f t="shared" si="207"/>
        <v>8342700.1199999992</v>
      </c>
      <c r="K538" s="50">
        <f t="shared" si="207"/>
        <v>8301245.8399999999</v>
      </c>
      <c r="L538" s="50">
        <f t="shared" si="207"/>
        <v>1000000</v>
      </c>
      <c r="M538" s="50">
        <f t="shared" si="207"/>
        <v>2000000</v>
      </c>
      <c r="N538" s="64" t="s">
        <v>25</v>
      </c>
      <c r="O538" s="64" t="s">
        <v>25</v>
      </c>
      <c r="P538" s="64" t="s">
        <v>25</v>
      </c>
      <c r="Q538" s="64" t="s">
        <v>25</v>
      </c>
      <c r="R538" s="64" t="s">
        <v>25</v>
      </c>
      <c r="S538" s="64" t="s">
        <v>25</v>
      </c>
      <c r="T538" s="64" t="s">
        <v>25</v>
      </c>
      <c r="U538" s="64" t="s">
        <v>25</v>
      </c>
      <c r="V538" s="64" t="s">
        <v>25</v>
      </c>
      <c r="W538" s="23"/>
      <c r="X538" s="23"/>
    </row>
    <row r="539" spans="1:28" s="24" customFormat="1" ht="40.5" customHeight="1">
      <c r="A539" s="77"/>
      <c r="B539" s="62"/>
      <c r="C539" s="62"/>
      <c r="D539" s="62"/>
      <c r="E539" s="74"/>
      <c r="F539" s="26" t="s">
        <v>38</v>
      </c>
      <c r="G539" s="50">
        <f>H539+I539+J539+K539+L539+M539</f>
        <v>10819793.92</v>
      </c>
      <c r="H539" s="50">
        <f t="shared" ref="H539:M541" si="208">H543</f>
        <v>254163.61</v>
      </c>
      <c r="I539" s="50">
        <f t="shared" si="208"/>
        <v>268151.13</v>
      </c>
      <c r="J539" s="50">
        <f t="shared" si="208"/>
        <v>2364759.0299999998</v>
      </c>
      <c r="K539" s="50">
        <f t="shared" si="208"/>
        <v>4932720.1500000004</v>
      </c>
      <c r="L539" s="50">
        <f t="shared" si="208"/>
        <v>1000000</v>
      </c>
      <c r="M539" s="15">
        <f t="shared" si="208"/>
        <v>2000000</v>
      </c>
      <c r="N539" s="64"/>
      <c r="O539" s="64"/>
      <c r="P539" s="64"/>
      <c r="Q539" s="64"/>
      <c r="R539" s="64"/>
      <c r="S539" s="64"/>
      <c r="T539" s="64"/>
      <c r="U539" s="64"/>
      <c r="V539" s="64"/>
      <c r="W539" s="23"/>
      <c r="X539" s="23"/>
    </row>
    <row r="540" spans="1:28" s="24" customFormat="1" ht="40.5" customHeight="1">
      <c r="A540" s="77"/>
      <c r="B540" s="62"/>
      <c r="C540" s="62"/>
      <c r="D540" s="62"/>
      <c r="E540" s="74"/>
      <c r="F540" s="26" t="s">
        <v>39</v>
      </c>
      <c r="G540" s="50">
        <f>H540+I540+J540+K540+L540+M540</f>
        <v>15031828.139999999</v>
      </c>
      <c r="H540" s="50">
        <f t="shared" si="208"/>
        <v>1848246.29</v>
      </c>
      <c r="I540" s="50">
        <f t="shared" si="208"/>
        <v>3837115.07</v>
      </c>
      <c r="J540" s="50">
        <f t="shared" si="208"/>
        <v>5977941.0899999999</v>
      </c>
      <c r="K540" s="50">
        <f t="shared" si="208"/>
        <v>3368525.69</v>
      </c>
      <c r="L540" s="50">
        <f t="shared" si="208"/>
        <v>0</v>
      </c>
      <c r="M540" s="15">
        <f t="shared" si="208"/>
        <v>0</v>
      </c>
      <c r="N540" s="64"/>
      <c r="O540" s="64"/>
      <c r="P540" s="64"/>
      <c r="Q540" s="64"/>
      <c r="R540" s="64"/>
      <c r="S540" s="64"/>
      <c r="T540" s="64"/>
      <c r="U540" s="64"/>
      <c r="V540" s="64"/>
      <c r="W540" s="23"/>
      <c r="X540" s="23"/>
    </row>
    <row r="541" spans="1:28" ht="87.75" customHeight="1">
      <c r="A541" s="77"/>
      <c r="B541" s="62"/>
      <c r="C541" s="62"/>
      <c r="D541" s="62"/>
      <c r="E541" s="74"/>
      <c r="F541" s="55" t="s">
        <v>69</v>
      </c>
      <c r="G541" s="58">
        <f>SUM(H541:M541)</f>
        <v>0</v>
      </c>
      <c r="H541" s="50">
        <f t="shared" si="208"/>
        <v>0</v>
      </c>
      <c r="I541" s="50">
        <f t="shared" si="208"/>
        <v>0</v>
      </c>
      <c r="J541" s="50">
        <f t="shared" si="208"/>
        <v>0</v>
      </c>
      <c r="K541" s="50">
        <f t="shared" si="208"/>
        <v>0</v>
      </c>
      <c r="L541" s="50">
        <f t="shared" si="208"/>
        <v>0</v>
      </c>
      <c r="M541" s="50">
        <f t="shared" si="208"/>
        <v>0</v>
      </c>
      <c r="N541" s="64"/>
      <c r="O541" s="64"/>
      <c r="P541" s="64"/>
      <c r="Q541" s="64"/>
      <c r="R541" s="64"/>
      <c r="S541" s="64"/>
      <c r="T541" s="64"/>
      <c r="U541" s="64"/>
      <c r="V541" s="64"/>
      <c r="X541" s="1"/>
      <c r="AA541" s="2"/>
      <c r="AB541" s="2"/>
    </row>
    <row r="542" spans="1:28" s="24" customFormat="1" ht="40.5" customHeight="1">
      <c r="A542" s="77" t="s">
        <v>239</v>
      </c>
      <c r="B542" s="78" t="s">
        <v>240</v>
      </c>
      <c r="C542" s="62">
        <v>2020</v>
      </c>
      <c r="D542" s="62">
        <v>2025</v>
      </c>
      <c r="E542" s="74" t="s">
        <v>74</v>
      </c>
      <c r="F542" s="28" t="s">
        <v>32</v>
      </c>
      <c r="G542" s="47">
        <f>H542+I542+J542+K542+L542+M542</f>
        <v>25851622.059999999</v>
      </c>
      <c r="H542" s="57">
        <f t="shared" ref="H542:M542" si="209">H543+H544</f>
        <v>2102409.9</v>
      </c>
      <c r="I542" s="50">
        <f t="shared" si="209"/>
        <v>4105266.1999999997</v>
      </c>
      <c r="J542" s="50">
        <f t="shared" si="209"/>
        <v>8342700.1199999992</v>
      </c>
      <c r="K542" s="50">
        <f t="shared" si="209"/>
        <v>8301245.8399999999</v>
      </c>
      <c r="L542" s="50">
        <f t="shared" si="209"/>
        <v>1000000</v>
      </c>
      <c r="M542" s="15">
        <f t="shared" si="209"/>
        <v>2000000</v>
      </c>
      <c r="N542" s="64" t="s">
        <v>25</v>
      </c>
      <c r="O542" s="64" t="s">
        <v>25</v>
      </c>
      <c r="P542" s="64" t="s">
        <v>25</v>
      </c>
      <c r="Q542" s="64" t="s">
        <v>25</v>
      </c>
      <c r="R542" s="64" t="s">
        <v>25</v>
      </c>
      <c r="S542" s="64" t="s">
        <v>25</v>
      </c>
      <c r="T542" s="64" t="s">
        <v>25</v>
      </c>
      <c r="U542" s="64" t="s">
        <v>25</v>
      </c>
      <c r="V542" s="64" t="s">
        <v>25</v>
      </c>
      <c r="W542" s="23"/>
      <c r="X542" s="23"/>
    </row>
    <row r="543" spans="1:28" s="24" customFormat="1" ht="40.5" customHeight="1">
      <c r="A543" s="77"/>
      <c r="B543" s="78"/>
      <c r="C543" s="62"/>
      <c r="D543" s="62"/>
      <c r="E543" s="74"/>
      <c r="F543" s="26" t="s">
        <v>38</v>
      </c>
      <c r="G543" s="50">
        <f>H543+I543+J543+K543+L543+M543</f>
        <v>10819793.92</v>
      </c>
      <c r="H543" s="50">
        <f>H555+H547</f>
        <v>254163.61</v>
      </c>
      <c r="I543" s="50">
        <f t="shared" ref="I543:M545" si="210">I555+I547+I551</f>
        <v>268151.13</v>
      </c>
      <c r="J543" s="50">
        <f t="shared" si="210"/>
        <v>2364759.0299999998</v>
      </c>
      <c r="K543" s="50">
        <f t="shared" si="210"/>
        <v>4932720.1500000004</v>
      </c>
      <c r="L543" s="50">
        <f t="shared" si="210"/>
        <v>1000000</v>
      </c>
      <c r="M543" s="50">
        <f t="shared" si="210"/>
        <v>2000000</v>
      </c>
      <c r="N543" s="64"/>
      <c r="O543" s="64"/>
      <c r="P543" s="64"/>
      <c r="Q543" s="64"/>
      <c r="R543" s="64"/>
      <c r="S543" s="64"/>
      <c r="T543" s="64"/>
      <c r="U543" s="64"/>
      <c r="V543" s="64"/>
      <c r="W543" s="23"/>
      <c r="X543" s="23"/>
    </row>
    <row r="544" spans="1:28" s="24" customFormat="1" ht="64.5" customHeight="1">
      <c r="A544" s="77"/>
      <c r="B544" s="78"/>
      <c r="C544" s="62"/>
      <c r="D544" s="62"/>
      <c r="E544" s="74"/>
      <c r="F544" s="26" t="s">
        <v>39</v>
      </c>
      <c r="G544" s="29">
        <f>H544+I544+J544+K544+L544+M544</f>
        <v>15031828.139999999</v>
      </c>
      <c r="H544" s="50">
        <f>H556+H548</f>
        <v>1848246.29</v>
      </c>
      <c r="I544" s="50">
        <f t="shared" si="210"/>
        <v>3837115.07</v>
      </c>
      <c r="J544" s="50">
        <f t="shared" si="210"/>
        <v>5977941.0899999999</v>
      </c>
      <c r="K544" s="50">
        <f t="shared" si="210"/>
        <v>3368525.69</v>
      </c>
      <c r="L544" s="50">
        <f t="shared" si="210"/>
        <v>0</v>
      </c>
      <c r="M544" s="50">
        <f t="shared" si="210"/>
        <v>0</v>
      </c>
      <c r="N544" s="64"/>
      <c r="O544" s="64"/>
      <c r="P544" s="64"/>
      <c r="Q544" s="64"/>
      <c r="R544" s="64"/>
      <c r="S544" s="64"/>
      <c r="T544" s="64"/>
      <c r="U544" s="64"/>
      <c r="V544" s="64"/>
      <c r="W544" s="23"/>
      <c r="X544" s="23"/>
    </row>
    <row r="545" spans="1:28" ht="66" customHeight="1">
      <c r="A545" s="77"/>
      <c r="B545" s="78"/>
      <c r="C545" s="62"/>
      <c r="D545" s="62"/>
      <c r="E545" s="74"/>
      <c r="F545" s="55" t="s">
        <v>69</v>
      </c>
      <c r="G545" s="47">
        <f>SUM(H545:M545)</f>
        <v>0</v>
      </c>
      <c r="H545" s="47">
        <f>H549+H557</f>
        <v>0</v>
      </c>
      <c r="I545" s="50">
        <f t="shared" si="210"/>
        <v>0</v>
      </c>
      <c r="J545" s="50">
        <f t="shared" si="210"/>
        <v>0</v>
      </c>
      <c r="K545" s="50">
        <f t="shared" si="210"/>
        <v>0</v>
      </c>
      <c r="L545" s="50">
        <f t="shared" si="210"/>
        <v>0</v>
      </c>
      <c r="M545" s="50">
        <f t="shared" si="210"/>
        <v>0</v>
      </c>
      <c r="N545" s="64"/>
      <c r="O545" s="64"/>
      <c r="P545" s="64"/>
      <c r="Q545" s="64"/>
      <c r="R545" s="64"/>
      <c r="S545" s="64"/>
      <c r="T545" s="64"/>
      <c r="U545" s="64"/>
      <c r="V545" s="64"/>
      <c r="X545" s="1"/>
      <c r="AA545" s="2"/>
      <c r="AB545" s="2"/>
    </row>
    <row r="546" spans="1:28" s="24" customFormat="1" ht="29.25" customHeight="1">
      <c r="A546" s="77" t="s">
        <v>241</v>
      </c>
      <c r="B546" s="62" t="s">
        <v>242</v>
      </c>
      <c r="C546" s="62">
        <v>2020</v>
      </c>
      <c r="D546" s="62">
        <v>2025</v>
      </c>
      <c r="E546" s="74" t="s">
        <v>74</v>
      </c>
      <c r="F546" s="26" t="s">
        <v>32</v>
      </c>
      <c r="G546" s="50">
        <f>H546+I546+J546+K546+L546+M546</f>
        <v>25832206.059999999</v>
      </c>
      <c r="H546" s="50">
        <f t="shared" ref="H546:M546" si="211">H547+H548+H549</f>
        <v>2089233.9</v>
      </c>
      <c r="I546" s="50">
        <f t="shared" si="211"/>
        <v>4099026.1999999997</v>
      </c>
      <c r="J546" s="50">
        <f t="shared" si="211"/>
        <v>8342700.1199999992</v>
      </c>
      <c r="K546" s="50">
        <f t="shared" si="211"/>
        <v>8301245.8399999999</v>
      </c>
      <c r="L546" s="50">
        <f t="shared" si="211"/>
        <v>1000000</v>
      </c>
      <c r="M546" s="50">
        <f t="shared" si="211"/>
        <v>2000000</v>
      </c>
      <c r="N546" s="64" t="s">
        <v>243</v>
      </c>
      <c r="O546" s="64" t="s">
        <v>244</v>
      </c>
      <c r="P546" s="64">
        <v>0.20399999999999999</v>
      </c>
      <c r="Q546" s="64">
        <v>3.4000000000000002E-2</v>
      </c>
      <c r="R546" s="64">
        <v>3.4000000000000002E-2</v>
      </c>
      <c r="S546" s="64">
        <v>3.4000000000000002E-2</v>
      </c>
      <c r="T546" s="64">
        <v>3.4000000000000002E-2</v>
      </c>
      <c r="U546" s="64">
        <v>3.4000000000000002E-2</v>
      </c>
      <c r="V546" s="64">
        <v>3.4000000000000002E-2</v>
      </c>
      <c r="W546" s="23"/>
      <c r="X546" s="23"/>
    </row>
    <row r="547" spans="1:28" s="24" customFormat="1" ht="50.25" customHeight="1">
      <c r="A547" s="77"/>
      <c r="B547" s="62"/>
      <c r="C547" s="62"/>
      <c r="D547" s="62"/>
      <c r="E547" s="74"/>
      <c r="F547" s="26" t="s">
        <v>38</v>
      </c>
      <c r="G547" s="50">
        <f>H547+I547+J547+K547+L547+M547</f>
        <v>10800377.92</v>
      </c>
      <c r="H547" s="50">
        <v>240987.61</v>
      </c>
      <c r="I547" s="50">
        <v>261911.13</v>
      </c>
      <c r="J547" s="50">
        <v>2364759.0299999998</v>
      </c>
      <c r="K547" s="50">
        <v>4932720.1500000004</v>
      </c>
      <c r="L547" s="50">
        <v>1000000</v>
      </c>
      <c r="M547" s="50">
        <v>2000000</v>
      </c>
      <c r="N547" s="64"/>
      <c r="O547" s="64"/>
      <c r="P547" s="64"/>
      <c r="Q547" s="64"/>
      <c r="R547" s="64"/>
      <c r="S547" s="64"/>
      <c r="T547" s="64"/>
      <c r="U547" s="64"/>
      <c r="V547" s="64"/>
      <c r="W547" s="23"/>
      <c r="X547" s="23"/>
    </row>
    <row r="548" spans="1:28" s="24" customFormat="1" ht="112.5" customHeight="1">
      <c r="A548" s="77"/>
      <c r="B548" s="62"/>
      <c r="C548" s="62"/>
      <c r="D548" s="62"/>
      <c r="E548" s="74"/>
      <c r="F548" s="26" t="s">
        <v>39</v>
      </c>
      <c r="G548" s="50">
        <f>H548+I548+J548+K548+L548+M548</f>
        <v>15031828.139999999</v>
      </c>
      <c r="H548" s="50">
        <v>1848246.29</v>
      </c>
      <c r="I548" s="50">
        <v>3837115.07</v>
      </c>
      <c r="J548" s="50">
        <v>5977941.0899999999</v>
      </c>
      <c r="K548" s="50">
        <v>3368525.69</v>
      </c>
      <c r="L548" s="50">
        <v>0</v>
      </c>
      <c r="M548" s="15">
        <v>0</v>
      </c>
      <c r="N548" s="64"/>
      <c r="O548" s="64"/>
      <c r="P548" s="64"/>
      <c r="Q548" s="64"/>
      <c r="R548" s="64"/>
      <c r="S548" s="64"/>
      <c r="T548" s="64"/>
      <c r="U548" s="64"/>
      <c r="V548" s="64"/>
      <c r="W548" s="23"/>
      <c r="X548" s="23"/>
    </row>
    <row r="549" spans="1:28" ht="24.75" customHeight="1">
      <c r="A549" s="77"/>
      <c r="B549" s="62"/>
      <c r="C549" s="62"/>
      <c r="D549" s="62"/>
      <c r="E549" s="74"/>
      <c r="F549" s="55" t="s">
        <v>69</v>
      </c>
      <c r="G549" s="47">
        <f>SUM(H549:M549)</f>
        <v>0</v>
      </c>
      <c r="H549" s="47">
        <v>0</v>
      </c>
      <c r="I549" s="47">
        <f>I134</f>
        <v>0</v>
      </c>
      <c r="J549" s="47">
        <v>0</v>
      </c>
      <c r="K549" s="47">
        <f>K134</f>
        <v>0</v>
      </c>
      <c r="L549" s="47">
        <f>L134</f>
        <v>0</v>
      </c>
      <c r="M549" s="47">
        <v>0</v>
      </c>
      <c r="N549" s="64"/>
      <c r="O549" s="64"/>
      <c r="P549" s="64"/>
      <c r="Q549" s="64"/>
      <c r="R549" s="64"/>
      <c r="S549" s="64"/>
      <c r="T549" s="64"/>
      <c r="U549" s="64"/>
      <c r="V549" s="64"/>
      <c r="X549" s="1"/>
      <c r="AA549" s="2"/>
      <c r="AB549" s="2"/>
    </row>
    <row r="550" spans="1:28" s="24" customFormat="1" ht="29.25" customHeight="1">
      <c r="A550" s="77" t="s">
        <v>241</v>
      </c>
      <c r="B550" s="62" t="s">
        <v>245</v>
      </c>
      <c r="C550" s="62">
        <v>2020</v>
      </c>
      <c r="D550" s="62">
        <v>2025</v>
      </c>
      <c r="E550" s="74" t="s">
        <v>74</v>
      </c>
      <c r="F550" s="28" t="s">
        <v>32</v>
      </c>
      <c r="G550" s="47">
        <f>H550+I550+J550+K550+L550+M550</f>
        <v>0</v>
      </c>
      <c r="H550" s="57">
        <f t="shared" ref="H550:M550" si="212">H551+H552+H553</f>
        <v>0</v>
      </c>
      <c r="I550" s="50">
        <f t="shared" si="212"/>
        <v>0</v>
      </c>
      <c r="J550" s="50">
        <f t="shared" si="212"/>
        <v>0</v>
      </c>
      <c r="K550" s="50">
        <f t="shared" si="212"/>
        <v>0</v>
      </c>
      <c r="L550" s="50">
        <f t="shared" si="212"/>
        <v>0</v>
      </c>
      <c r="M550" s="50">
        <f t="shared" si="212"/>
        <v>0</v>
      </c>
      <c r="N550" s="64"/>
      <c r="O550" s="64"/>
      <c r="P550" s="64">
        <v>0.20399999999999999</v>
      </c>
      <c r="Q550" s="64">
        <v>3.4000000000000002E-2</v>
      </c>
      <c r="R550" s="64">
        <v>3.4000000000000002E-2</v>
      </c>
      <c r="S550" s="64">
        <v>3.4000000000000002E-2</v>
      </c>
      <c r="T550" s="64">
        <v>3.4000000000000002E-2</v>
      </c>
      <c r="U550" s="64">
        <v>3.4000000000000002E-2</v>
      </c>
      <c r="V550" s="64">
        <v>3.4000000000000002E-2</v>
      </c>
      <c r="W550" s="23"/>
      <c r="X550" s="23"/>
    </row>
    <row r="551" spans="1:28" s="24" customFormat="1" ht="57" customHeight="1">
      <c r="A551" s="77"/>
      <c r="B551" s="62"/>
      <c r="C551" s="62"/>
      <c r="D551" s="62"/>
      <c r="E551" s="74"/>
      <c r="F551" s="26" t="s">
        <v>38</v>
      </c>
      <c r="G551" s="50">
        <f>H551+I551+J551+K551+L551+M551</f>
        <v>0</v>
      </c>
      <c r="H551" s="50">
        <v>0</v>
      </c>
      <c r="I551" s="50">
        <v>0</v>
      </c>
      <c r="J551" s="50">
        <v>0</v>
      </c>
      <c r="K551" s="50">
        <v>0</v>
      </c>
      <c r="L551" s="50">
        <v>0</v>
      </c>
      <c r="M551" s="15">
        <v>0</v>
      </c>
      <c r="N551" s="64"/>
      <c r="O551" s="64"/>
      <c r="P551" s="64"/>
      <c r="Q551" s="64"/>
      <c r="R551" s="64"/>
      <c r="S551" s="64"/>
      <c r="T551" s="64"/>
      <c r="U551" s="64"/>
      <c r="V551" s="64"/>
      <c r="W551" s="23"/>
      <c r="X551" s="23"/>
    </row>
    <row r="552" spans="1:28" s="24" customFormat="1" ht="104.25" customHeight="1">
      <c r="A552" s="77"/>
      <c r="B552" s="62"/>
      <c r="C552" s="62"/>
      <c r="D552" s="62"/>
      <c r="E552" s="74"/>
      <c r="F552" s="26" t="s">
        <v>39</v>
      </c>
      <c r="G552" s="50">
        <f>H552+I552+J552+K552+L552+M552</f>
        <v>0</v>
      </c>
      <c r="H552" s="50">
        <v>0</v>
      </c>
      <c r="I552" s="50">
        <v>0</v>
      </c>
      <c r="J552" s="50">
        <v>0</v>
      </c>
      <c r="K552" s="50">
        <v>0</v>
      </c>
      <c r="L552" s="50">
        <v>0</v>
      </c>
      <c r="M552" s="15">
        <v>0</v>
      </c>
      <c r="N552" s="64"/>
      <c r="O552" s="64"/>
      <c r="P552" s="64"/>
      <c r="Q552" s="64"/>
      <c r="R552" s="64"/>
      <c r="S552" s="64"/>
      <c r="T552" s="64"/>
      <c r="U552" s="64"/>
      <c r="V552" s="64"/>
      <c r="W552" s="23"/>
      <c r="X552" s="23"/>
    </row>
    <row r="553" spans="1:28" ht="23.25" customHeight="1">
      <c r="A553" s="77"/>
      <c r="B553" s="62"/>
      <c r="C553" s="62"/>
      <c r="D553" s="62"/>
      <c r="E553" s="74"/>
      <c r="F553" s="55" t="s">
        <v>69</v>
      </c>
      <c r="G553" s="58">
        <f>SUM(H553:M553)</f>
        <v>0</v>
      </c>
      <c r="H553" s="47">
        <v>0</v>
      </c>
      <c r="I553" s="47">
        <f>I138</f>
        <v>0</v>
      </c>
      <c r="J553" s="47">
        <v>0</v>
      </c>
      <c r="K553" s="47">
        <f>K138</f>
        <v>0</v>
      </c>
      <c r="L553" s="47">
        <f>L138</f>
        <v>0</v>
      </c>
      <c r="M553" s="47">
        <f>M138</f>
        <v>0</v>
      </c>
      <c r="N553" s="64"/>
      <c r="O553" s="64"/>
      <c r="P553" s="64"/>
      <c r="Q553" s="64"/>
      <c r="R553" s="64"/>
      <c r="S553" s="64"/>
      <c r="T553" s="64"/>
      <c r="U553" s="64"/>
      <c r="V553" s="64"/>
      <c r="X553" s="1"/>
      <c r="AA553" s="2"/>
      <c r="AB553" s="2"/>
    </row>
    <row r="554" spans="1:28" s="24" customFormat="1" ht="40.5" customHeight="1">
      <c r="A554" s="77" t="s">
        <v>246</v>
      </c>
      <c r="B554" s="62" t="s">
        <v>247</v>
      </c>
      <c r="C554" s="62">
        <v>2020</v>
      </c>
      <c r="D554" s="62">
        <v>2025</v>
      </c>
      <c r="E554" s="74" t="s">
        <v>74</v>
      </c>
      <c r="F554" s="26" t="s">
        <v>32</v>
      </c>
      <c r="G554" s="50">
        <f>H554+I554+J554+K554+L554+M554</f>
        <v>19416</v>
      </c>
      <c r="H554" s="50">
        <f t="shared" ref="H554:M554" si="213">H555+H556+H557</f>
        <v>13176</v>
      </c>
      <c r="I554" s="50">
        <f t="shared" si="213"/>
        <v>6240</v>
      </c>
      <c r="J554" s="50">
        <f t="shared" si="213"/>
        <v>0</v>
      </c>
      <c r="K554" s="50">
        <f t="shared" si="213"/>
        <v>0</v>
      </c>
      <c r="L554" s="50">
        <f t="shared" si="213"/>
        <v>0</v>
      </c>
      <c r="M554" s="50">
        <f t="shared" si="213"/>
        <v>0</v>
      </c>
      <c r="N554" s="64" t="s">
        <v>248</v>
      </c>
      <c r="O554" s="64" t="s">
        <v>244</v>
      </c>
      <c r="P554" s="64">
        <v>1.0200000000000001E-2</v>
      </c>
      <c r="Q554" s="64">
        <v>1.6999999999999999E-3</v>
      </c>
      <c r="R554" s="64">
        <v>1.6999999999999999E-3</v>
      </c>
      <c r="S554" s="64">
        <v>1.6999999999999999E-3</v>
      </c>
      <c r="T554" s="64">
        <v>1.6999999999999999E-3</v>
      </c>
      <c r="U554" s="64">
        <v>1.6999999999999999E-3</v>
      </c>
      <c r="V554" s="64">
        <v>1.6999999999999999E-3</v>
      </c>
      <c r="W554" s="23"/>
      <c r="X554" s="23"/>
    </row>
    <row r="555" spans="1:28" s="24" customFormat="1" ht="40.5" customHeight="1">
      <c r="A555" s="77"/>
      <c r="B555" s="62"/>
      <c r="C555" s="62"/>
      <c r="D555" s="62"/>
      <c r="E555" s="74"/>
      <c r="F555" s="26" t="s">
        <v>38</v>
      </c>
      <c r="G555" s="50">
        <f>H555+I555+J555+K555+L555+M555</f>
        <v>19416</v>
      </c>
      <c r="H555" s="50">
        <v>13176</v>
      </c>
      <c r="I555" s="50">
        <v>6240</v>
      </c>
      <c r="J555" s="50">
        <v>0</v>
      </c>
      <c r="K555" s="50">
        <v>0</v>
      </c>
      <c r="L555" s="50">
        <v>0</v>
      </c>
      <c r="M555" s="15">
        <v>0</v>
      </c>
      <c r="N555" s="64"/>
      <c r="O555" s="64"/>
      <c r="P555" s="64"/>
      <c r="Q555" s="64"/>
      <c r="R555" s="64"/>
      <c r="S555" s="64"/>
      <c r="T555" s="64"/>
      <c r="U555" s="64"/>
      <c r="V555" s="64"/>
      <c r="W555" s="23"/>
      <c r="X555" s="23"/>
    </row>
    <row r="556" spans="1:28" s="24" customFormat="1" ht="123.75" customHeight="1">
      <c r="A556" s="77"/>
      <c r="B556" s="62"/>
      <c r="C556" s="62"/>
      <c r="D556" s="62"/>
      <c r="E556" s="74"/>
      <c r="F556" s="26" t="s">
        <v>39</v>
      </c>
      <c r="G556" s="50">
        <f>H556+I556+J556+K556+L556+M556</f>
        <v>0</v>
      </c>
      <c r="H556" s="50">
        <v>0</v>
      </c>
      <c r="I556" s="50">
        <v>0</v>
      </c>
      <c r="J556" s="50">
        <v>0</v>
      </c>
      <c r="K556" s="50">
        <v>0</v>
      </c>
      <c r="L556" s="50">
        <v>0</v>
      </c>
      <c r="M556" s="15">
        <v>0</v>
      </c>
      <c r="N556" s="64"/>
      <c r="O556" s="64"/>
      <c r="P556" s="64"/>
      <c r="Q556" s="64"/>
      <c r="R556" s="64"/>
      <c r="S556" s="64"/>
      <c r="T556" s="64"/>
      <c r="U556" s="64"/>
      <c r="V556" s="64"/>
      <c r="W556" s="23"/>
      <c r="X556" s="23"/>
    </row>
    <row r="557" spans="1:28" ht="66" customHeight="1">
      <c r="A557" s="77"/>
      <c r="B557" s="62"/>
      <c r="C557" s="62"/>
      <c r="D557" s="62"/>
      <c r="E557" s="74"/>
      <c r="F557" s="55" t="s">
        <v>69</v>
      </c>
      <c r="G557" s="58">
        <f>SUM(H557:M557)</f>
        <v>0</v>
      </c>
      <c r="H557" s="47">
        <f t="shared" ref="H557:M557" si="214">H138</f>
        <v>0</v>
      </c>
      <c r="I557" s="47">
        <f t="shared" si="214"/>
        <v>0</v>
      </c>
      <c r="J557" s="47">
        <f t="shared" si="214"/>
        <v>0</v>
      </c>
      <c r="K557" s="47">
        <f t="shared" si="214"/>
        <v>0</v>
      </c>
      <c r="L557" s="47">
        <f t="shared" si="214"/>
        <v>0</v>
      </c>
      <c r="M557" s="47">
        <f t="shared" si="214"/>
        <v>0</v>
      </c>
      <c r="N557" s="64"/>
      <c r="O557" s="64"/>
      <c r="P557" s="64"/>
      <c r="Q557" s="64"/>
      <c r="R557" s="64"/>
      <c r="S557" s="64"/>
      <c r="T557" s="64"/>
      <c r="U557" s="64"/>
      <c r="V557" s="64"/>
      <c r="X557" s="1"/>
      <c r="AA557" s="2"/>
      <c r="AB557" s="2"/>
    </row>
    <row r="558" spans="1:28" s="24" customFormat="1" ht="66" customHeight="1">
      <c r="A558" s="77" t="s">
        <v>249</v>
      </c>
      <c r="B558" s="78" t="s">
        <v>250</v>
      </c>
      <c r="C558" s="62">
        <v>2020</v>
      </c>
      <c r="D558" s="62">
        <v>2025</v>
      </c>
      <c r="E558" s="74" t="s">
        <v>74</v>
      </c>
      <c r="F558" s="28" t="s">
        <v>32</v>
      </c>
      <c r="G558" s="47">
        <f>H558+I558+J558+K558+L558+M558</f>
        <v>12403273.15</v>
      </c>
      <c r="H558" s="57">
        <f>H559+H560+H561+H579</f>
        <v>11807273.15</v>
      </c>
      <c r="I558" s="57">
        <f>I559+I560+I561</f>
        <v>0</v>
      </c>
      <c r="J558" s="57">
        <f>J559+J560+J561</f>
        <v>0</v>
      </c>
      <c r="K558" s="57">
        <f>K559+K560+K561</f>
        <v>596000</v>
      </c>
      <c r="L558" s="57">
        <f>L559+L560+L561</f>
        <v>0</v>
      </c>
      <c r="M558" s="57">
        <f>M559+M560+M561</f>
        <v>0</v>
      </c>
      <c r="N558" s="64" t="s">
        <v>25</v>
      </c>
      <c r="O558" s="64" t="s">
        <v>25</v>
      </c>
      <c r="P558" s="64" t="s">
        <v>25</v>
      </c>
      <c r="Q558" s="64" t="s">
        <v>25</v>
      </c>
      <c r="R558" s="64" t="s">
        <v>25</v>
      </c>
      <c r="S558" s="64" t="s">
        <v>25</v>
      </c>
      <c r="T558" s="64" t="s">
        <v>25</v>
      </c>
      <c r="U558" s="64" t="s">
        <v>25</v>
      </c>
      <c r="V558" s="64" t="s">
        <v>25</v>
      </c>
      <c r="W558" s="23"/>
      <c r="X558" s="23"/>
    </row>
    <row r="559" spans="1:28" s="24" customFormat="1" ht="57.6" customHeight="1">
      <c r="A559" s="77"/>
      <c r="B559" s="78"/>
      <c r="C559" s="62"/>
      <c r="D559" s="62"/>
      <c r="E559" s="74"/>
      <c r="F559" s="26" t="s">
        <v>38</v>
      </c>
      <c r="G559" s="50">
        <f>H559+I559+J559+K559+L559+M559</f>
        <v>596000</v>
      </c>
      <c r="H559" s="50">
        <f t="shared" ref="H559:M561" si="215">H563+H567+H571+H575+H579</f>
        <v>0</v>
      </c>
      <c r="I559" s="50">
        <f t="shared" si="215"/>
        <v>0</v>
      </c>
      <c r="J559" s="50">
        <f t="shared" si="215"/>
        <v>0</v>
      </c>
      <c r="K559" s="50">
        <f>K563+K567+K571+K575+K579+K583</f>
        <v>596000</v>
      </c>
      <c r="L559" s="50">
        <f t="shared" si="215"/>
        <v>0</v>
      </c>
      <c r="M559" s="50">
        <f t="shared" si="215"/>
        <v>0</v>
      </c>
      <c r="N559" s="64"/>
      <c r="O559" s="64"/>
      <c r="P559" s="64"/>
      <c r="Q559" s="64"/>
      <c r="R559" s="64"/>
      <c r="S559" s="64"/>
      <c r="T559" s="64"/>
      <c r="U559" s="64"/>
      <c r="V559" s="64"/>
      <c r="W559" s="23"/>
      <c r="X559" s="23"/>
    </row>
    <row r="560" spans="1:28" s="24" customFormat="1" ht="60" customHeight="1">
      <c r="A560" s="77"/>
      <c r="B560" s="78"/>
      <c r="C560" s="62"/>
      <c r="D560" s="62"/>
      <c r="E560" s="74"/>
      <c r="F560" s="26" t="s">
        <v>39</v>
      </c>
      <c r="G560" s="29">
        <f>H560+I560+J560+K560+L560+M560</f>
        <v>11065999.25</v>
      </c>
      <c r="H560" s="50">
        <f t="shared" si="215"/>
        <v>11065999.25</v>
      </c>
      <c r="I560" s="50">
        <f t="shared" si="215"/>
        <v>0</v>
      </c>
      <c r="J560" s="50">
        <f t="shared" si="215"/>
        <v>0</v>
      </c>
      <c r="K560" s="50">
        <f>K564+K568+K572+K576+K580+K584</f>
        <v>0</v>
      </c>
      <c r="L560" s="50">
        <f t="shared" si="215"/>
        <v>0</v>
      </c>
      <c r="M560" s="50">
        <f t="shared" si="215"/>
        <v>0</v>
      </c>
      <c r="N560" s="64"/>
      <c r="O560" s="64"/>
      <c r="P560" s="64"/>
      <c r="Q560" s="64"/>
      <c r="R560" s="64"/>
      <c r="S560" s="64"/>
      <c r="T560" s="64"/>
      <c r="U560" s="64"/>
      <c r="V560" s="64"/>
      <c r="W560" s="23"/>
      <c r="X560" s="23"/>
    </row>
    <row r="561" spans="1:28" ht="29.25" customHeight="1">
      <c r="A561" s="77"/>
      <c r="B561" s="78"/>
      <c r="C561" s="62"/>
      <c r="D561" s="62"/>
      <c r="E561" s="74"/>
      <c r="F561" s="55" t="s">
        <v>69</v>
      </c>
      <c r="G561" s="47">
        <f>SUM(H561:M561)</f>
        <v>741273.90000000014</v>
      </c>
      <c r="H561" s="50">
        <f t="shared" si="215"/>
        <v>741273.90000000014</v>
      </c>
      <c r="I561" s="50">
        <f t="shared" si="215"/>
        <v>0</v>
      </c>
      <c r="J561" s="50">
        <f t="shared" si="215"/>
        <v>0</v>
      </c>
      <c r="K561" s="50">
        <f t="shared" si="215"/>
        <v>0</v>
      </c>
      <c r="L561" s="50">
        <f t="shared" si="215"/>
        <v>0</v>
      </c>
      <c r="M561" s="50">
        <f t="shared" si="215"/>
        <v>0</v>
      </c>
      <c r="N561" s="64"/>
      <c r="O561" s="64"/>
      <c r="P561" s="64"/>
      <c r="Q561" s="64"/>
      <c r="R561" s="64"/>
      <c r="S561" s="64"/>
      <c r="T561" s="64"/>
      <c r="U561" s="64"/>
      <c r="V561" s="64"/>
      <c r="X561" s="1"/>
      <c r="AA561" s="2"/>
      <c r="AB561" s="2"/>
    </row>
    <row r="562" spans="1:28" s="24" customFormat="1" ht="70.900000000000006" customHeight="1">
      <c r="A562" s="77" t="s">
        <v>251</v>
      </c>
      <c r="B562" s="62" t="s">
        <v>252</v>
      </c>
      <c r="C562" s="62">
        <v>2020</v>
      </c>
      <c r="D562" s="62">
        <v>2025</v>
      </c>
      <c r="E562" s="74" t="s">
        <v>74</v>
      </c>
      <c r="F562" s="26" t="s">
        <v>32</v>
      </c>
      <c r="G562" s="50">
        <f>H562+I562+J562+K562+L562+M562</f>
        <v>670498.93999999994</v>
      </c>
      <c r="H562" s="50">
        <f t="shared" ref="H562:M562" si="216">H563+H564+H565</f>
        <v>670498.93999999994</v>
      </c>
      <c r="I562" s="50">
        <f t="shared" si="216"/>
        <v>0</v>
      </c>
      <c r="J562" s="50">
        <f t="shared" si="216"/>
        <v>0</v>
      </c>
      <c r="K562" s="50">
        <f t="shared" si="216"/>
        <v>0</v>
      </c>
      <c r="L562" s="50">
        <f t="shared" si="216"/>
        <v>0</v>
      </c>
      <c r="M562" s="50">
        <f t="shared" si="216"/>
        <v>0</v>
      </c>
      <c r="N562" s="64" t="s">
        <v>253</v>
      </c>
      <c r="O562" s="64" t="s">
        <v>254</v>
      </c>
      <c r="P562" s="64">
        <v>615</v>
      </c>
      <c r="Q562" s="64">
        <v>615</v>
      </c>
      <c r="R562" s="64">
        <v>0</v>
      </c>
      <c r="S562" s="64">
        <v>0</v>
      </c>
      <c r="T562" s="64">
        <v>0</v>
      </c>
      <c r="U562" s="64">
        <v>0</v>
      </c>
      <c r="V562" s="64">
        <v>0</v>
      </c>
      <c r="W562" s="23"/>
      <c r="X562" s="23"/>
    </row>
    <row r="563" spans="1:28" s="24" customFormat="1" ht="51.4" customHeight="1">
      <c r="A563" s="77"/>
      <c r="B563" s="62"/>
      <c r="C563" s="62"/>
      <c r="D563" s="62"/>
      <c r="E563" s="74"/>
      <c r="F563" s="26" t="s">
        <v>38</v>
      </c>
      <c r="G563" s="50">
        <f>H563+I563+J563+K563+L563+M563</f>
        <v>0</v>
      </c>
      <c r="H563" s="50">
        <v>0</v>
      </c>
      <c r="I563" s="50">
        <v>0</v>
      </c>
      <c r="J563" s="50">
        <v>0</v>
      </c>
      <c r="K563" s="50">
        <v>0</v>
      </c>
      <c r="L563" s="50">
        <v>0</v>
      </c>
      <c r="M563" s="15">
        <v>0</v>
      </c>
      <c r="N563" s="64"/>
      <c r="O563" s="64"/>
      <c r="P563" s="64"/>
      <c r="Q563" s="64"/>
      <c r="R563" s="64"/>
      <c r="S563" s="64"/>
      <c r="T563" s="64"/>
      <c r="U563" s="64"/>
      <c r="V563" s="64"/>
      <c r="W563" s="23"/>
      <c r="X563" s="23"/>
    </row>
    <row r="564" spans="1:28" s="24" customFormat="1" ht="75" customHeight="1">
      <c r="A564" s="77"/>
      <c r="B564" s="62"/>
      <c r="C564" s="62"/>
      <c r="D564" s="62"/>
      <c r="E564" s="74"/>
      <c r="F564" s="26" t="s">
        <v>39</v>
      </c>
      <c r="G564" s="50">
        <f>H564+I564+J564+K564+L564+M564</f>
        <v>636973.97</v>
      </c>
      <c r="H564" s="50">
        <v>636973.97</v>
      </c>
      <c r="I564" s="50">
        <v>0</v>
      </c>
      <c r="J564" s="50">
        <v>0</v>
      </c>
      <c r="K564" s="50">
        <v>0</v>
      </c>
      <c r="L564" s="50">
        <v>0</v>
      </c>
      <c r="M564" s="15">
        <v>0</v>
      </c>
      <c r="N564" s="64"/>
      <c r="O564" s="64"/>
      <c r="P564" s="64"/>
      <c r="Q564" s="64"/>
      <c r="R564" s="64"/>
      <c r="S564" s="64"/>
      <c r="T564" s="64"/>
      <c r="U564" s="64"/>
      <c r="V564" s="64"/>
      <c r="W564" s="23"/>
      <c r="X564" s="23"/>
    </row>
    <row r="565" spans="1:28" ht="28.5" customHeight="1">
      <c r="A565" s="77"/>
      <c r="B565" s="62"/>
      <c r="C565" s="62"/>
      <c r="D565" s="62"/>
      <c r="E565" s="74"/>
      <c r="F565" s="55" t="s">
        <v>69</v>
      </c>
      <c r="G565" s="58">
        <f>SUM(H565:M565)</f>
        <v>33524.97</v>
      </c>
      <c r="H565" s="47">
        <v>33524.97</v>
      </c>
      <c r="I565" s="47">
        <f>I146</f>
        <v>0</v>
      </c>
      <c r="J565" s="47">
        <f>J146</f>
        <v>0</v>
      </c>
      <c r="K565" s="47">
        <f>K146</f>
        <v>0</v>
      </c>
      <c r="L565" s="47">
        <f>L146</f>
        <v>0</v>
      </c>
      <c r="M565" s="47">
        <f>M146</f>
        <v>0</v>
      </c>
      <c r="N565" s="64"/>
      <c r="O565" s="64"/>
      <c r="P565" s="64"/>
      <c r="Q565" s="64"/>
      <c r="R565" s="64"/>
      <c r="S565" s="64"/>
      <c r="T565" s="64"/>
      <c r="U565" s="64"/>
      <c r="V565" s="64"/>
      <c r="X565" s="1"/>
      <c r="AA565" s="2"/>
      <c r="AB565" s="2"/>
    </row>
    <row r="566" spans="1:28" s="24" customFormat="1" ht="102.6" customHeight="1">
      <c r="A566" s="77" t="s">
        <v>255</v>
      </c>
      <c r="B566" s="62" t="s">
        <v>256</v>
      </c>
      <c r="C566" s="62">
        <v>2020</v>
      </c>
      <c r="D566" s="62">
        <v>2025</v>
      </c>
      <c r="E566" s="74" t="s">
        <v>74</v>
      </c>
      <c r="F566" s="28" t="s">
        <v>32</v>
      </c>
      <c r="G566" s="47">
        <f>H566+I566+J566+K566+L566+M566</f>
        <v>1203862.0899999999</v>
      </c>
      <c r="H566" s="57">
        <f t="shared" ref="H566:M566" si="217">H567+H568+H569</f>
        <v>1203862.0899999999</v>
      </c>
      <c r="I566" s="57">
        <f t="shared" si="217"/>
        <v>0</v>
      </c>
      <c r="J566" s="57">
        <f t="shared" si="217"/>
        <v>0</v>
      </c>
      <c r="K566" s="57">
        <f t="shared" si="217"/>
        <v>0</v>
      </c>
      <c r="L566" s="57">
        <f t="shared" si="217"/>
        <v>0</v>
      </c>
      <c r="M566" s="57">
        <f t="shared" si="217"/>
        <v>0</v>
      </c>
      <c r="N566" s="64" t="s">
        <v>253</v>
      </c>
      <c r="O566" s="64" t="s">
        <v>254</v>
      </c>
      <c r="P566" s="64">
        <v>1197</v>
      </c>
      <c r="Q566" s="64">
        <v>1197</v>
      </c>
      <c r="R566" s="64">
        <v>0</v>
      </c>
      <c r="S566" s="64">
        <v>0</v>
      </c>
      <c r="T566" s="64">
        <v>0</v>
      </c>
      <c r="U566" s="64">
        <v>0</v>
      </c>
      <c r="V566" s="64">
        <v>0</v>
      </c>
      <c r="W566" s="23"/>
      <c r="X566" s="23"/>
    </row>
    <row r="567" spans="1:28" s="24" customFormat="1" ht="51" customHeight="1">
      <c r="A567" s="77"/>
      <c r="B567" s="62"/>
      <c r="C567" s="62"/>
      <c r="D567" s="62"/>
      <c r="E567" s="74"/>
      <c r="F567" s="26" t="s">
        <v>38</v>
      </c>
      <c r="G567" s="50">
        <f>H567+I567+J567+K567+L567+M567</f>
        <v>0</v>
      </c>
      <c r="H567" s="50">
        <v>0</v>
      </c>
      <c r="I567" s="50">
        <v>0</v>
      </c>
      <c r="J567" s="50">
        <v>0</v>
      </c>
      <c r="K567" s="50">
        <v>0</v>
      </c>
      <c r="L567" s="50">
        <v>0</v>
      </c>
      <c r="M567" s="15">
        <v>0</v>
      </c>
      <c r="N567" s="64"/>
      <c r="O567" s="64"/>
      <c r="P567" s="64"/>
      <c r="Q567" s="64"/>
      <c r="R567" s="64"/>
      <c r="S567" s="64"/>
      <c r="T567" s="64"/>
      <c r="U567" s="64"/>
      <c r="V567" s="64"/>
      <c r="W567" s="23"/>
      <c r="X567" s="23"/>
    </row>
    <row r="568" spans="1:28" s="24" customFormat="1" ht="30.75" customHeight="1">
      <c r="A568" s="77"/>
      <c r="B568" s="62"/>
      <c r="C568" s="62"/>
      <c r="D568" s="62"/>
      <c r="E568" s="74"/>
      <c r="F568" s="26" t="s">
        <v>39</v>
      </c>
      <c r="G568" s="50">
        <f>H568+I568+J568+K568+L568+M568</f>
        <v>1143668.95</v>
      </c>
      <c r="H568" s="50">
        <v>1143668.95</v>
      </c>
      <c r="I568" s="50">
        <v>0</v>
      </c>
      <c r="J568" s="50">
        <v>0</v>
      </c>
      <c r="K568" s="50">
        <v>0</v>
      </c>
      <c r="L568" s="50">
        <v>0</v>
      </c>
      <c r="M568" s="15">
        <v>0</v>
      </c>
      <c r="N568" s="64"/>
      <c r="O568" s="64"/>
      <c r="P568" s="64"/>
      <c r="Q568" s="64"/>
      <c r="R568" s="64"/>
      <c r="S568" s="64"/>
      <c r="T568" s="64"/>
      <c r="U568" s="64"/>
      <c r="V568" s="64"/>
      <c r="W568" s="23"/>
      <c r="X568" s="23"/>
    </row>
    <row r="569" spans="1:28" ht="28.5" customHeight="1">
      <c r="A569" s="77"/>
      <c r="B569" s="62"/>
      <c r="C569" s="62"/>
      <c r="D569" s="62"/>
      <c r="E569" s="74"/>
      <c r="F569" s="55" t="s">
        <v>69</v>
      </c>
      <c r="G569" s="58">
        <f>SUM(H569:M569)</f>
        <v>60193.14</v>
      </c>
      <c r="H569" s="47">
        <v>60193.14</v>
      </c>
      <c r="I569" s="47">
        <f>I150</f>
        <v>0</v>
      </c>
      <c r="J569" s="47">
        <f>J150</f>
        <v>0</v>
      </c>
      <c r="K569" s="47">
        <f>K150</f>
        <v>0</v>
      </c>
      <c r="L569" s="47">
        <f>L150</f>
        <v>0</v>
      </c>
      <c r="M569" s="47">
        <f>M150</f>
        <v>0</v>
      </c>
      <c r="N569" s="64"/>
      <c r="O569" s="64"/>
      <c r="P569" s="64"/>
      <c r="Q569" s="64"/>
      <c r="R569" s="64"/>
      <c r="S569" s="64"/>
      <c r="T569" s="64"/>
      <c r="U569" s="64"/>
      <c r="V569" s="64"/>
      <c r="X569" s="1"/>
      <c r="AA569" s="2"/>
      <c r="AB569" s="2"/>
    </row>
    <row r="570" spans="1:28" s="24" customFormat="1" ht="89.65" customHeight="1">
      <c r="A570" s="77" t="s">
        <v>257</v>
      </c>
      <c r="B570" s="62" t="s">
        <v>258</v>
      </c>
      <c r="C570" s="62">
        <v>2020</v>
      </c>
      <c r="D570" s="62">
        <v>2025</v>
      </c>
      <c r="E570" s="74" t="s">
        <v>74</v>
      </c>
      <c r="F570" s="28" t="s">
        <v>32</v>
      </c>
      <c r="G570" s="47">
        <f>H570+I570+J570+K570+L570+M570</f>
        <v>6566404.9199999999</v>
      </c>
      <c r="H570" s="57">
        <f t="shared" ref="H570:M570" si="218">H571+H572+H573</f>
        <v>6566404.9199999999</v>
      </c>
      <c r="I570" s="57">
        <f t="shared" si="218"/>
        <v>0</v>
      </c>
      <c r="J570" s="57">
        <f t="shared" si="218"/>
        <v>0</v>
      </c>
      <c r="K570" s="57">
        <f t="shared" si="218"/>
        <v>0</v>
      </c>
      <c r="L570" s="57">
        <f t="shared" si="218"/>
        <v>0</v>
      </c>
      <c r="M570" s="57">
        <f t="shared" si="218"/>
        <v>0</v>
      </c>
      <c r="N570" s="64" t="s">
        <v>253</v>
      </c>
      <c r="O570" s="64" t="s">
        <v>254</v>
      </c>
      <c r="P570" s="64">
        <v>5550</v>
      </c>
      <c r="Q570" s="64">
        <v>5550</v>
      </c>
      <c r="R570" s="64">
        <v>0</v>
      </c>
      <c r="S570" s="64">
        <v>0</v>
      </c>
      <c r="T570" s="64">
        <v>0</v>
      </c>
      <c r="U570" s="64">
        <v>0</v>
      </c>
      <c r="V570" s="64">
        <v>0</v>
      </c>
      <c r="W570" s="23"/>
      <c r="X570" s="23"/>
    </row>
    <row r="571" spans="1:28" s="24" customFormat="1" ht="53.25" customHeight="1">
      <c r="A571" s="77"/>
      <c r="B571" s="62"/>
      <c r="C571" s="62"/>
      <c r="D571" s="62"/>
      <c r="E571" s="74"/>
      <c r="F571" s="26" t="s">
        <v>38</v>
      </c>
      <c r="G571" s="50">
        <f>H571+I571+J571+K571+L571+M571</f>
        <v>0</v>
      </c>
      <c r="H571" s="50">
        <v>0</v>
      </c>
      <c r="I571" s="50">
        <v>0</v>
      </c>
      <c r="J571" s="50">
        <v>0</v>
      </c>
      <c r="K571" s="50">
        <v>0</v>
      </c>
      <c r="L571" s="50">
        <v>0</v>
      </c>
      <c r="M571" s="15">
        <v>0</v>
      </c>
      <c r="N571" s="64"/>
      <c r="O571" s="64"/>
      <c r="P571" s="64"/>
      <c r="Q571" s="64"/>
      <c r="R571" s="64"/>
      <c r="S571" s="64"/>
      <c r="T571" s="64"/>
      <c r="U571" s="64"/>
      <c r="V571" s="64"/>
      <c r="W571" s="23"/>
      <c r="X571" s="23"/>
    </row>
    <row r="572" spans="1:28" s="24" customFormat="1" ht="66" customHeight="1">
      <c r="A572" s="77"/>
      <c r="B572" s="62"/>
      <c r="C572" s="62"/>
      <c r="D572" s="62"/>
      <c r="E572" s="74"/>
      <c r="F572" s="26" t="s">
        <v>39</v>
      </c>
      <c r="G572" s="50">
        <f>H572+I572+J572+K572+L572+M572</f>
        <v>6087174.5899999999</v>
      </c>
      <c r="H572" s="50">
        <v>6087174.5899999999</v>
      </c>
      <c r="I572" s="50">
        <v>0</v>
      </c>
      <c r="J572" s="50">
        <v>0</v>
      </c>
      <c r="K572" s="50">
        <v>0</v>
      </c>
      <c r="L572" s="50">
        <v>0</v>
      </c>
      <c r="M572" s="15">
        <v>0</v>
      </c>
      <c r="N572" s="64"/>
      <c r="O572" s="64"/>
      <c r="P572" s="64"/>
      <c r="Q572" s="64"/>
      <c r="R572" s="64"/>
      <c r="S572" s="64"/>
      <c r="T572" s="64"/>
      <c r="U572" s="64"/>
      <c r="V572" s="64"/>
      <c r="W572" s="23"/>
      <c r="X572" s="23"/>
    </row>
    <row r="573" spans="1:28" ht="28.5" customHeight="1">
      <c r="A573" s="77"/>
      <c r="B573" s="62"/>
      <c r="C573" s="62"/>
      <c r="D573" s="62"/>
      <c r="E573" s="74"/>
      <c r="F573" s="55" t="s">
        <v>69</v>
      </c>
      <c r="G573" s="58">
        <f>SUM(H573:M573)</f>
        <v>479230.33</v>
      </c>
      <c r="H573" s="47">
        <v>479230.33</v>
      </c>
      <c r="I573" s="47">
        <v>0</v>
      </c>
      <c r="J573" s="47">
        <f>J154</f>
        <v>0</v>
      </c>
      <c r="K573" s="47">
        <f>K154</f>
        <v>0</v>
      </c>
      <c r="L573" s="47">
        <f>L154</f>
        <v>0</v>
      </c>
      <c r="M573" s="47">
        <f>M154</f>
        <v>0</v>
      </c>
      <c r="N573" s="64"/>
      <c r="O573" s="64"/>
      <c r="P573" s="64"/>
      <c r="Q573" s="64"/>
      <c r="R573" s="64"/>
      <c r="S573" s="64"/>
      <c r="T573" s="64"/>
      <c r="U573" s="64"/>
      <c r="V573" s="64"/>
      <c r="X573" s="1"/>
      <c r="AA573" s="2"/>
      <c r="AB573" s="2"/>
    </row>
    <row r="574" spans="1:28" s="24" customFormat="1" ht="33" customHeight="1">
      <c r="A574" s="77" t="s">
        <v>259</v>
      </c>
      <c r="B574" s="62" t="s">
        <v>260</v>
      </c>
      <c r="C574" s="62">
        <v>2020</v>
      </c>
      <c r="D574" s="62">
        <v>2025</v>
      </c>
      <c r="E574" s="74" t="s">
        <v>74</v>
      </c>
      <c r="F574" s="28" t="s">
        <v>32</v>
      </c>
      <c r="G574" s="47">
        <f>H574+I574+J574+K574+L574+M574</f>
        <v>953973.2</v>
      </c>
      <c r="H574" s="57">
        <f t="shared" ref="H574:M574" si="219">H575+H576+H577</f>
        <v>953973.2</v>
      </c>
      <c r="I574" s="57">
        <f t="shared" si="219"/>
        <v>0</v>
      </c>
      <c r="J574" s="57">
        <f t="shared" si="219"/>
        <v>0</v>
      </c>
      <c r="K574" s="57">
        <f t="shared" si="219"/>
        <v>0</v>
      </c>
      <c r="L574" s="57">
        <f t="shared" si="219"/>
        <v>0</v>
      </c>
      <c r="M574" s="57">
        <f t="shared" si="219"/>
        <v>0</v>
      </c>
      <c r="N574" s="64" t="s">
        <v>253</v>
      </c>
      <c r="O574" s="64" t="s">
        <v>254</v>
      </c>
      <c r="P574" s="64">
        <v>775</v>
      </c>
      <c r="Q574" s="64">
        <v>775</v>
      </c>
      <c r="R574" s="64">
        <v>0</v>
      </c>
      <c r="S574" s="64">
        <v>0</v>
      </c>
      <c r="T574" s="64">
        <v>0</v>
      </c>
      <c r="U574" s="64">
        <v>0</v>
      </c>
      <c r="V574" s="64">
        <v>0</v>
      </c>
      <c r="W574" s="23"/>
      <c r="X574" s="23"/>
    </row>
    <row r="575" spans="1:28" s="24" customFormat="1" ht="37.5" customHeight="1">
      <c r="A575" s="77"/>
      <c r="B575" s="62"/>
      <c r="C575" s="62"/>
      <c r="D575" s="62"/>
      <c r="E575" s="74"/>
      <c r="F575" s="26" t="s">
        <v>38</v>
      </c>
      <c r="G575" s="50">
        <f>H575+I575+J575+K575+L575+M575</f>
        <v>0</v>
      </c>
      <c r="H575" s="50">
        <v>0</v>
      </c>
      <c r="I575" s="50">
        <v>0</v>
      </c>
      <c r="J575" s="50">
        <v>0</v>
      </c>
      <c r="K575" s="50">
        <v>0</v>
      </c>
      <c r="L575" s="50">
        <v>0</v>
      </c>
      <c r="M575" s="15">
        <v>0</v>
      </c>
      <c r="N575" s="64"/>
      <c r="O575" s="64"/>
      <c r="P575" s="64"/>
      <c r="Q575" s="64"/>
      <c r="R575" s="64"/>
      <c r="S575" s="64"/>
      <c r="T575" s="64"/>
      <c r="U575" s="64"/>
      <c r="V575" s="64"/>
      <c r="W575" s="23"/>
      <c r="X575" s="23"/>
    </row>
    <row r="576" spans="1:28" s="24" customFormat="1" ht="27.75" customHeight="1">
      <c r="A576" s="77"/>
      <c r="B576" s="62"/>
      <c r="C576" s="62"/>
      <c r="D576" s="62"/>
      <c r="E576" s="74"/>
      <c r="F576" s="26" t="s">
        <v>39</v>
      </c>
      <c r="G576" s="50">
        <f>H576+I576+J576+K576+L576+M576</f>
        <v>906274.51</v>
      </c>
      <c r="H576" s="50">
        <v>906274.51</v>
      </c>
      <c r="I576" s="50">
        <v>0</v>
      </c>
      <c r="J576" s="50">
        <v>0</v>
      </c>
      <c r="K576" s="50">
        <v>0</v>
      </c>
      <c r="L576" s="50">
        <v>0</v>
      </c>
      <c r="M576" s="15">
        <v>0</v>
      </c>
      <c r="N576" s="64"/>
      <c r="O576" s="64"/>
      <c r="P576" s="64"/>
      <c r="Q576" s="64"/>
      <c r="R576" s="64"/>
      <c r="S576" s="64"/>
      <c r="T576" s="64"/>
      <c r="U576" s="64"/>
      <c r="V576" s="64"/>
      <c r="W576" s="23"/>
      <c r="X576" s="23"/>
    </row>
    <row r="577" spans="1:28" ht="114.75" customHeight="1">
      <c r="A577" s="77"/>
      <c r="B577" s="62"/>
      <c r="C577" s="62"/>
      <c r="D577" s="62"/>
      <c r="E577" s="74"/>
      <c r="F577" s="55" t="s">
        <v>69</v>
      </c>
      <c r="G577" s="58">
        <f>SUM(H577:M577)</f>
        <v>47698.69</v>
      </c>
      <c r="H577" s="47">
        <v>47698.69</v>
      </c>
      <c r="I577" s="47">
        <f>I161</f>
        <v>0</v>
      </c>
      <c r="J577" s="47">
        <f>J161</f>
        <v>0</v>
      </c>
      <c r="K577" s="47">
        <f>K161</f>
        <v>0</v>
      </c>
      <c r="L577" s="47">
        <f>L161</f>
        <v>0</v>
      </c>
      <c r="M577" s="47">
        <f>M161</f>
        <v>0</v>
      </c>
      <c r="N577" s="64"/>
      <c r="O577" s="64"/>
      <c r="P577" s="64"/>
      <c r="Q577" s="64"/>
      <c r="R577" s="64"/>
      <c r="S577" s="64"/>
      <c r="T577" s="64"/>
      <c r="U577" s="64"/>
      <c r="V577" s="64"/>
      <c r="X577" s="1"/>
      <c r="AA577" s="2"/>
      <c r="AB577" s="2"/>
    </row>
    <row r="578" spans="1:28" s="24" customFormat="1" ht="33" customHeight="1">
      <c r="A578" s="77" t="s">
        <v>261</v>
      </c>
      <c r="B578" s="62" t="s">
        <v>262</v>
      </c>
      <c r="C578" s="62">
        <v>2020</v>
      </c>
      <c r="D578" s="62">
        <v>2025</v>
      </c>
      <c r="E578" s="74" t="s">
        <v>74</v>
      </c>
      <c r="F578" s="28" t="s">
        <v>32</v>
      </c>
      <c r="G578" s="47">
        <f>H578+I578+J578+K578+L578+M578</f>
        <v>7268944</v>
      </c>
      <c r="H578" s="57">
        <f>H579+H580+H581</f>
        <v>2412534</v>
      </c>
      <c r="I578" s="57">
        <f>I579+I580+I581</f>
        <v>0</v>
      </c>
      <c r="J578" s="57">
        <f>J579+J580+J581</f>
        <v>0</v>
      </c>
      <c r="K578" s="57">
        <f>K579+K580+K581</f>
        <v>0</v>
      </c>
      <c r="L578" s="57">
        <f>L579+L580+L581</f>
        <v>0</v>
      </c>
      <c r="M578" s="44">
        <f>M586+M592+M601+M607+M616+M625+M631+M637+M640+M643+M646+M655+M658+M661+M664+M667+M670+M674+M678+M682+M686+M689+M698+M707+M716+M725+M734+M743+M752+M761+M770+M779</f>
        <v>4856410</v>
      </c>
      <c r="N578" s="64" t="s">
        <v>253</v>
      </c>
      <c r="O578" s="64" t="s">
        <v>254</v>
      </c>
      <c r="P578" s="64">
        <v>2928</v>
      </c>
      <c r="Q578" s="64">
        <v>2928</v>
      </c>
      <c r="R578" s="64">
        <v>0</v>
      </c>
      <c r="S578" s="64">
        <v>0</v>
      </c>
      <c r="T578" s="64">
        <v>0</v>
      </c>
      <c r="U578" s="64">
        <v>0</v>
      </c>
      <c r="V578" s="64">
        <v>0</v>
      </c>
      <c r="W578" s="23"/>
      <c r="X578" s="23"/>
    </row>
    <row r="579" spans="1:28" s="24" customFormat="1" ht="37.5" customHeight="1">
      <c r="A579" s="77"/>
      <c r="B579" s="62"/>
      <c r="C579" s="62"/>
      <c r="D579" s="62"/>
      <c r="E579" s="74"/>
      <c r="F579" s="26" t="s">
        <v>38</v>
      </c>
      <c r="G579" s="50">
        <f>H579+I579+J579+K579+L579+M579</f>
        <v>0</v>
      </c>
      <c r="H579" s="50">
        <v>0</v>
      </c>
      <c r="I579" s="50">
        <v>0</v>
      </c>
      <c r="J579" s="50">
        <v>0</v>
      </c>
      <c r="K579" s="50">
        <v>0</v>
      </c>
      <c r="L579" s="50">
        <v>0</v>
      </c>
      <c r="M579" s="15">
        <v>0</v>
      </c>
      <c r="N579" s="64"/>
      <c r="O579" s="64"/>
      <c r="P579" s="64"/>
      <c r="Q579" s="64"/>
      <c r="R579" s="64"/>
      <c r="S579" s="64"/>
      <c r="T579" s="64"/>
      <c r="U579" s="64"/>
      <c r="V579" s="64"/>
      <c r="W579" s="23"/>
      <c r="X579" s="23"/>
    </row>
    <row r="580" spans="1:28" s="24" customFormat="1" ht="27.75" customHeight="1">
      <c r="A580" s="77"/>
      <c r="B580" s="62"/>
      <c r="C580" s="62"/>
      <c r="D580" s="62"/>
      <c r="E580" s="74"/>
      <c r="F580" s="26" t="s">
        <v>39</v>
      </c>
      <c r="G580" s="50">
        <f>H580+I580+J580+K580+L580+M580</f>
        <v>2291907.23</v>
      </c>
      <c r="H580" s="50">
        <v>2291907.23</v>
      </c>
      <c r="I580" s="50">
        <v>0</v>
      </c>
      <c r="J580" s="50">
        <v>0</v>
      </c>
      <c r="K580" s="50">
        <v>0</v>
      </c>
      <c r="L580" s="50">
        <v>0</v>
      </c>
      <c r="M580" s="15">
        <v>0</v>
      </c>
      <c r="N580" s="64"/>
      <c r="O580" s="64"/>
      <c r="P580" s="64"/>
      <c r="Q580" s="64"/>
      <c r="R580" s="64"/>
      <c r="S580" s="64"/>
      <c r="T580" s="64"/>
      <c r="U580" s="64"/>
      <c r="V580" s="64"/>
      <c r="W580" s="23"/>
      <c r="X580" s="23"/>
    </row>
    <row r="581" spans="1:28" ht="111.75" customHeight="1">
      <c r="A581" s="77"/>
      <c r="B581" s="62"/>
      <c r="C581" s="62"/>
      <c r="D581" s="62"/>
      <c r="E581" s="74"/>
      <c r="F581" s="55" t="s">
        <v>69</v>
      </c>
      <c r="G581" s="58">
        <f>SUM(H581:M581)</f>
        <v>120626.77</v>
      </c>
      <c r="H581" s="47">
        <v>120626.77</v>
      </c>
      <c r="I581" s="47">
        <f>I165</f>
        <v>0</v>
      </c>
      <c r="J581" s="47">
        <f>J165</f>
        <v>0</v>
      </c>
      <c r="K581" s="47">
        <v>0</v>
      </c>
      <c r="L581" s="47">
        <f>L165</f>
        <v>0</v>
      </c>
      <c r="M581" s="47">
        <f>M165</f>
        <v>0</v>
      </c>
      <c r="N581" s="64"/>
      <c r="O581" s="64"/>
      <c r="P581" s="64"/>
      <c r="Q581" s="64"/>
      <c r="R581" s="64"/>
      <c r="S581" s="64"/>
      <c r="T581" s="64"/>
      <c r="U581" s="64"/>
      <c r="V581" s="64"/>
      <c r="X581" s="1"/>
      <c r="AA581" s="2"/>
      <c r="AB581" s="2"/>
    </row>
    <row r="582" spans="1:28" s="24" customFormat="1" ht="33" customHeight="1">
      <c r="A582" s="77" t="s">
        <v>389</v>
      </c>
      <c r="B582" s="62" t="s">
        <v>390</v>
      </c>
      <c r="C582" s="62">
        <v>2020</v>
      </c>
      <c r="D582" s="62">
        <v>2025</v>
      </c>
      <c r="E582" s="74" t="s">
        <v>74</v>
      </c>
      <c r="F582" s="28" t="s">
        <v>32</v>
      </c>
      <c r="G582" s="47">
        <f>H582+I582+J582+K582+L582+M582</f>
        <v>18181838</v>
      </c>
      <c r="H582" s="57">
        <f>H583+H584+H585</f>
        <v>2412534</v>
      </c>
      <c r="I582" s="57">
        <f>I583+I584+I585</f>
        <v>5500000</v>
      </c>
      <c r="J582" s="57">
        <f>J583+J584+J585</f>
        <v>0</v>
      </c>
      <c r="K582" s="57">
        <f>K583+K584+K585</f>
        <v>596000</v>
      </c>
      <c r="L582" s="57">
        <f>L583+L584+L585</f>
        <v>0</v>
      </c>
      <c r="M582" s="44">
        <f>M590+M596+M605+M611+M620+M629+M635+M641+M644+M647+M650+M659+M662+M665+M668+M671+M674+M678+M682+M686+M690+M693+M702+M711+M720+M729+M738+M747+M756+M765+M774+M783</f>
        <v>9673304</v>
      </c>
      <c r="N582" s="64" t="s">
        <v>253</v>
      </c>
      <c r="O582" s="64" t="s">
        <v>254</v>
      </c>
      <c r="P582" s="64">
        <v>2928</v>
      </c>
      <c r="Q582" s="64">
        <v>2928</v>
      </c>
      <c r="R582" s="64">
        <v>0</v>
      </c>
      <c r="S582" s="64">
        <v>0</v>
      </c>
      <c r="T582" s="64">
        <v>0</v>
      </c>
      <c r="U582" s="64">
        <v>0</v>
      </c>
      <c r="V582" s="64">
        <v>0</v>
      </c>
      <c r="W582" s="23"/>
      <c r="X582" s="23"/>
    </row>
    <row r="583" spans="1:28" s="24" customFormat="1" ht="37.5" customHeight="1">
      <c r="A583" s="77"/>
      <c r="B583" s="62"/>
      <c r="C583" s="62"/>
      <c r="D583" s="62"/>
      <c r="E583" s="74"/>
      <c r="F583" s="26" t="s">
        <v>38</v>
      </c>
      <c r="G583" s="50">
        <f>H583+I583+J583+K583+L583+M583</f>
        <v>596000</v>
      </c>
      <c r="H583" s="50">
        <v>0</v>
      </c>
      <c r="I583" s="50">
        <v>0</v>
      </c>
      <c r="J583" s="50">
        <v>0</v>
      </c>
      <c r="K583" s="50">
        <v>596000</v>
      </c>
      <c r="L583" s="50">
        <v>0</v>
      </c>
      <c r="M583" s="15">
        <v>0</v>
      </c>
      <c r="N583" s="64"/>
      <c r="O583" s="64"/>
      <c r="P583" s="64"/>
      <c r="Q583" s="64"/>
      <c r="R583" s="64"/>
      <c r="S583" s="64"/>
      <c r="T583" s="64"/>
      <c r="U583" s="64"/>
      <c r="V583" s="64"/>
      <c r="W583" s="23"/>
      <c r="X583" s="23"/>
    </row>
    <row r="584" spans="1:28" s="24" customFormat="1" ht="27.75" customHeight="1">
      <c r="A584" s="77"/>
      <c r="B584" s="62"/>
      <c r="C584" s="62"/>
      <c r="D584" s="62"/>
      <c r="E584" s="74"/>
      <c r="F584" s="26" t="s">
        <v>39</v>
      </c>
      <c r="G584" s="50">
        <f>H584+I584+J584+K584+L584+M584</f>
        <v>2291907.23</v>
      </c>
      <c r="H584" s="50">
        <v>2291907.23</v>
      </c>
      <c r="I584" s="50">
        <v>0</v>
      </c>
      <c r="J584" s="50">
        <v>0</v>
      </c>
      <c r="K584" s="50">
        <v>0</v>
      </c>
      <c r="L584" s="50">
        <v>0</v>
      </c>
      <c r="M584" s="15">
        <v>0</v>
      </c>
      <c r="N584" s="64"/>
      <c r="O584" s="64"/>
      <c r="P584" s="64"/>
      <c r="Q584" s="64"/>
      <c r="R584" s="64"/>
      <c r="S584" s="64"/>
      <c r="T584" s="64"/>
      <c r="U584" s="64"/>
      <c r="V584" s="64"/>
      <c r="W584" s="23"/>
      <c r="X584" s="23"/>
    </row>
    <row r="585" spans="1:28" ht="157.5" customHeight="1">
      <c r="A585" s="77"/>
      <c r="B585" s="62"/>
      <c r="C585" s="62"/>
      <c r="D585" s="62"/>
      <c r="E585" s="74"/>
      <c r="F585" s="55" t="s">
        <v>69</v>
      </c>
      <c r="G585" s="58">
        <f>SUM(H585:M585)</f>
        <v>5620626.7699999996</v>
      </c>
      <c r="H585" s="47">
        <v>120626.77</v>
      </c>
      <c r="I585" s="47">
        <f>I169</f>
        <v>5500000</v>
      </c>
      <c r="J585" s="47">
        <f>J169</f>
        <v>0</v>
      </c>
      <c r="K585" s="47">
        <f>K169</f>
        <v>0</v>
      </c>
      <c r="L585" s="47">
        <f>L169</f>
        <v>0</v>
      </c>
      <c r="M585" s="47">
        <f>M169</f>
        <v>0</v>
      </c>
      <c r="N585" s="64"/>
      <c r="O585" s="64"/>
      <c r="P585" s="64"/>
      <c r="Q585" s="64"/>
      <c r="R585" s="64"/>
      <c r="S585" s="64"/>
      <c r="T585" s="64"/>
      <c r="U585" s="64"/>
      <c r="V585" s="64"/>
      <c r="X585" s="1"/>
      <c r="AA585" s="2"/>
      <c r="AB585" s="2"/>
    </row>
    <row r="586" spans="1:28" s="24" customFormat="1" ht="27" customHeight="1">
      <c r="A586" s="62" t="s">
        <v>263</v>
      </c>
      <c r="B586" s="62"/>
      <c r="C586" s="62">
        <v>2020</v>
      </c>
      <c r="D586" s="62">
        <v>2025</v>
      </c>
      <c r="E586" s="74" t="s">
        <v>25</v>
      </c>
      <c r="F586" s="28" t="s">
        <v>32</v>
      </c>
      <c r="G586" s="47">
        <f>H586+I586+J586+K586+L586+M586</f>
        <v>102960295.94000001</v>
      </c>
      <c r="H586" s="57">
        <f t="shared" ref="H586:M586" si="220">H587+H588+H589</f>
        <v>16364759.189999999</v>
      </c>
      <c r="I586" s="57">
        <f t="shared" si="220"/>
        <v>6812454.6799999997</v>
      </c>
      <c r="J586" s="57">
        <f t="shared" si="220"/>
        <v>57677718.400000006</v>
      </c>
      <c r="K586" s="57">
        <f t="shared" si="220"/>
        <v>13496163.670000002</v>
      </c>
      <c r="L586" s="57">
        <f t="shared" si="220"/>
        <v>3752790</v>
      </c>
      <c r="M586" s="57">
        <f t="shared" si="220"/>
        <v>4856410</v>
      </c>
      <c r="N586" s="75" t="s">
        <v>25</v>
      </c>
      <c r="O586" s="75" t="s">
        <v>25</v>
      </c>
      <c r="P586" s="75" t="s">
        <v>25</v>
      </c>
      <c r="Q586" s="75" t="s">
        <v>25</v>
      </c>
      <c r="R586" s="75" t="s">
        <v>25</v>
      </c>
      <c r="S586" s="75" t="s">
        <v>25</v>
      </c>
      <c r="T586" s="75" t="s">
        <v>25</v>
      </c>
      <c r="U586" s="75" t="s">
        <v>25</v>
      </c>
      <c r="V586" s="75" t="s">
        <v>25</v>
      </c>
      <c r="W586" s="23"/>
      <c r="X586" s="23"/>
    </row>
    <row r="587" spans="1:28" s="24" customFormat="1" ht="27.75" customHeight="1">
      <c r="A587" s="62"/>
      <c r="B587" s="62"/>
      <c r="C587" s="62"/>
      <c r="D587" s="62"/>
      <c r="E587" s="74"/>
      <c r="F587" s="25" t="s">
        <v>38</v>
      </c>
      <c r="G587" s="29">
        <f>H587+I587+J587+K587+L587+M587</f>
        <v>30397259.740000002</v>
      </c>
      <c r="H587" s="59">
        <f t="shared" ref="H587:M589" si="221">H543+H511+H559</f>
        <v>2709239.75</v>
      </c>
      <c r="I587" s="59">
        <f t="shared" si="221"/>
        <v>2975339.61</v>
      </c>
      <c r="J587" s="59">
        <f t="shared" si="221"/>
        <v>8136753.1699999999</v>
      </c>
      <c r="K587" s="59">
        <f t="shared" si="221"/>
        <v>7966727.2100000009</v>
      </c>
      <c r="L587" s="59">
        <f t="shared" si="221"/>
        <v>3752790</v>
      </c>
      <c r="M587" s="59">
        <f t="shared" si="221"/>
        <v>4856410</v>
      </c>
      <c r="N587" s="75"/>
      <c r="O587" s="75"/>
      <c r="P587" s="75"/>
      <c r="Q587" s="75"/>
      <c r="R587" s="75"/>
      <c r="S587" s="75"/>
      <c r="T587" s="75"/>
      <c r="U587" s="75"/>
      <c r="V587" s="75"/>
      <c r="W587" s="23"/>
      <c r="X587" s="23"/>
    </row>
    <row r="588" spans="1:28" s="24" customFormat="1">
      <c r="A588" s="62"/>
      <c r="B588" s="62"/>
      <c r="C588" s="62"/>
      <c r="D588" s="62"/>
      <c r="E588" s="74"/>
      <c r="F588" s="26" t="s">
        <v>39</v>
      </c>
      <c r="G588" s="47">
        <f>H588+I588+J588+K588+L588+M588</f>
        <v>71821762.299999997</v>
      </c>
      <c r="H588" s="47">
        <f t="shared" si="221"/>
        <v>12914245.539999999</v>
      </c>
      <c r="I588" s="47">
        <f t="shared" si="221"/>
        <v>3837115.07</v>
      </c>
      <c r="J588" s="47">
        <f t="shared" si="221"/>
        <v>49540965.230000004</v>
      </c>
      <c r="K588" s="47">
        <f t="shared" si="221"/>
        <v>5529436.46</v>
      </c>
      <c r="L588" s="47">
        <f t="shared" si="221"/>
        <v>0</v>
      </c>
      <c r="M588" s="47">
        <f t="shared" si="221"/>
        <v>0</v>
      </c>
      <c r="N588" s="75"/>
      <c r="O588" s="75"/>
      <c r="P588" s="75"/>
      <c r="Q588" s="75"/>
      <c r="R588" s="75"/>
      <c r="S588" s="75"/>
      <c r="T588" s="75"/>
      <c r="U588" s="75"/>
      <c r="V588" s="75"/>
      <c r="W588" s="23"/>
      <c r="X588" s="23"/>
    </row>
    <row r="589" spans="1:28">
      <c r="A589" s="62"/>
      <c r="B589" s="62"/>
      <c r="C589" s="62"/>
      <c r="D589" s="62"/>
      <c r="E589" s="74"/>
      <c r="F589" s="55" t="s">
        <v>69</v>
      </c>
      <c r="G589" s="58">
        <f>SUM(H589:M589)</f>
        <v>741273.90000000014</v>
      </c>
      <c r="H589" s="47">
        <f t="shared" si="221"/>
        <v>741273.90000000014</v>
      </c>
      <c r="I589" s="47">
        <f t="shared" si="221"/>
        <v>0</v>
      </c>
      <c r="J589" s="47">
        <f t="shared" si="221"/>
        <v>0</v>
      </c>
      <c r="K589" s="47">
        <f t="shared" si="221"/>
        <v>0</v>
      </c>
      <c r="L589" s="47">
        <f t="shared" si="221"/>
        <v>0</v>
      </c>
      <c r="M589" s="47">
        <f t="shared" si="221"/>
        <v>0</v>
      </c>
      <c r="N589" s="30"/>
      <c r="O589" s="41"/>
      <c r="P589" s="41"/>
      <c r="Q589" s="41"/>
      <c r="R589" s="41"/>
      <c r="S589" s="41"/>
      <c r="T589" s="41"/>
      <c r="U589" s="41"/>
      <c r="V589" s="41"/>
      <c r="X589" s="1"/>
      <c r="AA589" s="2"/>
      <c r="AB589" s="2"/>
    </row>
    <row r="590" spans="1:28" s="24" customFormat="1" ht="25.5" customHeight="1">
      <c r="A590" s="61" t="s">
        <v>264</v>
      </c>
      <c r="B590" s="61"/>
      <c r="C590" s="73">
        <v>2020</v>
      </c>
      <c r="D590" s="73">
        <v>2025</v>
      </c>
      <c r="E590" s="74" t="s">
        <v>25</v>
      </c>
      <c r="F590" s="31" t="s">
        <v>32</v>
      </c>
      <c r="G590" s="48">
        <f>H590+I590+J590+K590+L590+M590</f>
        <v>236265925.81999999</v>
      </c>
      <c r="H590" s="32">
        <f t="shared" ref="H590:M590" si="222">H591+H592+H593</f>
        <v>37597168.699999996</v>
      </c>
      <c r="I590" s="33">
        <f t="shared" si="222"/>
        <v>24264936.159999996</v>
      </c>
      <c r="J590" s="33">
        <f>J591+J592+J593</f>
        <v>78841676.300000012</v>
      </c>
      <c r="K590" s="33">
        <f t="shared" si="222"/>
        <v>68201656.659999996</v>
      </c>
      <c r="L590" s="33">
        <f t="shared" si="222"/>
        <v>17687184</v>
      </c>
      <c r="M590" s="33">
        <f t="shared" si="222"/>
        <v>9673304</v>
      </c>
      <c r="N590" s="75" t="s">
        <v>25</v>
      </c>
      <c r="O590" s="76" t="s">
        <v>25</v>
      </c>
      <c r="P590" s="76" t="s">
        <v>25</v>
      </c>
      <c r="Q590" s="76" t="s">
        <v>25</v>
      </c>
      <c r="R590" s="76" t="s">
        <v>25</v>
      </c>
      <c r="S590" s="76" t="s">
        <v>25</v>
      </c>
      <c r="T590" s="76" t="s">
        <v>25</v>
      </c>
      <c r="U590" s="76" t="s">
        <v>25</v>
      </c>
      <c r="V590" s="76" t="s">
        <v>25</v>
      </c>
      <c r="W590" s="23"/>
      <c r="X590" s="23"/>
    </row>
    <row r="591" spans="1:28" s="24" customFormat="1">
      <c r="A591" s="61"/>
      <c r="B591" s="61"/>
      <c r="C591" s="73"/>
      <c r="D591" s="73"/>
      <c r="E591" s="74"/>
      <c r="F591" s="45" t="s">
        <v>38</v>
      </c>
      <c r="G591" s="33">
        <f>H591+I591+J591+K591+L591+M591</f>
        <v>122407931.03999999</v>
      </c>
      <c r="H591" s="48">
        <f t="shared" ref="H591:M592" si="223">H587+H496+H42</f>
        <v>8667417.9700000007</v>
      </c>
      <c r="I591" s="48">
        <f t="shared" si="223"/>
        <v>13848324.119999999</v>
      </c>
      <c r="J591" s="48">
        <f t="shared" si="223"/>
        <v>20524825.18</v>
      </c>
      <c r="K591" s="48">
        <f t="shared" si="223"/>
        <v>52006875.770000003</v>
      </c>
      <c r="L591" s="48">
        <f t="shared" si="223"/>
        <v>17687184</v>
      </c>
      <c r="M591" s="48">
        <f t="shared" si="223"/>
        <v>9673304</v>
      </c>
      <c r="N591" s="75"/>
      <c r="O591" s="76"/>
      <c r="P591" s="76"/>
      <c r="Q591" s="76"/>
      <c r="R591" s="76"/>
      <c r="S591" s="76"/>
      <c r="T591" s="76"/>
      <c r="U591" s="76"/>
      <c r="V591" s="76"/>
      <c r="W591" s="23"/>
      <c r="X591" s="23"/>
    </row>
    <row r="592" spans="1:28" s="24" customFormat="1">
      <c r="A592" s="61"/>
      <c r="B592" s="61"/>
      <c r="C592" s="73"/>
      <c r="D592" s="73"/>
      <c r="E592" s="74"/>
      <c r="F592" s="45" t="s">
        <v>68</v>
      </c>
      <c r="G592" s="34">
        <f>H592+I592+J592+K592+L592+M592</f>
        <v>112311080.88000001</v>
      </c>
      <c r="H592" s="48">
        <f t="shared" si="223"/>
        <v>27661476.829999998</v>
      </c>
      <c r="I592" s="48">
        <f t="shared" si="223"/>
        <v>10137972.039999999</v>
      </c>
      <c r="J592" s="48">
        <f t="shared" si="223"/>
        <v>58316851.120000005</v>
      </c>
      <c r="K592" s="48">
        <f t="shared" si="223"/>
        <v>16194780.890000001</v>
      </c>
      <c r="L592" s="48">
        <f t="shared" si="223"/>
        <v>0</v>
      </c>
      <c r="M592" s="48">
        <f t="shared" si="223"/>
        <v>0</v>
      </c>
      <c r="N592" s="75"/>
      <c r="O592" s="76"/>
      <c r="P592" s="76"/>
      <c r="Q592" s="76"/>
      <c r="R592" s="76"/>
      <c r="S592" s="76"/>
      <c r="T592" s="76"/>
      <c r="U592" s="76"/>
      <c r="V592" s="76"/>
      <c r="W592" s="23"/>
      <c r="X592" s="23"/>
    </row>
    <row r="593" spans="1:28">
      <c r="A593" s="61"/>
      <c r="B593" s="61"/>
      <c r="C593" s="73"/>
      <c r="D593" s="73"/>
      <c r="E593" s="74"/>
      <c r="F593" s="55" t="s">
        <v>69</v>
      </c>
      <c r="G593" s="47">
        <f>SUM(H593:M593)</f>
        <v>1546913.9000000001</v>
      </c>
      <c r="H593" s="48">
        <f>H589+H498+H44</f>
        <v>1268273.9000000001</v>
      </c>
      <c r="I593" s="48">
        <f>I589+I498+I44</f>
        <v>278640</v>
      </c>
      <c r="J593" s="48">
        <f>J589+J498+J44</f>
        <v>0</v>
      </c>
      <c r="K593" s="48">
        <f>K589+K498+K44</f>
        <v>0</v>
      </c>
      <c r="L593" s="47">
        <f>L498+L589</f>
        <v>0</v>
      </c>
      <c r="M593" s="47">
        <f>M498+M589</f>
        <v>0</v>
      </c>
      <c r="N593" s="44"/>
      <c r="O593" s="44"/>
      <c r="P593" s="44"/>
      <c r="Q593" s="44"/>
      <c r="R593" s="44"/>
      <c r="S593" s="44"/>
      <c r="T593" s="44"/>
      <c r="U593" s="44"/>
      <c r="X593" s="1"/>
      <c r="AA593" s="2"/>
      <c r="AB593" s="2"/>
    </row>
  </sheetData>
  <sheetProtection selectLockedCells="1" selectUnlockedCells="1"/>
  <mergeCells count="2498">
    <mergeCell ref="A456:A458"/>
    <mergeCell ref="B456:B458"/>
    <mergeCell ref="C456:C458"/>
    <mergeCell ref="D456:D458"/>
    <mergeCell ref="E456:E458"/>
    <mergeCell ref="N456:N458"/>
    <mergeCell ref="O456:O458"/>
    <mergeCell ref="P456:P458"/>
    <mergeCell ref="Q456:Q458"/>
    <mergeCell ref="R456:R458"/>
    <mergeCell ref="S456:S458"/>
    <mergeCell ref="T456:T458"/>
    <mergeCell ref="U456:U458"/>
    <mergeCell ref="V456:V458"/>
    <mergeCell ref="N582:N585"/>
    <mergeCell ref="O582:O585"/>
    <mergeCell ref="P582:P585"/>
    <mergeCell ref="Q582:Q585"/>
    <mergeCell ref="R582:R585"/>
    <mergeCell ref="S582:S585"/>
    <mergeCell ref="T582:T585"/>
    <mergeCell ref="U582:U585"/>
    <mergeCell ref="V582:V585"/>
    <mergeCell ref="A459:A461"/>
    <mergeCell ref="B459:B461"/>
    <mergeCell ref="C459:C461"/>
    <mergeCell ref="D459:D461"/>
    <mergeCell ref="N459:N461"/>
    <mergeCell ref="O459:O461"/>
    <mergeCell ref="P459:P461"/>
    <mergeCell ref="Q459:Q461"/>
    <mergeCell ref="R459:R461"/>
    <mergeCell ref="A38:A40"/>
    <mergeCell ref="B38:B40"/>
    <mergeCell ref="C38:C40"/>
    <mergeCell ref="D38:D40"/>
    <mergeCell ref="E38:E40"/>
    <mergeCell ref="A81:A83"/>
    <mergeCell ref="B81:B83"/>
    <mergeCell ref="C81:C83"/>
    <mergeCell ref="D81:D83"/>
    <mergeCell ref="E81:E83"/>
    <mergeCell ref="N81:N83"/>
    <mergeCell ref="O81:O83"/>
    <mergeCell ref="P81:P83"/>
    <mergeCell ref="Q81:Q83"/>
    <mergeCell ref="R81:R83"/>
    <mergeCell ref="S81:S83"/>
    <mergeCell ref="T81:T83"/>
    <mergeCell ref="A41:B43"/>
    <mergeCell ref="C41:C43"/>
    <mergeCell ref="D41:D43"/>
    <mergeCell ref="E41:E43"/>
    <mergeCell ref="N41:N43"/>
    <mergeCell ref="O41:O43"/>
    <mergeCell ref="P41:P43"/>
    <mergeCell ref="Q41:Q43"/>
    <mergeCell ref="R41:R43"/>
    <mergeCell ref="S41:S43"/>
    <mergeCell ref="T41:T43"/>
    <mergeCell ref="A51:A53"/>
    <mergeCell ref="B51:B53"/>
    <mergeCell ref="C51:C53"/>
    <mergeCell ref="D51:D53"/>
    <mergeCell ref="A453:A455"/>
    <mergeCell ref="B453:B455"/>
    <mergeCell ref="C453:C455"/>
    <mergeCell ref="D453:D455"/>
    <mergeCell ref="E453:E455"/>
    <mergeCell ref="N453:N455"/>
    <mergeCell ref="O453:O455"/>
    <mergeCell ref="P453:P455"/>
    <mergeCell ref="Q453:Q455"/>
    <mergeCell ref="R453:R455"/>
    <mergeCell ref="S453:S455"/>
    <mergeCell ref="T453:T455"/>
    <mergeCell ref="U453:U455"/>
    <mergeCell ref="V453:V455"/>
    <mergeCell ref="A447:A449"/>
    <mergeCell ref="B447:B449"/>
    <mergeCell ref="C447:C449"/>
    <mergeCell ref="D447:D449"/>
    <mergeCell ref="E447:E449"/>
    <mergeCell ref="N447:N449"/>
    <mergeCell ref="O447:O449"/>
    <mergeCell ref="P447:P449"/>
    <mergeCell ref="Q447:Q449"/>
    <mergeCell ref="R447:R449"/>
    <mergeCell ref="S447:S449"/>
    <mergeCell ref="T447:T449"/>
    <mergeCell ref="U447:U449"/>
    <mergeCell ref="V447:V449"/>
    <mergeCell ref="A450:A452"/>
    <mergeCell ref="B450:B452"/>
    <mergeCell ref="C450:C452"/>
    <mergeCell ref="D450:D452"/>
    <mergeCell ref="E450:E452"/>
    <mergeCell ref="N450:N452"/>
    <mergeCell ref="O450:O452"/>
    <mergeCell ref="P450:P452"/>
    <mergeCell ref="Q450:Q452"/>
    <mergeCell ref="R450:R452"/>
    <mergeCell ref="S450:S452"/>
    <mergeCell ref="T450:T452"/>
    <mergeCell ref="U450:U452"/>
    <mergeCell ref="V450:V452"/>
    <mergeCell ref="N78:N80"/>
    <mergeCell ref="O78:O80"/>
    <mergeCell ref="P78:P80"/>
    <mergeCell ref="Q78:Q80"/>
    <mergeCell ref="R78:R80"/>
    <mergeCell ref="S78:S80"/>
    <mergeCell ref="T78:T80"/>
    <mergeCell ref="U78:U80"/>
    <mergeCell ref="V78:V80"/>
    <mergeCell ref="E429:E431"/>
    <mergeCell ref="N429:N431"/>
    <mergeCell ref="O429:O431"/>
    <mergeCell ref="P429:P431"/>
    <mergeCell ref="Q429:Q431"/>
    <mergeCell ref="R429:R431"/>
    <mergeCell ref="S429:S431"/>
    <mergeCell ref="T429:T431"/>
    <mergeCell ref="U429:U431"/>
    <mergeCell ref="V429:V431"/>
    <mergeCell ref="U345:U347"/>
    <mergeCell ref="V345:V347"/>
    <mergeCell ref="Q390:Q392"/>
    <mergeCell ref="A444:A446"/>
    <mergeCell ref="B444:B446"/>
    <mergeCell ref="C444:C446"/>
    <mergeCell ref="D444:D446"/>
    <mergeCell ref="E444:E446"/>
    <mergeCell ref="N444:N446"/>
    <mergeCell ref="O444:O446"/>
    <mergeCell ref="P444:P446"/>
    <mergeCell ref="Q444:Q446"/>
    <mergeCell ref="R444:R446"/>
    <mergeCell ref="S444:S446"/>
    <mergeCell ref="T444:T446"/>
    <mergeCell ref="U444:U446"/>
    <mergeCell ref="V444:V446"/>
    <mergeCell ref="A441:A443"/>
    <mergeCell ref="B441:B443"/>
    <mergeCell ref="C441:C443"/>
    <mergeCell ref="D441:D443"/>
    <mergeCell ref="E441:E443"/>
    <mergeCell ref="N441:N443"/>
    <mergeCell ref="O441:O443"/>
    <mergeCell ref="P441:P443"/>
    <mergeCell ref="Q441:Q443"/>
    <mergeCell ref="R441:R443"/>
    <mergeCell ref="S441:S443"/>
    <mergeCell ref="T441:T443"/>
    <mergeCell ref="U441:U443"/>
    <mergeCell ref="V441:V443"/>
    <mergeCell ref="A435:A437"/>
    <mergeCell ref="B435:B437"/>
    <mergeCell ref="C435:C437"/>
    <mergeCell ref="D435:D437"/>
    <mergeCell ref="E435:E437"/>
    <mergeCell ref="N435:N437"/>
    <mergeCell ref="O435:O437"/>
    <mergeCell ref="P435:P437"/>
    <mergeCell ref="Q435:Q437"/>
    <mergeCell ref="R435:R437"/>
    <mergeCell ref="S435:S437"/>
    <mergeCell ref="T435:T437"/>
    <mergeCell ref="U435:U437"/>
    <mergeCell ref="V435:V437"/>
    <mergeCell ref="A438:A440"/>
    <mergeCell ref="B438:B440"/>
    <mergeCell ref="C438:C440"/>
    <mergeCell ref="D438:D440"/>
    <mergeCell ref="E438:E440"/>
    <mergeCell ref="N438:N440"/>
    <mergeCell ref="O438:O440"/>
    <mergeCell ref="P438:P440"/>
    <mergeCell ref="Q438:Q440"/>
    <mergeCell ref="R438:R440"/>
    <mergeCell ref="S438:S440"/>
    <mergeCell ref="T438:T440"/>
    <mergeCell ref="U438:U440"/>
    <mergeCell ref="V438:V440"/>
    <mergeCell ref="A432:A434"/>
    <mergeCell ref="B432:B434"/>
    <mergeCell ref="C432:C434"/>
    <mergeCell ref="D432:D434"/>
    <mergeCell ref="E432:E434"/>
    <mergeCell ref="N432:N434"/>
    <mergeCell ref="O432:O434"/>
    <mergeCell ref="P432:P434"/>
    <mergeCell ref="Q432:Q434"/>
    <mergeCell ref="R432:R434"/>
    <mergeCell ref="S432:S434"/>
    <mergeCell ref="T432:T434"/>
    <mergeCell ref="U432:U434"/>
    <mergeCell ref="V432:V434"/>
    <mergeCell ref="A426:A428"/>
    <mergeCell ref="B426:B428"/>
    <mergeCell ref="C426:C428"/>
    <mergeCell ref="D426:D428"/>
    <mergeCell ref="E426:E428"/>
    <mergeCell ref="N426:N428"/>
    <mergeCell ref="O426:O428"/>
    <mergeCell ref="P426:P428"/>
    <mergeCell ref="Q426:Q428"/>
    <mergeCell ref="R426:R428"/>
    <mergeCell ref="S426:S428"/>
    <mergeCell ref="T426:T428"/>
    <mergeCell ref="U426:U428"/>
    <mergeCell ref="V426:V428"/>
    <mergeCell ref="A429:A431"/>
    <mergeCell ref="B429:B431"/>
    <mergeCell ref="C429:C431"/>
    <mergeCell ref="D429:D431"/>
    <mergeCell ref="A420:A422"/>
    <mergeCell ref="B420:B422"/>
    <mergeCell ref="C420:C422"/>
    <mergeCell ref="D420:D422"/>
    <mergeCell ref="E420:E422"/>
    <mergeCell ref="N420:N422"/>
    <mergeCell ref="O420:O422"/>
    <mergeCell ref="P420:P422"/>
    <mergeCell ref="Q420:Q422"/>
    <mergeCell ref="R420:R422"/>
    <mergeCell ref="S420:S422"/>
    <mergeCell ref="T420:T422"/>
    <mergeCell ref="U420:U422"/>
    <mergeCell ref="V420:V422"/>
    <mergeCell ref="A423:A425"/>
    <mergeCell ref="B423:B425"/>
    <mergeCell ref="C423:C425"/>
    <mergeCell ref="D423:D425"/>
    <mergeCell ref="E423:E425"/>
    <mergeCell ref="N423:N425"/>
    <mergeCell ref="O423:O425"/>
    <mergeCell ref="P423:P425"/>
    <mergeCell ref="Q423:Q425"/>
    <mergeCell ref="R423:R425"/>
    <mergeCell ref="S423:S425"/>
    <mergeCell ref="T423:T425"/>
    <mergeCell ref="U423:U425"/>
    <mergeCell ref="V423:V425"/>
    <mergeCell ref="A414:A416"/>
    <mergeCell ref="B414:B416"/>
    <mergeCell ref="C414:C416"/>
    <mergeCell ref="D414:D416"/>
    <mergeCell ref="E414:E416"/>
    <mergeCell ref="N414:N416"/>
    <mergeCell ref="O414:O416"/>
    <mergeCell ref="P414:P416"/>
    <mergeCell ref="Q414:Q416"/>
    <mergeCell ref="R414:R416"/>
    <mergeCell ref="S414:S416"/>
    <mergeCell ref="T414:T416"/>
    <mergeCell ref="U414:U416"/>
    <mergeCell ref="V414:V416"/>
    <mergeCell ref="A417:A419"/>
    <mergeCell ref="B417:B419"/>
    <mergeCell ref="C417:C419"/>
    <mergeCell ref="D417:D419"/>
    <mergeCell ref="E417:E419"/>
    <mergeCell ref="N417:N419"/>
    <mergeCell ref="O417:O419"/>
    <mergeCell ref="P417:P419"/>
    <mergeCell ref="Q417:Q419"/>
    <mergeCell ref="R417:R419"/>
    <mergeCell ref="S417:S419"/>
    <mergeCell ref="T417:T419"/>
    <mergeCell ref="U417:U419"/>
    <mergeCell ref="V417:V419"/>
    <mergeCell ref="A408:A410"/>
    <mergeCell ref="B408:B410"/>
    <mergeCell ref="C408:C410"/>
    <mergeCell ref="D408:D410"/>
    <mergeCell ref="E408:E410"/>
    <mergeCell ref="N408:N410"/>
    <mergeCell ref="O408:O410"/>
    <mergeCell ref="P408:P410"/>
    <mergeCell ref="Q408:Q410"/>
    <mergeCell ref="R408:R410"/>
    <mergeCell ref="S408:S410"/>
    <mergeCell ref="T408:T410"/>
    <mergeCell ref="U408:U410"/>
    <mergeCell ref="V408:V410"/>
    <mergeCell ref="A411:A413"/>
    <mergeCell ref="B411:B413"/>
    <mergeCell ref="C411:C413"/>
    <mergeCell ref="D411:D413"/>
    <mergeCell ref="E411:E413"/>
    <mergeCell ref="N411:N413"/>
    <mergeCell ref="O411:O413"/>
    <mergeCell ref="P411:P413"/>
    <mergeCell ref="Q411:Q413"/>
    <mergeCell ref="R411:R413"/>
    <mergeCell ref="S411:S413"/>
    <mergeCell ref="T411:T413"/>
    <mergeCell ref="U411:U413"/>
    <mergeCell ref="V411:V413"/>
    <mergeCell ref="A402:A404"/>
    <mergeCell ref="B402:B404"/>
    <mergeCell ref="C402:C404"/>
    <mergeCell ref="D402:D404"/>
    <mergeCell ref="E402:E404"/>
    <mergeCell ref="N402:N404"/>
    <mergeCell ref="O402:O404"/>
    <mergeCell ref="P402:P404"/>
    <mergeCell ref="Q402:Q404"/>
    <mergeCell ref="R402:R404"/>
    <mergeCell ref="S402:S404"/>
    <mergeCell ref="T402:T404"/>
    <mergeCell ref="U402:U404"/>
    <mergeCell ref="V402:V404"/>
    <mergeCell ref="A405:A407"/>
    <mergeCell ref="B405:B407"/>
    <mergeCell ref="C405:C407"/>
    <mergeCell ref="D405:D407"/>
    <mergeCell ref="E405:E407"/>
    <mergeCell ref="N405:N407"/>
    <mergeCell ref="O405:O407"/>
    <mergeCell ref="P405:P407"/>
    <mergeCell ref="Q405:Q407"/>
    <mergeCell ref="R405:R407"/>
    <mergeCell ref="S405:S407"/>
    <mergeCell ref="T405:T407"/>
    <mergeCell ref="U405:U407"/>
    <mergeCell ref="V405:V407"/>
    <mergeCell ref="D351:D353"/>
    <mergeCell ref="E351:E353"/>
    <mergeCell ref="N351:N353"/>
    <mergeCell ref="U75:U77"/>
    <mergeCell ref="V75:V77"/>
    <mergeCell ref="U72:U74"/>
    <mergeCell ref="V72:V74"/>
    <mergeCell ref="A75:A77"/>
    <mergeCell ref="B75:B77"/>
    <mergeCell ref="C75:C77"/>
    <mergeCell ref="D75:D77"/>
    <mergeCell ref="E75:E77"/>
    <mergeCell ref="N75:N77"/>
    <mergeCell ref="O75:O77"/>
    <mergeCell ref="P75:P77"/>
    <mergeCell ref="O72:O74"/>
    <mergeCell ref="P72:P74"/>
    <mergeCell ref="Q72:Q74"/>
    <mergeCell ref="R72:R74"/>
    <mergeCell ref="S72:S74"/>
    <mergeCell ref="T72:T74"/>
    <mergeCell ref="A72:A74"/>
    <mergeCell ref="B72:B74"/>
    <mergeCell ref="C72:C74"/>
    <mergeCell ref="D72:D74"/>
    <mergeCell ref="E72:E74"/>
    <mergeCell ref="N72:N74"/>
    <mergeCell ref="A78:A80"/>
    <mergeCell ref="B78:B80"/>
    <mergeCell ref="C78:C80"/>
    <mergeCell ref="D78:D80"/>
    <mergeCell ref="E78:E80"/>
    <mergeCell ref="D360:D362"/>
    <mergeCell ref="E360:E362"/>
    <mergeCell ref="N360:N362"/>
    <mergeCell ref="Q354:Q356"/>
    <mergeCell ref="R354:R356"/>
    <mergeCell ref="S354:S356"/>
    <mergeCell ref="T354:T356"/>
    <mergeCell ref="Q357:Q359"/>
    <mergeCell ref="R357:R359"/>
    <mergeCell ref="S357:S359"/>
    <mergeCell ref="T357:T359"/>
    <mergeCell ref="U354:U356"/>
    <mergeCell ref="V354:V356"/>
    <mergeCell ref="U351:U353"/>
    <mergeCell ref="V351:V353"/>
    <mergeCell ref="A354:A356"/>
    <mergeCell ref="B354:B356"/>
    <mergeCell ref="C354:C356"/>
    <mergeCell ref="D354:D356"/>
    <mergeCell ref="E354:E356"/>
    <mergeCell ref="N354:N356"/>
    <mergeCell ref="O354:O356"/>
    <mergeCell ref="P354:P356"/>
    <mergeCell ref="O351:O353"/>
    <mergeCell ref="P351:P353"/>
    <mergeCell ref="Q351:Q353"/>
    <mergeCell ref="R351:R353"/>
    <mergeCell ref="S351:S353"/>
    <mergeCell ref="T351:T353"/>
    <mergeCell ref="A351:A353"/>
    <mergeCell ref="B351:B353"/>
    <mergeCell ref="C351:C353"/>
    <mergeCell ref="A345:A347"/>
    <mergeCell ref="B345:B347"/>
    <mergeCell ref="C345:C347"/>
    <mergeCell ref="D345:D347"/>
    <mergeCell ref="E345:E347"/>
    <mergeCell ref="N345:N347"/>
    <mergeCell ref="O345:O347"/>
    <mergeCell ref="P345:P347"/>
    <mergeCell ref="U318:U320"/>
    <mergeCell ref="V318:V320"/>
    <mergeCell ref="U315:U317"/>
    <mergeCell ref="V315:V317"/>
    <mergeCell ref="A318:A320"/>
    <mergeCell ref="B318:B320"/>
    <mergeCell ref="C318:C320"/>
    <mergeCell ref="D318:D320"/>
    <mergeCell ref="E318:E320"/>
    <mergeCell ref="N318:N320"/>
    <mergeCell ref="O318:O320"/>
    <mergeCell ref="P318:P320"/>
    <mergeCell ref="O315:O317"/>
    <mergeCell ref="P315:P317"/>
    <mergeCell ref="Q315:Q317"/>
    <mergeCell ref="R315:R317"/>
    <mergeCell ref="S315:S317"/>
    <mergeCell ref="T315:T317"/>
    <mergeCell ref="A315:A317"/>
    <mergeCell ref="B315:B317"/>
    <mergeCell ref="C315:C317"/>
    <mergeCell ref="D315:D317"/>
    <mergeCell ref="E315:E317"/>
    <mergeCell ref="N315:N317"/>
    <mergeCell ref="V387:V389"/>
    <mergeCell ref="A390:A392"/>
    <mergeCell ref="B390:B392"/>
    <mergeCell ref="C390:C392"/>
    <mergeCell ref="D390:D392"/>
    <mergeCell ref="E390:E392"/>
    <mergeCell ref="N390:N392"/>
    <mergeCell ref="O390:O392"/>
    <mergeCell ref="P390:P392"/>
    <mergeCell ref="O387:O389"/>
    <mergeCell ref="P387:P389"/>
    <mergeCell ref="Q387:Q389"/>
    <mergeCell ref="R387:R389"/>
    <mergeCell ref="S387:S389"/>
    <mergeCell ref="T387:T389"/>
    <mergeCell ref="A387:A389"/>
    <mergeCell ref="B387:B389"/>
    <mergeCell ref="C387:C389"/>
    <mergeCell ref="D387:D389"/>
    <mergeCell ref="E387:E389"/>
    <mergeCell ref="N387:N389"/>
    <mergeCell ref="R390:R392"/>
    <mergeCell ref="S390:S392"/>
    <mergeCell ref="T390:T392"/>
    <mergeCell ref="U390:U392"/>
    <mergeCell ref="V390:V392"/>
    <mergeCell ref="U387:U389"/>
    <mergeCell ref="O1:V2"/>
    <mergeCell ref="A3:V3"/>
    <mergeCell ref="A4:V4"/>
    <mergeCell ref="A5:A10"/>
    <mergeCell ref="B5:B10"/>
    <mergeCell ref="C5:D5"/>
    <mergeCell ref="E5:E10"/>
    <mergeCell ref="F5:M5"/>
    <mergeCell ref="N5:V5"/>
    <mergeCell ref="C6:C10"/>
    <mergeCell ref="O6:O10"/>
    <mergeCell ref="P6:V6"/>
    <mergeCell ref="G7:G8"/>
    <mergeCell ref="H7:M7"/>
    <mergeCell ref="P7:P8"/>
    <mergeCell ref="Q7:V7"/>
    <mergeCell ref="G9:G10"/>
    <mergeCell ref="H9:M9"/>
    <mergeCell ref="P9:P10"/>
    <mergeCell ref="Q9:V9"/>
    <mergeCell ref="A12:B12"/>
    <mergeCell ref="A13:B13"/>
    <mergeCell ref="D6:D10"/>
    <mergeCell ref="F6:F10"/>
    <mergeCell ref="G6:M6"/>
    <mergeCell ref="N6:N10"/>
    <mergeCell ref="A14:V14"/>
    <mergeCell ref="A15:B15"/>
    <mergeCell ref="A16:A19"/>
    <mergeCell ref="B16:B19"/>
    <mergeCell ref="C16:C19"/>
    <mergeCell ref="D16:D19"/>
    <mergeCell ref="E16:E19"/>
    <mergeCell ref="N16:N18"/>
    <mergeCell ref="O16:O18"/>
    <mergeCell ref="P16:P18"/>
    <mergeCell ref="Q16:Q18"/>
    <mergeCell ref="R16:R18"/>
    <mergeCell ref="S16:S18"/>
    <mergeCell ref="T16:T18"/>
    <mergeCell ref="U16:U18"/>
    <mergeCell ref="V16:V18"/>
    <mergeCell ref="A20:A22"/>
    <mergeCell ref="B20:B22"/>
    <mergeCell ref="C20:C22"/>
    <mergeCell ref="D20:D22"/>
    <mergeCell ref="E20:E22"/>
    <mergeCell ref="N20:N22"/>
    <mergeCell ref="O20:O22"/>
    <mergeCell ref="P20:P22"/>
    <mergeCell ref="Q20:Q22"/>
    <mergeCell ref="R20:R22"/>
    <mergeCell ref="S20:S22"/>
    <mergeCell ref="T20:T22"/>
    <mergeCell ref="U20:U22"/>
    <mergeCell ref="V20:V22"/>
    <mergeCell ref="A23:A25"/>
    <mergeCell ref="B23:B25"/>
    <mergeCell ref="C23:C25"/>
    <mergeCell ref="D23:D25"/>
    <mergeCell ref="E23:E25"/>
    <mergeCell ref="N23:N25"/>
    <mergeCell ref="O23:O25"/>
    <mergeCell ref="P23:P25"/>
    <mergeCell ref="Q23:Q25"/>
    <mergeCell ref="R23:R25"/>
    <mergeCell ref="S23:S25"/>
    <mergeCell ref="T23:T25"/>
    <mergeCell ref="U23:U25"/>
    <mergeCell ref="V23:V25"/>
    <mergeCell ref="A26:A28"/>
    <mergeCell ref="B26:B28"/>
    <mergeCell ref="C26:C28"/>
    <mergeCell ref="D26:D28"/>
    <mergeCell ref="E26:E28"/>
    <mergeCell ref="N26:N28"/>
    <mergeCell ref="O26:O28"/>
    <mergeCell ref="P26:P28"/>
    <mergeCell ref="Q26:Q28"/>
    <mergeCell ref="R26:R28"/>
    <mergeCell ref="S26:S28"/>
    <mergeCell ref="T26:T28"/>
    <mergeCell ref="U26:U28"/>
    <mergeCell ref="V26:V28"/>
    <mergeCell ref="A29:A31"/>
    <mergeCell ref="B29:B31"/>
    <mergeCell ref="C29:C31"/>
    <mergeCell ref="D29:D31"/>
    <mergeCell ref="E29:E31"/>
    <mergeCell ref="N29:N31"/>
    <mergeCell ref="O29:O31"/>
    <mergeCell ref="P29:P31"/>
    <mergeCell ref="Q29:Q31"/>
    <mergeCell ref="R29:R31"/>
    <mergeCell ref="S29:S31"/>
    <mergeCell ref="T29:T31"/>
    <mergeCell ref="U29:U31"/>
    <mergeCell ref="V29:V31"/>
    <mergeCell ref="R32:R37"/>
    <mergeCell ref="S32:S37"/>
    <mergeCell ref="T32:T37"/>
    <mergeCell ref="A32:A34"/>
    <mergeCell ref="B32:B34"/>
    <mergeCell ref="C32:C34"/>
    <mergeCell ref="D32:D34"/>
    <mergeCell ref="E32:E34"/>
    <mergeCell ref="N32:N37"/>
    <mergeCell ref="U32:U37"/>
    <mergeCell ref="V32:V37"/>
    <mergeCell ref="A35:A37"/>
    <mergeCell ref="B35:B37"/>
    <mergeCell ref="C35:C37"/>
    <mergeCell ref="D35:D37"/>
    <mergeCell ref="E35:E37"/>
    <mergeCell ref="O32:O37"/>
    <mergeCell ref="P32:P37"/>
    <mergeCell ref="Q32:Q37"/>
    <mergeCell ref="U41:U43"/>
    <mergeCell ref="V41:V43"/>
    <mergeCell ref="A44:B44"/>
    <mergeCell ref="C44:V44"/>
    <mergeCell ref="A45:V45"/>
    <mergeCell ref="A46:B46"/>
    <mergeCell ref="A47:A50"/>
    <mergeCell ref="B47:B50"/>
    <mergeCell ref="C47:C50"/>
    <mergeCell ref="D47:D50"/>
    <mergeCell ref="E47:E50"/>
    <mergeCell ref="N47:N49"/>
    <mergeCell ref="O47:O49"/>
    <mergeCell ref="P47:P49"/>
    <mergeCell ref="Q47:Q49"/>
    <mergeCell ref="R47:R49"/>
    <mergeCell ref="S47:S49"/>
    <mergeCell ref="T47:T49"/>
    <mergeCell ref="U47:U49"/>
    <mergeCell ref="V47:V49"/>
    <mergeCell ref="E51:E53"/>
    <mergeCell ref="N51:N53"/>
    <mergeCell ref="O51:O53"/>
    <mergeCell ref="P51:P53"/>
    <mergeCell ref="Q51:Q53"/>
    <mergeCell ref="R51:R53"/>
    <mergeCell ref="S51:S53"/>
    <mergeCell ref="T51:T53"/>
    <mergeCell ref="U51:U53"/>
    <mergeCell ref="V51:V53"/>
    <mergeCell ref="A54:A56"/>
    <mergeCell ref="B54:B56"/>
    <mergeCell ref="C54:C56"/>
    <mergeCell ref="D54:D56"/>
    <mergeCell ref="E54:E56"/>
    <mergeCell ref="N54:N56"/>
    <mergeCell ref="O54:O56"/>
    <mergeCell ref="P54:P56"/>
    <mergeCell ref="Q54:Q56"/>
    <mergeCell ref="R54:R56"/>
    <mergeCell ref="S54:S56"/>
    <mergeCell ref="T54:T56"/>
    <mergeCell ref="U54:U56"/>
    <mergeCell ref="V54:V56"/>
    <mergeCell ref="A57:A59"/>
    <mergeCell ref="B57:B59"/>
    <mergeCell ref="C57:C59"/>
    <mergeCell ref="D57:D59"/>
    <mergeCell ref="E57:E59"/>
    <mergeCell ref="N57:N59"/>
    <mergeCell ref="O57:O59"/>
    <mergeCell ref="P57:P59"/>
    <mergeCell ref="Q57:Q59"/>
    <mergeCell ref="R57:R59"/>
    <mergeCell ref="S57:S59"/>
    <mergeCell ref="T57:T59"/>
    <mergeCell ref="U57:U59"/>
    <mergeCell ref="V57:V59"/>
    <mergeCell ref="A60:A62"/>
    <mergeCell ref="B60:B62"/>
    <mergeCell ref="C60:C62"/>
    <mergeCell ref="D60:D62"/>
    <mergeCell ref="E60:E62"/>
    <mergeCell ref="N60:N62"/>
    <mergeCell ref="O60:O62"/>
    <mergeCell ref="P60:P62"/>
    <mergeCell ref="Q60:Q62"/>
    <mergeCell ref="R60:R62"/>
    <mergeCell ref="S60:S62"/>
    <mergeCell ref="T60:T62"/>
    <mergeCell ref="U60:U62"/>
    <mergeCell ref="V60:V62"/>
    <mergeCell ref="A63:A65"/>
    <mergeCell ref="B63:B65"/>
    <mergeCell ref="C63:C65"/>
    <mergeCell ref="D63:D65"/>
    <mergeCell ref="E63:E65"/>
    <mergeCell ref="N63:N65"/>
    <mergeCell ref="O63:O65"/>
    <mergeCell ref="P63:P65"/>
    <mergeCell ref="Q63:Q65"/>
    <mergeCell ref="R63:R65"/>
    <mergeCell ref="S63:S65"/>
    <mergeCell ref="T63:T65"/>
    <mergeCell ref="U63:U65"/>
    <mergeCell ref="V63:V65"/>
    <mergeCell ref="A66:A68"/>
    <mergeCell ref="B66:B68"/>
    <mergeCell ref="C66:C68"/>
    <mergeCell ref="D66:D68"/>
    <mergeCell ref="E66:E68"/>
    <mergeCell ref="N66:N68"/>
    <mergeCell ref="O66:O68"/>
    <mergeCell ref="P66:P68"/>
    <mergeCell ref="Q66:Q68"/>
    <mergeCell ref="R66:R68"/>
    <mergeCell ref="S66:S68"/>
    <mergeCell ref="T66:T68"/>
    <mergeCell ref="U66:U68"/>
    <mergeCell ref="V66:V68"/>
    <mergeCell ref="A69:A71"/>
    <mergeCell ref="B69:B71"/>
    <mergeCell ref="C69:C71"/>
    <mergeCell ref="D69:D71"/>
    <mergeCell ref="E69:E71"/>
    <mergeCell ref="N69:N71"/>
    <mergeCell ref="O69:O71"/>
    <mergeCell ref="P69:P71"/>
    <mergeCell ref="Q69:Q71"/>
    <mergeCell ref="R69:R71"/>
    <mergeCell ref="S69:S71"/>
    <mergeCell ref="T69:T71"/>
    <mergeCell ref="U69:U71"/>
    <mergeCell ref="V69:V71"/>
    <mergeCell ref="A84:A87"/>
    <mergeCell ref="B84:B87"/>
    <mergeCell ref="C84:C87"/>
    <mergeCell ref="D84:D87"/>
    <mergeCell ref="E84:E87"/>
    <mergeCell ref="N84:N86"/>
    <mergeCell ref="O84:O86"/>
    <mergeCell ref="P84:P86"/>
    <mergeCell ref="Q84:Q86"/>
    <mergeCell ref="R84:R86"/>
    <mergeCell ref="S84:S86"/>
    <mergeCell ref="T84:T86"/>
    <mergeCell ref="U84:U86"/>
    <mergeCell ref="V84:V86"/>
    <mergeCell ref="Q75:Q77"/>
    <mergeCell ref="R75:R77"/>
    <mergeCell ref="S75:S77"/>
    <mergeCell ref="T75:T77"/>
    <mergeCell ref="U81:U83"/>
    <mergeCell ref="V81:V83"/>
    <mergeCell ref="A88:A91"/>
    <mergeCell ref="B88:B91"/>
    <mergeCell ref="C88:C91"/>
    <mergeCell ref="D88:D91"/>
    <mergeCell ref="E88:E91"/>
    <mergeCell ref="N88:N90"/>
    <mergeCell ref="O88:O90"/>
    <mergeCell ref="P88:P90"/>
    <mergeCell ref="Q88:Q90"/>
    <mergeCell ref="R88:R90"/>
    <mergeCell ref="S88:S90"/>
    <mergeCell ref="T88:T90"/>
    <mergeCell ref="U88:U90"/>
    <mergeCell ref="V88:V90"/>
    <mergeCell ref="A92:A95"/>
    <mergeCell ref="B92:B95"/>
    <mergeCell ref="C92:C95"/>
    <mergeCell ref="D92:D95"/>
    <mergeCell ref="E92:E95"/>
    <mergeCell ref="N92:N94"/>
    <mergeCell ref="O92:O94"/>
    <mergeCell ref="P92:P94"/>
    <mergeCell ref="Q92:Q94"/>
    <mergeCell ref="R92:R94"/>
    <mergeCell ref="S92:S94"/>
    <mergeCell ref="T92:T94"/>
    <mergeCell ref="U92:U94"/>
    <mergeCell ref="V92:V94"/>
    <mergeCell ref="A96:A99"/>
    <mergeCell ref="B96:B99"/>
    <mergeCell ref="C96:C99"/>
    <mergeCell ref="D96:D99"/>
    <mergeCell ref="E96:E99"/>
    <mergeCell ref="N96:N98"/>
    <mergeCell ref="O96:O98"/>
    <mergeCell ref="P96:P98"/>
    <mergeCell ref="Q96:Q98"/>
    <mergeCell ref="R96:R98"/>
    <mergeCell ref="S96:S98"/>
    <mergeCell ref="T96:T98"/>
    <mergeCell ref="U96:U98"/>
    <mergeCell ref="V96:V98"/>
    <mergeCell ref="A100:A102"/>
    <mergeCell ref="B100:B102"/>
    <mergeCell ref="C100:C102"/>
    <mergeCell ref="D100:D102"/>
    <mergeCell ref="E100:E102"/>
    <mergeCell ref="N100:N102"/>
    <mergeCell ref="O100:O102"/>
    <mergeCell ref="P100:P102"/>
    <mergeCell ref="Q100:Q102"/>
    <mergeCell ref="R100:R102"/>
    <mergeCell ref="S100:S102"/>
    <mergeCell ref="T100:T102"/>
    <mergeCell ref="U100:U102"/>
    <mergeCell ref="V100:V102"/>
    <mergeCell ref="A103:A105"/>
    <mergeCell ref="B103:B105"/>
    <mergeCell ref="C103:C105"/>
    <mergeCell ref="D103:D105"/>
    <mergeCell ref="E103:E105"/>
    <mergeCell ref="N103:N105"/>
    <mergeCell ref="O103:O105"/>
    <mergeCell ref="P103:P105"/>
    <mergeCell ref="Q103:Q105"/>
    <mergeCell ref="R103:R105"/>
    <mergeCell ref="S103:S105"/>
    <mergeCell ref="T103:T105"/>
    <mergeCell ref="U103:U105"/>
    <mergeCell ref="V103:V105"/>
    <mergeCell ref="A106:A108"/>
    <mergeCell ref="B106:B108"/>
    <mergeCell ref="C106:C108"/>
    <mergeCell ref="D106:D108"/>
    <mergeCell ref="E106:E108"/>
    <mergeCell ref="N106:N108"/>
    <mergeCell ref="O106:O108"/>
    <mergeCell ref="P106:P108"/>
    <mergeCell ref="Q106:Q108"/>
    <mergeCell ref="R106:R108"/>
    <mergeCell ref="S106:S108"/>
    <mergeCell ref="T106:T108"/>
    <mergeCell ref="U106:U108"/>
    <mergeCell ref="V106:V108"/>
    <mergeCell ref="A109:A111"/>
    <mergeCell ref="B109:B111"/>
    <mergeCell ref="C109:C111"/>
    <mergeCell ref="D109:D111"/>
    <mergeCell ref="E109:E111"/>
    <mergeCell ref="N109:N111"/>
    <mergeCell ref="O109:O111"/>
    <mergeCell ref="P109:P111"/>
    <mergeCell ref="Q109:Q111"/>
    <mergeCell ref="R109:R111"/>
    <mergeCell ref="S109:S111"/>
    <mergeCell ref="T109:T111"/>
    <mergeCell ref="U109:U111"/>
    <mergeCell ref="V109:V111"/>
    <mergeCell ref="A112:A114"/>
    <mergeCell ref="B112:B114"/>
    <mergeCell ref="C112:C114"/>
    <mergeCell ref="D112:D114"/>
    <mergeCell ref="E112:E114"/>
    <mergeCell ref="N112:N114"/>
    <mergeCell ref="O112:O114"/>
    <mergeCell ref="P112:P114"/>
    <mergeCell ref="Q112:Q114"/>
    <mergeCell ref="R112:R114"/>
    <mergeCell ref="S112:S114"/>
    <mergeCell ref="T112:T114"/>
    <mergeCell ref="U112:U114"/>
    <mergeCell ref="V112:V114"/>
    <mergeCell ref="A115:A117"/>
    <mergeCell ref="B115:B117"/>
    <mergeCell ref="C115:C117"/>
    <mergeCell ref="D115:D117"/>
    <mergeCell ref="E115:E117"/>
    <mergeCell ref="N115:N117"/>
    <mergeCell ref="O115:O117"/>
    <mergeCell ref="P115:P117"/>
    <mergeCell ref="Q115:Q117"/>
    <mergeCell ref="R115:R117"/>
    <mergeCell ref="S115:S117"/>
    <mergeCell ref="T115:T117"/>
    <mergeCell ref="U115:U117"/>
    <mergeCell ref="V115:V117"/>
    <mergeCell ref="A118:A120"/>
    <mergeCell ref="B118:B120"/>
    <mergeCell ref="C118:C120"/>
    <mergeCell ref="D118:D120"/>
    <mergeCell ref="E118:E120"/>
    <mergeCell ref="N118:N120"/>
    <mergeCell ref="O118:O120"/>
    <mergeCell ref="P118:P120"/>
    <mergeCell ref="Q118:Q120"/>
    <mergeCell ref="R118:R120"/>
    <mergeCell ref="S118:S120"/>
    <mergeCell ref="T118:T120"/>
    <mergeCell ref="U118:U120"/>
    <mergeCell ref="V118:V120"/>
    <mergeCell ref="A121:A123"/>
    <mergeCell ref="B121:B123"/>
    <mergeCell ref="C121:C123"/>
    <mergeCell ref="D121:D123"/>
    <mergeCell ref="E121:E123"/>
    <mergeCell ref="N121:N123"/>
    <mergeCell ref="O121:O123"/>
    <mergeCell ref="P121:P123"/>
    <mergeCell ref="Q121:Q123"/>
    <mergeCell ref="R121:R123"/>
    <mergeCell ref="S121:S123"/>
    <mergeCell ref="T121:T123"/>
    <mergeCell ref="U121:U123"/>
    <mergeCell ref="V121:V123"/>
    <mergeCell ref="A124:A126"/>
    <mergeCell ref="B124:B126"/>
    <mergeCell ref="C124:C126"/>
    <mergeCell ref="D124:D126"/>
    <mergeCell ref="E124:E126"/>
    <mergeCell ref="N124:N126"/>
    <mergeCell ref="O124:O126"/>
    <mergeCell ref="P124:P126"/>
    <mergeCell ref="Q124:Q126"/>
    <mergeCell ref="R124:R126"/>
    <mergeCell ref="S124:S126"/>
    <mergeCell ref="T124:T126"/>
    <mergeCell ref="U124:U126"/>
    <mergeCell ref="V124:V126"/>
    <mergeCell ref="A127:A129"/>
    <mergeCell ref="B127:B129"/>
    <mergeCell ref="C127:C129"/>
    <mergeCell ref="D127:D129"/>
    <mergeCell ref="E127:E129"/>
    <mergeCell ref="N127:N129"/>
    <mergeCell ref="O127:O129"/>
    <mergeCell ref="P127:P129"/>
    <mergeCell ref="Q127:Q129"/>
    <mergeCell ref="R127:R129"/>
    <mergeCell ref="S127:S129"/>
    <mergeCell ref="T127:T129"/>
    <mergeCell ref="U127:U129"/>
    <mergeCell ref="V127:V129"/>
    <mergeCell ref="A130:A132"/>
    <mergeCell ref="B130:B132"/>
    <mergeCell ref="C130:C132"/>
    <mergeCell ref="D130:D132"/>
    <mergeCell ref="E130:E132"/>
    <mergeCell ref="N130:N132"/>
    <mergeCell ref="O130:O132"/>
    <mergeCell ref="P130:P132"/>
    <mergeCell ref="Q130:Q132"/>
    <mergeCell ref="R130:R132"/>
    <mergeCell ref="S130:S132"/>
    <mergeCell ref="T130:T132"/>
    <mergeCell ref="U130:U132"/>
    <mergeCell ref="V130:V132"/>
    <mergeCell ref="A133:A135"/>
    <mergeCell ref="B133:B135"/>
    <mergeCell ref="C133:C135"/>
    <mergeCell ref="D133:D135"/>
    <mergeCell ref="E133:E135"/>
    <mergeCell ref="N133:N135"/>
    <mergeCell ref="O133:O135"/>
    <mergeCell ref="P133:P135"/>
    <mergeCell ref="Q133:Q135"/>
    <mergeCell ref="R133:R135"/>
    <mergeCell ref="S133:S135"/>
    <mergeCell ref="T133:T135"/>
    <mergeCell ref="U133:U135"/>
    <mergeCell ref="V133:V135"/>
    <mergeCell ref="A136:A138"/>
    <mergeCell ref="B136:B138"/>
    <mergeCell ref="C136:C138"/>
    <mergeCell ref="D136:D138"/>
    <mergeCell ref="E136:E138"/>
    <mergeCell ref="N136:N138"/>
    <mergeCell ref="O136:O138"/>
    <mergeCell ref="P136:P138"/>
    <mergeCell ref="Q136:Q138"/>
    <mergeCell ref="R136:R138"/>
    <mergeCell ref="S136:S138"/>
    <mergeCell ref="T136:T138"/>
    <mergeCell ref="U136:U138"/>
    <mergeCell ref="V136:V138"/>
    <mergeCell ref="A139:A141"/>
    <mergeCell ref="B139:B141"/>
    <mergeCell ref="C139:C141"/>
    <mergeCell ref="D139:D141"/>
    <mergeCell ref="E139:E141"/>
    <mergeCell ref="N139:N141"/>
    <mergeCell ref="O139:O141"/>
    <mergeCell ref="P139:P141"/>
    <mergeCell ref="Q139:Q141"/>
    <mergeCell ref="R139:R141"/>
    <mergeCell ref="S139:S141"/>
    <mergeCell ref="T139:T141"/>
    <mergeCell ref="U139:U141"/>
    <mergeCell ref="V139:V141"/>
    <mergeCell ref="A142:A144"/>
    <mergeCell ref="B142:B144"/>
    <mergeCell ref="C142:C144"/>
    <mergeCell ref="D142:D144"/>
    <mergeCell ref="E142:E144"/>
    <mergeCell ref="N142:N144"/>
    <mergeCell ref="O142:O144"/>
    <mergeCell ref="P142:P144"/>
    <mergeCell ref="Q142:Q144"/>
    <mergeCell ref="R142:R144"/>
    <mergeCell ref="S142:S144"/>
    <mergeCell ref="T142:T144"/>
    <mergeCell ref="U142:U144"/>
    <mergeCell ref="V142:V144"/>
    <mergeCell ref="A145:A147"/>
    <mergeCell ref="B145:B147"/>
    <mergeCell ref="C145:C147"/>
    <mergeCell ref="D145:D147"/>
    <mergeCell ref="E145:E147"/>
    <mergeCell ref="N145:N147"/>
    <mergeCell ref="O145:O147"/>
    <mergeCell ref="P145:P147"/>
    <mergeCell ref="Q145:Q147"/>
    <mergeCell ref="R145:R147"/>
    <mergeCell ref="S145:S147"/>
    <mergeCell ref="T145:T147"/>
    <mergeCell ref="U145:U147"/>
    <mergeCell ref="V145:V147"/>
    <mergeCell ref="A148:A150"/>
    <mergeCell ref="B148:B150"/>
    <mergeCell ref="C148:C150"/>
    <mergeCell ref="D148:D150"/>
    <mergeCell ref="E148:E150"/>
    <mergeCell ref="N148:N150"/>
    <mergeCell ref="O148:O150"/>
    <mergeCell ref="P148:P150"/>
    <mergeCell ref="Q148:Q150"/>
    <mergeCell ref="R148:R150"/>
    <mergeCell ref="S148:S150"/>
    <mergeCell ref="T148:T150"/>
    <mergeCell ref="U148:U150"/>
    <mergeCell ref="V148:V150"/>
    <mergeCell ref="A151:A153"/>
    <mergeCell ref="B151:B153"/>
    <mergeCell ref="C151:C153"/>
    <mergeCell ref="D151:D153"/>
    <mergeCell ref="E151:E153"/>
    <mergeCell ref="N151:N153"/>
    <mergeCell ref="O151:O153"/>
    <mergeCell ref="P151:P153"/>
    <mergeCell ref="Q151:Q153"/>
    <mergeCell ref="R151:R153"/>
    <mergeCell ref="S151:S153"/>
    <mergeCell ref="T151:T153"/>
    <mergeCell ref="U151:U153"/>
    <mergeCell ref="V151:V153"/>
    <mergeCell ref="A154:A156"/>
    <mergeCell ref="B154:B156"/>
    <mergeCell ref="C154:C156"/>
    <mergeCell ref="D154:D156"/>
    <mergeCell ref="E154:E156"/>
    <mergeCell ref="N154:N156"/>
    <mergeCell ref="O154:O156"/>
    <mergeCell ref="P154:P156"/>
    <mergeCell ref="Q154:Q156"/>
    <mergeCell ref="R154:R156"/>
    <mergeCell ref="S154:S156"/>
    <mergeCell ref="T154:T156"/>
    <mergeCell ref="U154:U156"/>
    <mergeCell ref="V154:V156"/>
    <mergeCell ref="A157:A159"/>
    <mergeCell ref="B157:B159"/>
    <mergeCell ref="C157:C159"/>
    <mergeCell ref="D157:D159"/>
    <mergeCell ref="E157:E159"/>
    <mergeCell ref="N157:N159"/>
    <mergeCell ref="O157:O159"/>
    <mergeCell ref="P157:P159"/>
    <mergeCell ref="Q157:Q159"/>
    <mergeCell ref="R157:R159"/>
    <mergeCell ref="S157:S159"/>
    <mergeCell ref="T157:T159"/>
    <mergeCell ref="U157:U159"/>
    <mergeCell ref="V157:V159"/>
    <mergeCell ref="A160:A162"/>
    <mergeCell ref="B160:B162"/>
    <mergeCell ref="C160:C162"/>
    <mergeCell ref="D160:D162"/>
    <mergeCell ref="E160:E162"/>
    <mergeCell ref="N160:N162"/>
    <mergeCell ref="O160:O162"/>
    <mergeCell ref="P160:P162"/>
    <mergeCell ref="Q160:Q162"/>
    <mergeCell ref="R160:R162"/>
    <mergeCell ref="S160:S162"/>
    <mergeCell ref="T160:T162"/>
    <mergeCell ref="U160:U162"/>
    <mergeCell ref="V160:V162"/>
    <mergeCell ref="A163:A165"/>
    <mergeCell ref="B163:B165"/>
    <mergeCell ref="C163:C165"/>
    <mergeCell ref="D163:D165"/>
    <mergeCell ref="E163:E165"/>
    <mergeCell ref="N163:N165"/>
    <mergeCell ref="O163:O165"/>
    <mergeCell ref="P163:P165"/>
    <mergeCell ref="Q163:Q165"/>
    <mergeCell ref="R163:R165"/>
    <mergeCell ref="S163:S165"/>
    <mergeCell ref="T163:T165"/>
    <mergeCell ref="U163:U165"/>
    <mergeCell ref="V163:V165"/>
    <mergeCell ref="A166:A168"/>
    <mergeCell ref="B166:B168"/>
    <mergeCell ref="C166:C168"/>
    <mergeCell ref="D166:D168"/>
    <mergeCell ref="E166:E168"/>
    <mergeCell ref="N166:N168"/>
    <mergeCell ref="O166:O168"/>
    <mergeCell ref="P166:P168"/>
    <mergeCell ref="Q166:Q168"/>
    <mergeCell ref="R166:R168"/>
    <mergeCell ref="S166:S168"/>
    <mergeCell ref="T166:T168"/>
    <mergeCell ref="U166:U168"/>
    <mergeCell ref="V166:V168"/>
    <mergeCell ref="A169:A171"/>
    <mergeCell ref="B169:B171"/>
    <mergeCell ref="C169:C171"/>
    <mergeCell ref="D169:D171"/>
    <mergeCell ref="E169:E171"/>
    <mergeCell ref="N169:N171"/>
    <mergeCell ref="O169:O171"/>
    <mergeCell ref="P169:P171"/>
    <mergeCell ref="Q169:Q171"/>
    <mergeCell ref="R169:R171"/>
    <mergeCell ref="S169:S171"/>
    <mergeCell ref="T169:T171"/>
    <mergeCell ref="U169:U171"/>
    <mergeCell ref="V169:V171"/>
    <mergeCell ref="A172:A174"/>
    <mergeCell ref="B172:B174"/>
    <mergeCell ref="C172:C174"/>
    <mergeCell ref="D172:D174"/>
    <mergeCell ref="E172:E174"/>
    <mergeCell ref="N172:N174"/>
    <mergeCell ref="O172:O174"/>
    <mergeCell ref="P172:P174"/>
    <mergeCell ref="Q172:Q174"/>
    <mergeCell ref="R172:R174"/>
    <mergeCell ref="S172:S174"/>
    <mergeCell ref="T172:T174"/>
    <mergeCell ref="U172:U174"/>
    <mergeCell ref="V172:V174"/>
    <mergeCell ref="A175:A178"/>
    <mergeCell ref="B175:B178"/>
    <mergeCell ref="C175:C178"/>
    <mergeCell ref="D175:D178"/>
    <mergeCell ref="E175:E178"/>
    <mergeCell ref="N175:N177"/>
    <mergeCell ref="O175:O177"/>
    <mergeCell ref="P175:P177"/>
    <mergeCell ref="Q175:Q177"/>
    <mergeCell ref="R175:R177"/>
    <mergeCell ref="S175:S177"/>
    <mergeCell ref="T175:T177"/>
    <mergeCell ref="U175:U177"/>
    <mergeCell ref="V175:V177"/>
    <mergeCell ref="A179:A182"/>
    <mergeCell ref="B179:B182"/>
    <mergeCell ref="C179:C182"/>
    <mergeCell ref="D179:D182"/>
    <mergeCell ref="E179:E182"/>
    <mergeCell ref="N179:N181"/>
    <mergeCell ref="O179:O181"/>
    <mergeCell ref="P179:P181"/>
    <mergeCell ref="Q179:Q181"/>
    <mergeCell ref="R179:R181"/>
    <mergeCell ref="S179:S181"/>
    <mergeCell ref="T179:T181"/>
    <mergeCell ref="U179:U181"/>
    <mergeCell ref="V179:V181"/>
    <mergeCell ref="A183:A186"/>
    <mergeCell ref="B183:B186"/>
    <mergeCell ref="C183:C186"/>
    <mergeCell ref="D183:D186"/>
    <mergeCell ref="E183:E186"/>
    <mergeCell ref="N183:N186"/>
    <mergeCell ref="O183:O186"/>
    <mergeCell ref="P183:P186"/>
    <mergeCell ref="Q183:Q186"/>
    <mergeCell ref="R183:R186"/>
    <mergeCell ref="S183:S186"/>
    <mergeCell ref="T183:T186"/>
    <mergeCell ref="U183:U186"/>
    <mergeCell ref="V183:V186"/>
    <mergeCell ref="A187:A190"/>
    <mergeCell ref="B187:B190"/>
    <mergeCell ref="C187:C190"/>
    <mergeCell ref="D187:D190"/>
    <mergeCell ref="E187:E190"/>
    <mergeCell ref="N187:N190"/>
    <mergeCell ref="O187:O190"/>
    <mergeCell ref="P187:P190"/>
    <mergeCell ref="Q187:Q190"/>
    <mergeCell ref="R187:R190"/>
    <mergeCell ref="S187:S190"/>
    <mergeCell ref="T187:T190"/>
    <mergeCell ref="U187:U190"/>
    <mergeCell ref="V187:V190"/>
    <mergeCell ref="A191:A194"/>
    <mergeCell ref="B191:B194"/>
    <mergeCell ref="C191:C194"/>
    <mergeCell ref="D191:D194"/>
    <mergeCell ref="E191:E194"/>
    <mergeCell ref="N191:N194"/>
    <mergeCell ref="O191:O194"/>
    <mergeCell ref="P191:P194"/>
    <mergeCell ref="Q191:Q194"/>
    <mergeCell ref="R191:R194"/>
    <mergeCell ref="S191:S194"/>
    <mergeCell ref="T191:T194"/>
    <mergeCell ref="U191:U194"/>
    <mergeCell ref="V191:V194"/>
    <mergeCell ref="A195:A197"/>
    <mergeCell ref="B195:B197"/>
    <mergeCell ref="C195:C197"/>
    <mergeCell ref="D195:D197"/>
    <mergeCell ref="E195:E197"/>
    <mergeCell ref="N195:N197"/>
    <mergeCell ref="O195:O197"/>
    <mergeCell ref="P195:P197"/>
    <mergeCell ref="Q195:Q197"/>
    <mergeCell ref="R195:R197"/>
    <mergeCell ref="S195:S197"/>
    <mergeCell ref="T195:T197"/>
    <mergeCell ref="U195:U197"/>
    <mergeCell ref="V195:V197"/>
    <mergeCell ref="A198:A200"/>
    <mergeCell ref="B198:B200"/>
    <mergeCell ref="C198:C200"/>
    <mergeCell ref="D198:D200"/>
    <mergeCell ref="E198:E200"/>
    <mergeCell ref="N198:N200"/>
    <mergeCell ref="O198:O200"/>
    <mergeCell ref="P198:P200"/>
    <mergeCell ref="Q198:Q200"/>
    <mergeCell ref="R198:R200"/>
    <mergeCell ref="S198:S200"/>
    <mergeCell ref="T198:T200"/>
    <mergeCell ref="U198:U200"/>
    <mergeCell ref="V198:V200"/>
    <mergeCell ref="A201:A203"/>
    <mergeCell ref="B201:B203"/>
    <mergeCell ref="C201:C203"/>
    <mergeCell ref="D201:D203"/>
    <mergeCell ref="E201:E203"/>
    <mergeCell ref="N201:N203"/>
    <mergeCell ref="O201:O203"/>
    <mergeCell ref="P201:P203"/>
    <mergeCell ref="Q201:Q203"/>
    <mergeCell ref="R201:R203"/>
    <mergeCell ref="S201:S203"/>
    <mergeCell ref="T201:T203"/>
    <mergeCell ref="U201:U203"/>
    <mergeCell ref="V201:V203"/>
    <mergeCell ref="A204:A206"/>
    <mergeCell ref="B204:B206"/>
    <mergeCell ref="C204:C206"/>
    <mergeCell ref="D204:D206"/>
    <mergeCell ref="E204:E206"/>
    <mergeCell ref="N204:N206"/>
    <mergeCell ref="O204:O206"/>
    <mergeCell ref="P204:P206"/>
    <mergeCell ref="Q204:Q206"/>
    <mergeCell ref="R204:R206"/>
    <mergeCell ref="S204:S206"/>
    <mergeCell ref="T204:T206"/>
    <mergeCell ref="U204:U206"/>
    <mergeCell ref="V204:V206"/>
    <mergeCell ref="A207:A209"/>
    <mergeCell ref="B207:B209"/>
    <mergeCell ref="C207:C209"/>
    <mergeCell ref="D207:D209"/>
    <mergeCell ref="E207:E209"/>
    <mergeCell ref="N207:N209"/>
    <mergeCell ref="O207:O209"/>
    <mergeCell ref="P207:P209"/>
    <mergeCell ref="Q207:Q209"/>
    <mergeCell ref="R207:R209"/>
    <mergeCell ref="S207:S209"/>
    <mergeCell ref="T207:T209"/>
    <mergeCell ref="U207:U209"/>
    <mergeCell ref="V207:V209"/>
    <mergeCell ref="A210:A212"/>
    <mergeCell ref="B210:B212"/>
    <mergeCell ref="C210:C212"/>
    <mergeCell ref="D210:D212"/>
    <mergeCell ref="E210:E212"/>
    <mergeCell ref="N210:N212"/>
    <mergeCell ref="O210:O212"/>
    <mergeCell ref="P210:P212"/>
    <mergeCell ref="Q210:Q212"/>
    <mergeCell ref="R210:R212"/>
    <mergeCell ref="S210:S212"/>
    <mergeCell ref="T210:T212"/>
    <mergeCell ref="U210:U212"/>
    <mergeCell ref="V210:V212"/>
    <mergeCell ref="A213:A215"/>
    <mergeCell ref="B213:B215"/>
    <mergeCell ref="C213:C215"/>
    <mergeCell ref="D213:D215"/>
    <mergeCell ref="E213:E215"/>
    <mergeCell ref="N213:N215"/>
    <mergeCell ref="O213:O215"/>
    <mergeCell ref="P213:P215"/>
    <mergeCell ref="Q213:Q215"/>
    <mergeCell ref="R213:R215"/>
    <mergeCell ref="S213:S215"/>
    <mergeCell ref="T213:T215"/>
    <mergeCell ref="U213:U215"/>
    <mergeCell ref="V213:V215"/>
    <mergeCell ref="A216:A218"/>
    <mergeCell ref="B216:B218"/>
    <mergeCell ref="C216:C218"/>
    <mergeCell ref="D216:D218"/>
    <mergeCell ref="E216:E218"/>
    <mergeCell ref="N216:N218"/>
    <mergeCell ref="O216:O218"/>
    <mergeCell ref="P216:P218"/>
    <mergeCell ref="Q216:Q218"/>
    <mergeCell ref="R216:R218"/>
    <mergeCell ref="S216:S218"/>
    <mergeCell ref="T216:T218"/>
    <mergeCell ref="U216:U218"/>
    <mergeCell ref="V216:V218"/>
    <mergeCell ref="A219:A221"/>
    <mergeCell ref="B219:B221"/>
    <mergeCell ref="C219:C221"/>
    <mergeCell ref="D219:D221"/>
    <mergeCell ref="E219:E221"/>
    <mergeCell ref="N219:N221"/>
    <mergeCell ref="O219:O221"/>
    <mergeCell ref="P219:P221"/>
    <mergeCell ref="Q219:Q221"/>
    <mergeCell ref="R219:R221"/>
    <mergeCell ref="S219:S221"/>
    <mergeCell ref="T219:T221"/>
    <mergeCell ref="U219:U221"/>
    <mergeCell ref="V219:V221"/>
    <mergeCell ref="A222:A224"/>
    <mergeCell ref="B222:B224"/>
    <mergeCell ref="C222:C224"/>
    <mergeCell ref="D222:D224"/>
    <mergeCell ref="E222:E224"/>
    <mergeCell ref="N222:N224"/>
    <mergeCell ref="O222:O224"/>
    <mergeCell ref="P222:P224"/>
    <mergeCell ref="Q222:Q224"/>
    <mergeCell ref="R222:R224"/>
    <mergeCell ref="S222:S224"/>
    <mergeCell ref="T222:T224"/>
    <mergeCell ref="U222:U224"/>
    <mergeCell ref="V222:V224"/>
    <mergeCell ref="A225:A227"/>
    <mergeCell ref="B225:B227"/>
    <mergeCell ref="C225:C227"/>
    <mergeCell ref="D225:D227"/>
    <mergeCell ref="E225:E227"/>
    <mergeCell ref="N225:N227"/>
    <mergeCell ref="O225:O227"/>
    <mergeCell ref="P225:P227"/>
    <mergeCell ref="Q225:Q227"/>
    <mergeCell ref="R225:R227"/>
    <mergeCell ref="S225:S227"/>
    <mergeCell ref="T225:T227"/>
    <mergeCell ref="U225:U227"/>
    <mergeCell ref="V225:V227"/>
    <mergeCell ref="A228:A230"/>
    <mergeCell ref="B228:B230"/>
    <mergeCell ref="C228:C230"/>
    <mergeCell ref="D228:D230"/>
    <mergeCell ref="E228:E230"/>
    <mergeCell ref="N228:N230"/>
    <mergeCell ref="O228:O230"/>
    <mergeCell ref="P228:P230"/>
    <mergeCell ref="Q228:Q230"/>
    <mergeCell ref="R228:R230"/>
    <mergeCell ref="S228:S230"/>
    <mergeCell ref="T228:T230"/>
    <mergeCell ref="U228:U230"/>
    <mergeCell ref="V228:V230"/>
    <mergeCell ref="A231:A233"/>
    <mergeCell ref="B231:B233"/>
    <mergeCell ref="C231:C233"/>
    <mergeCell ref="D231:D233"/>
    <mergeCell ref="E231:E233"/>
    <mergeCell ref="N231:N233"/>
    <mergeCell ref="O231:O233"/>
    <mergeCell ref="P231:P233"/>
    <mergeCell ref="Q231:Q233"/>
    <mergeCell ref="R231:R233"/>
    <mergeCell ref="S231:S233"/>
    <mergeCell ref="T231:T233"/>
    <mergeCell ref="U231:U233"/>
    <mergeCell ref="V231:V233"/>
    <mergeCell ref="A234:A236"/>
    <mergeCell ref="B234:B236"/>
    <mergeCell ref="C234:C236"/>
    <mergeCell ref="D234:D236"/>
    <mergeCell ref="E234:E236"/>
    <mergeCell ref="N234:N236"/>
    <mergeCell ref="O234:O236"/>
    <mergeCell ref="P234:P236"/>
    <mergeCell ref="Q234:Q236"/>
    <mergeCell ref="R234:R236"/>
    <mergeCell ref="S234:S236"/>
    <mergeCell ref="T234:T236"/>
    <mergeCell ref="U234:U236"/>
    <mergeCell ref="V234:V236"/>
    <mergeCell ref="A237:A239"/>
    <mergeCell ref="B237:B239"/>
    <mergeCell ref="C237:C239"/>
    <mergeCell ref="D237:D239"/>
    <mergeCell ref="E237:E239"/>
    <mergeCell ref="N237:N239"/>
    <mergeCell ref="O237:O239"/>
    <mergeCell ref="P237:P239"/>
    <mergeCell ref="Q237:Q239"/>
    <mergeCell ref="R237:R239"/>
    <mergeCell ref="S237:S239"/>
    <mergeCell ref="T237:T239"/>
    <mergeCell ref="U237:U239"/>
    <mergeCell ref="V237:V239"/>
    <mergeCell ref="A240:A242"/>
    <mergeCell ref="B240:B242"/>
    <mergeCell ref="C240:C242"/>
    <mergeCell ref="D240:D242"/>
    <mergeCell ref="E240:E242"/>
    <mergeCell ref="N240:N242"/>
    <mergeCell ref="O240:O242"/>
    <mergeCell ref="P240:P242"/>
    <mergeCell ref="Q240:Q242"/>
    <mergeCell ref="R240:R242"/>
    <mergeCell ref="S240:S242"/>
    <mergeCell ref="T240:T242"/>
    <mergeCell ref="U240:U242"/>
    <mergeCell ref="V240:V242"/>
    <mergeCell ref="A243:A245"/>
    <mergeCell ref="B243:B245"/>
    <mergeCell ref="C243:C245"/>
    <mergeCell ref="D243:D245"/>
    <mergeCell ref="E243:E245"/>
    <mergeCell ref="N243:N245"/>
    <mergeCell ref="O243:O245"/>
    <mergeCell ref="P243:P245"/>
    <mergeCell ref="Q243:Q245"/>
    <mergeCell ref="R243:R245"/>
    <mergeCell ref="S243:S245"/>
    <mergeCell ref="T243:T245"/>
    <mergeCell ref="U243:U245"/>
    <mergeCell ref="V243:V245"/>
    <mergeCell ref="A246:A248"/>
    <mergeCell ref="B246:B248"/>
    <mergeCell ref="C246:C248"/>
    <mergeCell ref="D246:D248"/>
    <mergeCell ref="E246:E248"/>
    <mergeCell ref="N246:N248"/>
    <mergeCell ref="O246:O248"/>
    <mergeCell ref="P246:P248"/>
    <mergeCell ref="Q246:Q248"/>
    <mergeCell ref="R246:R248"/>
    <mergeCell ref="S246:S248"/>
    <mergeCell ref="T246:T248"/>
    <mergeCell ref="U246:U248"/>
    <mergeCell ref="V246:V248"/>
    <mergeCell ref="A249:A251"/>
    <mergeCell ref="B249:B251"/>
    <mergeCell ref="C249:C251"/>
    <mergeCell ref="D249:D251"/>
    <mergeCell ref="E249:E251"/>
    <mergeCell ref="N249:N251"/>
    <mergeCell ref="O249:O251"/>
    <mergeCell ref="P249:P251"/>
    <mergeCell ref="Q249:Q251"/>
    <mergeCell ref="R249:R251"/>
    <mergeCell ref="S249:S251"/>
    <mergeCell ref="T249:T251"/>
    <mergeCell ref="U249:U251"/>
    <mergeCell ref="V249:V251"/>
    <mergeCell ref="A252:A254"/>
    <mergeCell ref="B252:B254"/>
    <mergeCell ref="C252:C254"/>
    <mergeCell ref="D252:D254"/>
    <mergeCell ref="E252:E254"/>
    <mergeCell ref="N252:N254"/>
    <mergeCell ref="O252:O254"/>
    <mergeCell ref="P252:P254"/>
    <mergeCell ref="Q252:Q254"/>
    <mergeCell ref="R252:R254"/>
    <mergeCell ref="S252:S254"/>
    <mergeCell ref="T252:T254"/>
    <mergeCell ref="U252:U254"/>
    <mergeCell ref="V252:V254"/>
    <mergeCell ref="A255:A257"/>
    <mergeCell ref="B255:B257"/>
    <mergeCell ref="C255:C257"/>
    <mergeCell ref="D255:D257"/>
    <mergeCell ref="E255:E257"/>
    <mergeCell ref="N255:N257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A258:A260"/>
    <mergeCell ref="B258:B260"/>
    <mergeCell ref="C258:C260"/>
    <mergeCell ref="D258:D260"/>
    <mergeCell ref="E258:E260"/>
    <mergeCell ref="N258:N260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A261:A263"/>
    <mergeCell ref="B261:B263"/>
    <mergeCell ref="C261:C263"/>
    <mergeCell ref="D261:D263"/>
    <mergeCell ref="E261:E263"/>
    <mergeCell ref="N261:N263"/>
    <mergeCell ref="O261:O263"/>
    <mergeCell ref="P261:P263"/>
    <mergeCell ref="Q261:Q263"/>
    <mergeCell ref="R261:R263"/>
    <mergeCell ref="S261:S263"/>
    <mergeCell ref="T261:T263"/>
    <mergeCell ref="U261:U263"/>
    <mergeCell ref="V261:V263"/>
    <mergeCell ref="A264:A266"/>
    <mergeCell ref="B264:B266"/>
    <mergeCell ref="C264:C266"/>
    <mergeCell ref="D264:D266"/>
    <mergeCell ref="E264:E266"/>
    <mergeCell ref="N264:N266"/>
    <mergeCell ref="O264:O266"/>
    <mergeCell ref="P264:P266"/>
    <mergeCell ref="Q264:Q266"/>
    <mergeCell ref="R264:R266"/>
    <mergeCell ref="S264:S266"/>
    <mergeCell ref="T264:T266"/>
    <mergeCell ref="U264:U266"/>
    <mergeCell ref="V264:V266"/>
    <mergeCell ref="A267:A269"/>
    <mergeCell ref="B267:B269"/>
    <mergeCell ref="C267:C269"/>
    <mergeCell ref="D267:D269"/>
    <mergeCell ref="E267:E269"/>
    <mergeCell ref="N267:N269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A270:A272"/>
    <mergeCell ref="B270:B272"/>
    <mergeCell ref="C270:C272"/>
    <mergeCell ref="D270:D272"/>
    <mergeCell ref="E270:E272"/>
    <mergeCell ref="N270:N272"/>
    <mergeCell ref="O270:O272"/>
    <mergeCell ref="P270:P272"/>
    <mergeCell ref="Q270:Q272"/>
    <mergeCell ref="R270:R272"/>
    <mergeCell ref="S270:S272"/>
    <mergeCell ref="T270:T272"/>
    <mergeCell ref="U270:U272"/>
    <mergeCell ref="V270:V272"/>
    <mergeCell ref="A273:A275"/>
    <mergeCell ref="B273:B275"/>
    <mergeCell ref="C273:C275"/>
    <mergeCell ref="D273:D275"/>
    <mergeCell ref="E273:E275"/>
    <mergeCell ref="N273:N275"/>
    <mergeCell ref="O273:O275"/>
    <mergeCell ref="P273:P275"/>
    <mergeCell ref="Q273:Q275"/>
    <mergeCell ref="R273:R275"/>
    <mergeCell ref="S273:S275"/>
    <mergeCell ref="T273:T275"/>
    <mergeCell ref="U273:U275"/>
    <mergeCell ref="V273:V275"/>
    <mergeCell ref="A276:A278"/>
    <mergeCell ref="B276:B278"/>
    <mergeCell ref="C276:C278"/>
    <mergeCell ref="D276:D278"/>
    <mergeCell ref="E276:E278"/>
    <mergeCell ref="N276:N278"/>
    <mergeCell ref="O276:O278"/>
    <mergeCell ref="P276:P278"/>
    <mergeCell ref="Q276:Q278"/>
    <mergeCell ref="R276:R278"/>
    <mergeCell ref="S276:S278"/>
    <mergeCell ref="T276:T278"/>
    <mergeCell ref="U276:U278"/>
    <mergeCell ref="V276:V278"/>
    <mergeCell ref="A279:A281"/>
    <mergeCell ref="B279:B281"/>
    <mergeCell ref="C279:C281"/>
    <mergeCell ref="D279:D281"/>
    <mergeCell ref="E279:E281"/>
    <mergeCell ref="N279:N281"/>
    <mergeCell ref="O279:O281"/>
    <mergeCell ref="P279:P281"/>
    <mergeCell ref="Q279:Q281"/>
    <mergeCell ref="R279:R281"/>
    <mergeCell ref="S279:S281"/>
    <mergeCell ref="T279:T281"/>
    <mergeCell ref="U279:U281"/>
    <mergeCell ref="V279:V281"/>
    <mergeCell ref="A282:A284"/>
    <mergeCell ref="B282:B284"/>
    <mergeCell ref="C282:C284"/>
    <mergeCell ref="D282:D284"/>
    <mergeCell ref="E282:E284"/>
    <mergeCell ref="N282:N284"/>
    <mergeCell ref="O282:O284"/>
    <mergeCell ref="P282:P284"/>
    <mergeCell ref="Q282:Q284"/>
    <mergeCell ref="R282:R284"/>
    <mergeCell ref="S282:S284"/>
    <mergeCell ref="T282:T284"/>
    <mergeCell ref="U282:U284"/>
    <mergeCell ref="V282:V284"/>
    <mergeCell ref="A285:A287"/>
    <mergeCell ref="B285:B287"/>
    <mergeCell ref="C285:C287"/>
    <mergeCell ref="D285:D287"/>
    <mergeCell ref="E285:E287"/>
    <mergeCell ref="N285:N287"/>
    <mergeCell ref="O285:O287"/>
    <mergeCell ref="P285:P287"/>
    <mergeCell ref="Q285:Q287"/>
    <mergeCell ref="R285:R287"/>
    <mergeCell ref="S285:S287"/>
    <mergeCell ref="T285:T287"/>
    <mergeCell ref="U285:U287"/>
    <mergeCell ref="V285:V287"/>
    <mergeCell ref="A288:A290"/>
    <mergeCell ref="B288:B290"/>
    <mergeCell ref="C288:C290"/>
    <mergeCell ref="D288:D290"/>
    <mergeCell ref="E288:E290"/>
    <mergeCell ref="N288:N290"/>
    <mergeCell ref="O288:O290"/>
    <mergeCell ref="P288:P290"/>
    <mergeCell ref="Q288:Q290"/>
    <mergeCell ref="R288:R290"/>
    <mergeCell ref="S288:S290"/>
    <mergeCell ref="T288:T290"/>
    <mergeCell ref="U288:U290"/>
    <mergeCell ref="V288:V290"/>
    <mergeCell ref="A291:A293"/>
    <mergeCell ref="B291:B293"/>
    <mergeCell ref="C291:C293"/>
    <mergeCell ref="D291:D293"/>
    <mergeCell ref="E291:E293"/>
    <mergeCell ref="N291:N293"/>
    <mergeCell ref="O291:O293"/>
    <mergeCell ref="P291:P293"/>
    <mergeCell ref="Q291:Q293"/>
    <mergeCell ref="R291:R293"/>
    <mergeCell ref="S291:S293"/>
    <mergeCell ref="T291:T293"/>
    <mergeCell ref="U291:U293"/>
    <mergeCell ref="V291:V293"/>
    <mergeCell ref="A294:A296"/>
    <mergeCell ref="B294:B296"/>
    <mergeCell ref="C294:C296"/>
    <mergeCell ref="D294:D296"/>
    <mergeCell ref="E294:E296"/>
    <mergeCell ref="N294:N296"/>
    <mergeCell ref="O294:O296"/>
    <mergeCell ref="P294:P296"/>
    <mergeCell ref="Q294:Q296"/>
    <mergeCell ref="R294:R296"/>
    <mergeCell ref="S294:S296"/>
    <mergeCell ref="T294:T296"/>
    <mergeCell ref="U294:U296"/>
    <mergeCell ref="V294:V296"/>
    <mergeCell ref="A297:A299"/>
    <mergeCell ref="B297:B299"/>
    <mergeCell ref="C297:C299"/>
    <mergeCell ref="D297:D299"/>
    <mergeCell ref="E297:E299"/>
    <mergeCell ref="N297:N299"/>
    <mergeCell ref="O297:O299"/>
    <mergeCell ref="P297:P299"/>
    <mergeCell ref="Q297:Q299"/>
    <mergeCell ref="R297:R299"/>
    <mergeCell ref="S297:S299"/>
    <mergeCell ref="T297:T299"/>
    <mergeCell ref="U297:U299"/>
    <mergeCell ref="V297:V299"/>
    <mergeCell ref="A300:A302"/>
    <mergeCell ref="B300:B302"/>
    <mergeCell ref="C300:C302"/>
    <mergeCell ref="D300:D302"/>
    <mergeCell ref="E300:E302"/>
    <mergeCell ref="N300:N302"/>
    <mergeCell ref="O300:O302"/>
    <mergeCell ref="P300:P302"/>
    <mergeCell ref="Q300:Q302"/>
    <mergeCell ref="R300:R302"/>
    <mergeCell ref="S300:S302"/>
    <mergeCell ref="T300:T302"/>
    <mergeCell ref="U300:U302"/>
    <mergeCell ref="V300:V302"/>
    <mergeCell ref="A303:A305"/>
    <mergeCell ref="B303:B305"/>
    <mergeCell ref="C303:C305"/>
    <mergeCell ref="D303:D305"/>
    <mergeCell ref="E303:E305"/>
    <mergeCell ref="N303:N305"/>
    <mergeCell ref="O303:O305"/>
    <mergeCell ref="P303:P305"/>
    <mergeCell ref="Q303:Q305"/>
    <mergeCell ref="R303:R305"/>
    <mergeCell ref="S303:S305"/>
    <mergeCell ref="T303:T305"/>
    <mergeCell ref="U303:U305"/>
    <mergeCell ref="V303:V305"/>
    <mergeCell ref="A306:A308"/>
    <mergeCell ref="B306:B308"/>
    <mergeCell ref="C306:C308"/>
    <mergeCell ref="D306:D308"/>
    <mergeCell ref="E306:E308"/>
    <mergeCell ref="N306:N308"/>
    <mergeCell ref="O306:O308"/>
    <mergeCell ref="P306:P308"/>
    <mergeCell ref="Q306:Q308"/>
    <mergeCell ref="R306:R308"/>
    <mergeCell ref="S306:S308"/>
    <mergeCell ref="T306:T308"/>
    <mergeCell ref="U306:U308"/>
    <mergeCell ref="V306:V308"/>
    <mergeCell ref="A309:A311"/>
    <mergeCell ref="B309:B311"/>
    <mergeCell ref="C309:C311"/>
    <mergeCell ref="D309:D311"/>
    <mergeCell ref="E309:E311"/>
    <mergeCell ref="N309:N311"/>
    <mergeCell ref="O309:O311"/>
    <mergeCell ref="P309:P311"/>
    <mergeCell ref="Q309:Q311"/>
    <mergeCell ref="R309:R311"/>
    <mergeCell ref="S309:S311"/>
    <mergeCell ref="T309:T311"/>
    <mergeCell ref="U309:U311"/>
    <mergeCell ref="V309:V311"/>
    <mergeCell ref="A312:A314"/>
    <mergeCell ref="B312:B314"/>
    <mergeCell ref="C312:C314"/>
    <mergeCell ref="D312:D314"/>
    <mergeCell ref="E312:E314"/>
    <mergeCell ref="N312:N314"/>
    <mergeCell ref="O312:O314"/>
    <mergeCell ref="P312:P314"/>
    <mergeCell ref="Q312:Q314"/>
    <mergeCell ref="R312:R314"/>
    <mergeCell ref="S312:S314"/>
    <mergeCell ref="T312:T314"/>
    <mergeCell ref="U312:U314"/>
    <mergeCell ref="V312:V314"/>
    <mergeCell ref="A321:A323"/>
    <mergeCell ref="B321:B323"/>
    <mergeCell ref="C321:C323"/>
    <mergeCell ref="D321:D323"/>
    <mergeCell ref="E321:E323"/>
    <mergeCell ref="N321:N323"/>
    <mergeCell ref="O321:O323"/>
    <mergeCell ref="P321:P323"/>
    <mergeCell ref="Q321:Q323"/>
    <mergeCell ref="R321:R323"/>
    <mergeCell ref="S321:S323"/>
    <mergeCell ref="T321:T323"/>
    <mergeCell ref="U321:U323"/>
    <mergeCell ref="V321:V323"/>
    <mergeCell ref="Q318:Q320"/>
    <mergeCell ref="R318:R320"/>
    <mergeCell ref="S318:S320"/>
    <mergeCell ref="T318:T320"/>
    <mergeCell ref="R330:R332"/>
    <mergeCell ref="S330:S332"/>
    <mergeCell ref="T330:T332"/>
    <mergeCell ref="U330:U332"/>
    <mergeCell ref="V330:V332"/>
    <mergeCell ref="A339:A341"/>
    <mergeCell ref="B339:B341"/>
    <mergeCell ref="C339:C341"/>
    <mergeCell ref="D339:D341"/>
    <mergeCell ref="E339:E341"/>
    <mergeCell ref="N339:N341"/>
    <mergeCell ref="O339:O341"/>
    <mergeCell ref="P339:P341"/>
    <mergeCell ref="Q339:Q341"/>
    <mergeCell ref="R339:R341"/>
    <mergeCell ref="S339:S341"/>
    <mergeCell ref="T339:T341"/>
    <mergeCell ref="U339:U341"/>
    <mergeCell ref="V339:V341"/>
    <mergeCell ref="A336:A338"/>
    <mergeCell ref="B336:B338"/>
    <mergeCell ref="C336:C338"/>
    <mergeCell ref="D336:D338"/>
    <mergeCell ref="E336:E338"/>
    <mergeCell ref="N336:N338"/>
    <mergeCell ref="O336:O338"/>
    <mergeCell ref="P336:P338"/>
    <mergeCell ref="Q336:Q338"/>
    <mergeCell ref="R336:R338"/>
    <mergeCell ref="S336:S338"/>
    <mergeCell ref="T336:T338"/>
    <mergeCell ref="U336:U338"/>
    <mergeCell ref="A342:A344"/>
    <mergeCell ref="B342:B344"/>
    <mergeCell ref="C342:C344"/>
    <mergeCell ref="D342:D344"/>
    <mergeCell ref="E342:E344"/>
    <mergeCell ref="N342:N344"/>
    <mergeCell ref="O342:O344"/>
    <mergeCell ref="P342:P344"/>
    <mergeCell ref="Q342:Q344"/>
    <mergeCell ref="R342:R344"/>
    <mergeCell ref="S342:S344"/>
    <mergeCell ref="T342:T344"/>
    <mergeCell ref="U342:U344"/>
    <mergeCell ref="V342:V344"/>
    <mergeCell ref="A348:A350"/>
    <mergeCell ref="B348:B350"/>
    <mergeCell ref="C348:C350"/>
    <mergeCell ref="D348:D350"/>
    <mergeCell ref="E348:E350"/>
    <mergeCell ref="N348:N350"/>
    <mergeCell ref="O348:O350"/>
    <mergeCell ref="P348:P350"/>
    <mergeCell ref="Q348:Q350"/>
    <mergeCell ref="R348:R350"/>
    <mergeCell ref="S348:S350"/>
    <mergeCell ref="T348:T350"/>
    <mergeCell ref="U348:U350"/>
    <mergeCell ref="V348:V350"/>
    <mergeCell ref="Q345:Q347"/>
    <mergeCell ref="R345:R347"/>
    <mergeCell ref="S345:S347"/>
    <mergeCell ref="T345:T347"/>
    <mergeCell ref="P366:P368"/>
    <mergeCell ref="Q366:Q368"/>
    <mergeCell ref="R366:R368"/>
    <mergeCell ref="S366:S368"/>
    <mergeCell ref="T366:T368"/>
    <mergeCell ref="U366:U368"/>
    <mergeCell ref="V366:V368"/>
    <mergeCell ref="Q363:Q365"/>
    <mergeCell ref="R363:R365"/>
    <mergeCell ref="S363:S365"/>
    <mergeCell ref="T363:T365"/>
    <mergeCell ref="U363:U365"/>
    <mergeCell ref="V363:V365"/>
    <mergeCell ref="U360:U362"/>
    <mergeCell ref="V360:V362"/>
    <mergeCell ref="A363:A365"/>
    <mergeCell ref="B363:B365"/>
    <mergeCell ref="C363:C365"/>
    <mergeCell ref="D363:D365"/>
    <mergeCell ref="E363:E365"/>
    <mergeCell ref="N363:N365"/>
    <mergeCell ref="O363:O365"/>
    <mergeCell ref="P363:P365"/>
    <mergeCell ref="O360:O362"/>
    <mergeCell ref="P360:P362"/>
    <mergeCell ref="Q360:Q362"/>
    <mergeCell ref="R360:R362"/>
    <mergeCell ref="S360:S362"/>
    <mergeCell ref="T360:T362"/>
    <mergeCell ref="A360:A362"/>
    <mergeCell ref="B360:B362"/>
    <mergeCell ref="C360:C362"/>
    <mergeCell ref="C375:C377"/>
    <mergeCell ref="D375:D377"/>
    <mergeCell ref="E375:E377"/>
    <mergeCell ref="N375:N377"/>
    <mergeCell ref="O375:O377"/>
    <mergeCell ref="P375:P377"/>
    <mergeCell ref="Q375:Q377"/>
    <mergeCell ref="R375:R377"/>
    <mergeCell ref="S375:S377"/>
    <mergeCell ref="T375:T377"/>
    <mergeCell ref="U375:U377"/>
    <mergeCell ref="V375:V377"/>
    <mergeCell ref="A384:A386"/>
    <mergeCell ref="B384:B386"/>
    <mergeCell ref="C384:C386"/>
    <mergeCell ref="D384:D386"/>
    <mergeCell ref="E384:E386"/>
    <mergeCell ref="N384:N386"/>
    <mergeCell ref="O384:O386"/>
    <mergeCell ref="P384:P386"/>
    <mergeCell ref="Q384:Q386"/>
    <mergeCell ref="R384:R386"/>
    <mergeCell ref="S384:S386"/>
    <mergeCell ref="T384:T386"/>
    <mergeCell ref="U384:U386"/>
    <mergeCell ref="V384:V386"/>
    <mergeCell ref="A381:A383"/>
    <mergeCell ref="B381:B383"/>
    <mergeCell ref="C381:C383"/>
    <mergeCell ref="D381:D383"/>
    <mergeCell ref="S459:S461"/>
    <mergeCell ref="T459:T461"/>
    <mergeCell ref="U459:U461"/>
    <mergeCell ref="V459:V461"/>
    <mergeCell ref="A462:A464"/>
    <mergeCell ref="B462:B464"/>
    <mergeCell ref="C462:C464"/>
    <mergeCell ref="D462:D464"/>
    <mergeCell ref="E462:E464"/>
    <mergeCell ref="N462:N464"/>
    <mergeCell ref="O462:O464"/>
    <mergeCell ref="P462:P464"/>
    <mergeCell ref="Q462:Q464"/>
    <mergeCell ref="R462:R464"/>
    <mergeCell ref="S462:S464"/>
    <mergeCell ref="T462:T464"/>
    <mergeCell ref="U462:U464"/>
    <mergeCell ref="V462:V464"/>
    <mergeCell ref="A465:A467"/>
    <mergeCell ref="B465:B467"/>
    <mergeCell ref="C465:C467"/>
    <mergeCell ref="D465:D467"/>
    <mergeCell ref="E465:E467"/>
    <mergeCell ref="N465:N467"/>
    <mergeCell ref="O465:O467"/>
    <mergeCell ref="P465:P467"/>
    <mergeCell ref="Q465:Q467"/>
    <mergeCell ref="R465:R467"/>
    <mergeCell ref="S465:S467"/>
    <mergeCell ref="T465:T467"/>
    <mergeCell ref="U465:U467"/>
    <mergeCell ref="V465:V467"/>
    <mergeCell ref="A468:A470"/>
    <mergeCell ref="B468:B470"/>
    <mergeCell ref="C468:C470"/>
    <mergeCell ref="D468:D470"/>
    <mergeCell ref="E468:E470"/>
    <mergeCell ref="N468:N470"/>
    <mergeCell ref="O468:O470"/>
    <mergeCell ref="P468:P470"/>
    <mergeCell ref="Q468:Q470"/>
    <mergeCell ref="R468:R470"/>
    <mergeCell ref="S468:S470"/>
    <mergeCell ref="T468:T470"/>
    <mergeCell ref="U468:U470"/>
    <mergeCell ref="V468:V470"/>
    <mergeCell ref="A471:A473"/>
    <mergeCell ref="B471:B473"/>
    <mergeCell ref="C471:C473"/>
    <mergeCell ref="D471:D473"/>
    <mergeCell ref="E471:E473"/>
    <mergeCell ref="N471:N473"/>
    <mergeCell ref="O471:O473"/>
    <mergeCell ref="P471:P473"/>
    <mergeCell ref="Q471:Q473"/>
    <mergeCell ref="R471:R473"/>
    <mergeCell ref="S471:S473"/>
    <mergeCell ref="T471:T473"/>
    <mergeCell ref="U471:U473"/>
    <mergeCell ref="V471:V473"/>
    <mergeCell ref="A477:A479"/>
    <mergeCell ref="B477:B479"/>
    <mergeCell ref="C477:C479"/>
    <mergeCell ref="D477:D479"/>
    <mergeCell ref="E477:E479"/>
    <mergeCell ref="N477:N479"/>
    <mergeCell ref="O477:O479"/>
    <mergeCell ref="P477:P479"/>
    <mergeCell ref="Q477:Q479"/>
    <mergeCell ref="R477:R479"/>
    <mergeCell ref="S477:S479"/>
    <mergeCell ref="T477:T479"/>
    <mergeCell ref="U477:U479"/>
    <mergeCell ref="V477:V479"/>
    <mergeCell ref="A480:A482"/>
    <mergeCell ref="B480:B482"/>
    <mergeCell ref="C480:C482"/>
    <mergeCell ref="D480:D482"/>
    <mergeCell ref="E480:E482"/>
    <mergeCell ref="N480:N482"/>
    <mergeCell ref="O480:O482"/>
    <mergeCell ref="P480:P482"/>
    <mergeCell ref="Q480:Q482"/>
    <mergeCell ref="R480:R482"/>
    <mergeCell ref="S480:S482"/>
    <mergeCell ref="T480:T482"/>
    <mergeCell ref="U480:U482"/>
    <mergeCell ref="V480:V482"/>
    <mergeCell ref="A483:A485"/>
    <mergeCell ref="B483:B485"/>
    <mergeCell ref="C483:C485"/>
    <mergeCell ref="D483:D485"/>
    <mergeCell ref="E483:E485"/>
    <mergeCell ref="N483:N485"/>
    <mergeCell ref="O483:O485"/>
    <mergeCell ref="P483:P485"/>
    <mergeCell ref="Q483:Q485"/>
    <mergeCell ref="R483:R485"/>
    <mergeCell ref="S483:S485"/>
    <mergeCell ref="T483:T485"/>
    <mergeCell ref="U483:U485"/>
    <mergeCell ref="V483:V485"/>
    <mergeCell ref="A486:A488"/>
    <mergeCell ref="B486:B488"/>
    <mergeCell ref="C486:C488"/>
    <mergeCell ref="D486:D488"/>
    <mergeCell ref="E486:E488"/>
    <mergeCell ref="N486:N488"/>
    <mergeCell ref="O486:O488"/>
    <mergeCell ref="P486:P488"/>
    <mergeCell ref="Q486:Q488"/>
    <mergeCell ref="R486:R488"/>
    <mergeCell ref="S486:S488"/>
    <mergeCell ref="T486:T488"/>
    <mergeCell ref="U486:U488"/>
    <mergeCell ref="V486:V488"/>
    <mergeCell ref="A489:A491"/>
    <mergeCell ref="B489:B491"/>
    <mergeCell ref="C489:C491"/>
    <mergeCell ref="D489:D491"/>
    <mergeCell ref="E489:E491"/>
    <mergeCell ref="N489:N491"/>
    <mergeCell ref="O489:O491"/>
    <mergeCell ref="P489:P491"/>
    <mergeCell ref="Q489:Q491"/>
    <mergeCell ref="R489:R491"/>
    <mergeCell ref="S489:S491"/>
    <mergeCell ref="T489:T491"/>
    <mergeCell ref="U489:U491"/>
    <mergeCell ref="V489:V491"/>
    <mergeCell ref="A492:A494"/>
    <mergeCell ref="B492:B494"/>
    <mergeCell ref="C492:C494"/>
    <mergeCell ref="D492:D494"/>
    <mergeCell ref="E492:E494"/>
    <mergeCell ref="N492:N494"/>
    <mergeCell ref="O492:O494"/>
    <mergeCell ref="P492:P494"/>
    <mergeCell ref="Q492:Q494"/>
    <mergeCell ref="R492:R494"/>
    <mergeCell ref="S492:S494"/>
    <mergeCell ref="T492:T494"/>
    <mergeCell ref="U492:U494"/>
    <mergeCell ref="V492:V494"/>
    <mergeCell ref="A495:B498"/>
    <mergeCell ref="C495:C498"/>
    <mergeCell ref="D495:D498"/>
    <mergeCell ref="E495:E498"/>
    <mergeCell ref="N495:N497"/>
    <mergeCell ref="O495:O497"/>
    <mergeCell ref="P495:P497"/>
    <mergeCell ref="Q495:Q497"/>
    <mergeCell ref="R495:R497"/>
    <mergeCell ref="S495:S497"/>
    <mergeCell ref="T495:T497"/>
    <mergeCell ref="U495:U497"/>
    <mergeCell ref="V495:V497"/>
    <mergeCell ref="A499:B499"/>
    <mergeCell ref="C499:V499"/>
    <mergeCell ref="A500:S500"/>
    <mergeCell ref="A501:B505"/>
    <mergeCell ref="C501:C505"/>
    <mergeCell ref="D501:D505"/>
    <mergeCell ref="E501:E505"/>
    <mergeCell ref="F501:F505"/>
    <mergeCell ref="G501:G505"/>
    <mergeCell ref="H501:H505"/>
    <mergeCell ref="I501:I505"/>
    <mergeCell ref="J501:J505"/>
    <mergeCell ref="K501:K505"/>
    <mergeCell ref="L501:L505"/>
    <mergeCell ref="M501:M505"/>
    <mergeCell ref="N501:N505"/>
    <mergeCell ref="O501:O505"/>
    <mergeCell ref="P501:P505"/>
    <mergeCell ref="Q501:Q505"/>
    <mergeCell ref="R501:R505"/>
    <mergeCell ref="S501:S505"/>
    <mergeCell ref="T501:T505"/>
    <mergeCell ref="U501:U505"/>
    <mergeCell ref="V501:V505"/>
    <mergeCell ref="A506:A509"/>
    <mergeCell ref="B506:B509"/>
    <mergeCell ref="C506:C509"/>
    <mergeCell ref="D506:D509"/>
    <mergeCell ref="E506:E509"/>
    <mergeCell ref="N506:N508"/>
    <mergeCell ref="O506:O508"/>
    <mergeCell ref="P506:P508"/>
    <mergeCell ref="Q506:Q508"/>
    <mergeCell ref="R506:R508"/>
    <mergeCell ref="S506:S508"/>
    <mergeCell ref="T506:T508"/>
    <mergeCell ref="U506:U508"/>
    <mergeCell ref="V506:V508"/>
    <mergeCell ref="A510:A513"/>
    <mergeCell ref="B510:B513"/>
    <mergeCell ref="C510:C513"/>
    <mergeCell ref="D510:D513"/>
    <mergeCell ref="E510:E513"/>
    <mergeCell ref="N510:N513"/>
    <mergeCell ref="O510:O513"/>
    <mergeCell ref="P510:P513"/>
    <mergeCell ref="Q510:Q513"/>
    <mergeCell ref="R510:R513"/>
    <mergeCell ref="S510:S513"/>
    <mergeCell ref="T510:T513"/>
    <mergeCell ref="U510:U513"/>
    <mergeCell ref="V510:V513"/>
    <mergeCell ref="A514:A517"/>
    <mergeCell ref="B514:B517"/>
    <mergeCell ref="C514:C517"/>
    <mergeCell ref="D514:D517"/>
    <mergeCell ref="E514:E517"/>
    <mergeCell ref="N514:N517"/>
    <mergeCell ref="O514:O517"/>
    <mergeCell ref="P514:P517"/>
    <mergeCell ref="Q514:Q517"/>
    <mergeCell ref="R514:R517"/>
    <mergeCell ref="S514:S517"/>
    <mergeCell ref="T514:T517"/>
    <mergeCell ref="U514:U517"/>
    <mergeCell ref="V514:V517"/>
    <mergeCell ref="A518:A521"/>
    <mergeCell ref="B518:B521"/>
    <mergeCell ref="C518:C521"/>
    <mergeCell ref="D518:D521"/>
    <mergeCell ref="E518:E521"/>
    <mergeCell ref="N518:N529"/>
    <mergeCell ref="O518:O529"/>
    <mergeCell ref="P518:P529"/>
    <mergeCell ref="Q518:Q529"/>
    <mergeCell ref="R518:R529"/>
    <mergeCell ref="S518:S529"/>
    <mergeCell ref="T518:T529"/>
    <mergeCell ref="U518:U529"/>
    <mergeCell ref="V518:V529"/>
    <mergeCell ref="A522:A525"/>
    <mergeCell ref="B522:B525"/>
    <mergeCell ref="C522:C525"/>
    <mergeCell ref="D522:D525"/>
    <mergeCell ref="E522:E525"/>
    <mergeCell ref="A526:A529"/>
    <mergeCell ref="B526:B529"/>
    <mergeCell ref="C526:C529"/>
    <mergeCell ref="D526:D529"/>
    <mergeCell ref="P530:P533"/>
    <mergeCell ref="Q530:Q533"/>
    <mergeCell ref="R530:R533"/>
    <mergeCell ref="S530:S533"/>
    <mergeCell ref="E526:E529"/>
    <mergeCell ref="A530:A533"/>
    <mergeCell ref="B530:B533"/>
    <mergeCell ref="C530:C533"/>
    <mergeCell ref="D530:D533"/>
    <mergeCell ref="E530:E533"/>
    <mergeCell ref="T530:T533"/>
    <mergeCell ref="U530:U533"/>
    <mergeCell ref="V530:V533"/>
    <mergeCell ref="N530:N533"/>
    <mergeCell ref="O530:O533"/>
    <mergeCell ref="A534:A537"/>
    <mergeCell ref="B534:B537"/>
    <mergeCell ref="C534:C537"/>
    <mergeCell ref="D534:D537"/>
    <mergeCell ref="E534:E537"/>
    <mergeCell ref="N534:N537"/>
    <mergeCell ref="O534:O537"/>
    <mergeCell ref="P534:P537"/>
    <mergeCell ref="Q534:Q537"/>
    <mergeCell ref="R534:R537"/>
    <mergeCell ref="S534:S537"/>
    <mergeCell ref="T534:T537"/>
    <mergeCell ref="U534:U537"/>
    <mergeCell ref="V534:V537"/>
    <mergeCell ref="A538:A541"/>
    <mergeCell ref="B538:B541"/>
    <mergeCell ref="C538:C541"/>
    <mergeCell ref="D538:D541"/>
    <mergeCell ref="E538:E541"/>
    <mergeCell ref="N538:N541"/>
    <mergeCell ref="O538:O541"/>
    <mergeCell ref="P538:P541"/>
    <mergeCell ref="Q538:Q541"/>
    <mergeCell ref="R538:R541"/>
    <mergeCell ref="S538:S541"/>
    <mergeCell ref="T538:T541"/>
    <mergeCell ref="U538:U541"/>
    <mergeCell ref="V538:V541"/>
    <mergeCell ref="A542:A545"/>
    <mergeCell ref="B542:B545"/>
    <mergeCell ref="C542:C545"/>
    <mergeCell ref="D542:D545"/>
    <mergeCell ref="E542:E545"/>
    <mergeCell ref="N542:N545"/>
    <mergeCell ref="O542:O545"/>
    <mergeCell ref="P542:P545"/>
    <mergeCell ref="Q542:Q545"/>
    <mergeCell ref="R542:R545"/>
    <mergeCell ref="S542:S545"/>
    <mergeCell ref="T542:T545"/>
    <mergeCell ref="U542:U545"/>
    <mergeCell ref="V542:V545"/>
    <mergeCell ref="A546:A549"/>
    <mergeCell ref="B546:B549"/>
    <mergeCell ref="C546:C549"/>
    <mergeCell ref="D546:D549"/>
    <mergeCell ref="E546:E549"/>
    <mergeCell ref="N546:N553"/>
    <mergeCell ref="O546:O553"/>
    <mergeCell ref="P546:P553"/>
    <mergeCell ref="Q546:Q553"/>
    <mergeCell ref="R546:R553"/>
    <mergeCell ref="S546:S553"/>
    <mergeCell ref="T546:T553"/>
    <mergeCell ref="U546:U553"/>
    <mergeCell ref="V546:V553"/>
    <mergeCell ref="A550:A553"/>
    <mergeCell ref="B550:B553"/>
    <mergeCell ref="C550:C553"/>
    <mergeCell ref="D550:D553"/>
    <mergeCell ref="E550:E553"/>
    <mergeCell ref="A554:A557"/>
    <mergeCell ref="B554:B557"/>
    <mergeCell ref="C554:C557"/>
    <mergeCell ref="D554:D557"/>
    <mergeCell ref="E554:E557"/>
    <mergeCell ref="N554:N557"/>
    <mergeCell ref="O554:O557"/>
    <mergeCell ref="P554:P557"/>
    <mergeCell ref="Q554:Q557"/>
    <mergeCell ref="R554:R557"/>
    <mergeCell ref="S554:S557"/>
    <mergeCell ref="T554:T557"/>
    <mergeCell ref="U554:U557"/>
    <mergeCell ref="V554:V557"/>
    <mergeCell ref="A558:A561"/>
    <mergeCell ref="B558:B561"/>
    <mergeCell ref="C558:C561"/>
    <mergeCell ref="D558:D561"/>
    <mergeCell ref="E558:E561"/>
    <mergeCell ref="N558:N561"/>
    <mergeCell ref="O558:O561"/>
    <mergeCell ref="P558:P561"/>
    <mergeCell ref="Q558:Q561"/>
    <mergeCell ref="R558:R561"/>
    <mergeCell ref="S558:S561"/>
    <mergeCell ref="T558:T561"/>
    <mergeCell ref="U558:U561"/>
    <mergeCell ref="V558:V561"/>
    <mergeCell ref="A562:A565"/>
    <mergeCell ref="B562:B565"/>
    <mergeCell ref="C562:C565"/>
    <mergeCell ref="D562:D565"/>
    <mergeCell ref="E562:E565"/>
    <mergeCell ref="N562:N565"/>
    <mergeCell ref="O562:O565"/>
    <mergeCell ref="P562:P565"/>
    <mergeCell ref="Q562:Q565"/>
    <mergeCell ref="R562:R565"/>
    <mergeCell ref="S562:S565"/>
    <mergeCell ref="T562:T565"/>
    <mergeCell ref="U562:U565"/>
    <mergeCell ref="V562:V565"/>
    <mergeCell ref="A566:A569"/>
    <mergeCell ref="B566:B569"/>
    <mergeCell ref="C566:C569"/>
    <mergeCell ref="D566:D569"/>
    <mergeCell ref="E566:E569"/>
    <mergeCell ref="N566:N569"/>
    <mergeCell ref="O566:O569"/>
    <mergeCell ref="P566:P569"/>
    <mergeCell ref="Q566:Q569"/>
    <mergeCell ref="R566:R569"/>
    <mergeCell ref="S566:S569"/>
    <mergeCell ref="T566:T569"/>
    <mergeCell ref="U566:U569"/>
    <mergeCell ref="V566:V569"/>
    <mergeCell ref="A570:A573"/>
    <mergeCell ref="B570:B573"/>
    <mergeCell ref="C570:C573"/>
    <mergeCell ref="D570:D573"/>
    <mergeCell ref="E570:E573"/>
    <mergeCell ref="N570:N573"/>
    <mergeCell ref="O570:O573"/>
    <mergeCell ref="P570:P573"/>
    <mergeCell ref="Q570:Q573"/>
    <mergeCell ref="R570:R573"/>
    <mergeCell ref="S570:S573"/>
    <mergeCell ref="T570:T573"/>
    <mergeCell ref="U570:U573"/>
    <mergeCell ref="V570:V573"/>
    <mergeCell ref="A574:A577"/>
    <mergeCell ref="B574:B577"/>
    <mergeCell ref="C574:C577"/>
    <mergeCell ref="D574:D577"/>
    <mergeCell ref="E574:E577"/>
    <mergeCell ref="N574:N577"/>
    <mergeCell ref="O574:O577"/>
    <mergeCell ref="P574:P577"/>
    <mergeCell ref="Q574:Q577"/>
    <mergeCell ref="R574:R577"/>
    <mergeCell ref="S574:S577"/>
    <mergeCell ref="T574:T577"/>
    <mergeCell ref="U574:U577"/>
    <mergeCell ref="V574:V577"/>
    <mergeCell ref="A578:A581"/>
    <mergeCell ref="B578:B581"/>
    <mergeCell ref="C578:C581"/>
    <mergeCell ref="D578:D581"/>
    <mergeCell ref="E578:E581"/>
    <mergeCell ref="N578:N581"/>
    <mergeCell ref="O578:O581"/>
    <mergeCell ref="P578:P581"/>
    <mergeCell ref="Q578:Q581"/>
    <mergeCell ref="R578:R581"/>
    <mergeCell ref="S578:S581"/>
    <mergeCell ref="T578:T581"/>
    <mergeCell ref="U578:U581"/>
    <mergeCell ref="V578:V581"/>
    <mergeCell ref="A586:B589"/>
    <mergeCell ref="C586:C589"/>
    <mergeCell ref="D586:D589"/>
    <mergeCell ref="E586:E589"/>
    <mergeCell ref="N586:N588"/>
    <mergeCell ref="O586:O588"/>
    <mergeCell ref="P586:P588"/>
    <mergeCell ref="Q586:Q588"/>
    <mergeCell ref="R586:R588"/>
    <mergeCell ref="S586:S588"/>
    <mergeCell ref="T586:T588"/>
    <mergeCell ref="U586:U588"/>
    <mergeCell ref="V586:V588"/>
    <mergeCell ref="A582:A585"/>
    <mergeCell ref="B582:B585"/>
    <mergeCell ref="C582:C585"/>
    <mergeCell ref="D582:D585"/>
    <mergeCell ref="E582:E585"/>
    <mergeCell ref="A590:B593"/>
    <mergeCell ref="C590:C593"/>
    <mergeCell ref="D590:D593"/>
    <mergeCell ref="E590:E593"/>
    <mergeCell ref="N590:N592"/>
    <mergeCell ref="O590:O592"/>
    <mergeCell ref="V590:V592"/>
    <mergeCell ref="P590:P592"/>
    <mergeCell ref="Q590:Q592"/>
    <mergeCell ref="R590:R592"/>
    <mergeCell ref="S590:S592"/>
    <mergeCell ref="T590:T592"/>
    <mergeCell ref="U590:U592"/>
    <mergeCell ref="A324:A326"/>
    <mergeCell ref="B324:B326"/>
    <mergeCell ref="C324:C326"/>
    <mergeCell ref="D324:D326"/>
    <mergeCell ref="E324:E326"/>
    <mergeCell ref="N324:N326"/>
    <mergeCell ref="O324:O326"/>
    <mergeCell ref="P324:P326"/>
    <mergeCell ref="Q324:Q326"/>
    <mergeCell ref="R324:R326"/>
    <mergeCell ref="S324:S326"/>
    <mergeCell ref="T324:T326"/>
    <mergeCell ref="U324:U326"/>
    <mergeCell ref="V324:V326"/>
    <mergeCell ref="A327:A329"/>
    <mergeCell ref="B327:B329"/>
    <mergeCell ref="C327:C329"/>
    <mergeCell ref="D327:D329"/>
    <mergeCell ref="E327:E329"/>
    <mergeCell ref="N327:N329"/>
    <mergeCell ref="O327:O329"/>
    <mergeCell ref="P327:P329"/>
    <mergeCell ref="Q327:Q329"/>
    <mergeCell ref="R327:R329"/>
    <mergeCell ref="S327:S329"/>
    <mergeCell ref="T327:T329"/>
    <mergeCell ref="U327:U329"/>
    <mergeCell ref="V327:V329"/>
    <mergeCell ref="A333:A335"/>
    <mergeCell ref="B333:B335"/>
    <mergeCell ref="C333:C335"/>
    <mergeCell ref="D333:D335"/>
    <mergeCell ref="E333:E335"/>
    <mergeCell ref="N333:N335"/>
    <mergeCell ref="O333:O335"/>
    <mergeCell ref="P333:P335"/>
    <mergeCell ref="Q333:Q335"/>
    <mergeCell ref="R333:R335"/>
    <mergeCell ref="S333:S335"/>
    <mergeCell ref="T333:T335"/>
    <mergeCell ref="U333:U335"/>
    <mergeCell ref="V333:V335"/>
    <mergeCell ref="A330:A332"/>
    <mergeCell ref="B330:B332"/>
    <mergeCell ref="C330:C332"/>
    <mergeCell ref="D330:D332"/>
    <mergeCell ref="E330:E332"/>
    <mergeCell ref="N330:N332"/>
    <mergeCell ref="O330:O332"/>
    <mergeCell ref="P330:P332"/>
    <mergeCell ref="Q330:Q332"/>
    <mergeCell ref="V336:V338"/>
    <mergeCell ref="A369:A371"/>
    <mergeCell ref="B369:B371"/>
    <mergeCell ref="C369:C371"/>
    <mergeCell ref="D369:D371"/>
    <mergeCell ref="E369:E371"/>
    <mergeCell ref="N369:N371"/>
    <mergeCell ref="O369:O371"/>
    <mergeCell ref="P369:P371"/>
    <mergeCell ref="Q369:Q371"/>
    <mergeCell ref="R369:R371"/>
    <mergeCell ref="S369:S371"/>
    <mergeCell ref="T369:T371"/>
    <mergeCell ref="U369:U371"/>
    <mergeCell ref="V369:V371"/>
    <mergeCell ref="A357:A359"/>
    <mergeCell ref="B357:B359"/>
    <mergeCell ref="C357:C359"/>
    <mergeCell ref="D357:D359"/>
    <mergeCell ref="E357:E359"/>
    <mergeCell ref="N357:N359"/>
    <mergeCell ref="O357:O359"/>
    <mergeCell ref="P357:P359"/>
    <mergeCell ref="U357:U359"/>
    <mergeCell ref="V357:V359"/>
    <mergeCell ref="A366:A368"/>
    <mergeCell ref="B366:B368"/>
    <mergeCell ref="C366:C368"/>
    <mergeCell ref="D366:D368"/>
    <mergeCell ref="E366:E368"/>
    <mergeCell ref="N366:N368"/>
    <mergeCell ref="O366:O368"/>
    <mergeCell ref="O393:O395"/>
    <mergeCell ref="P393:P395"/>
    <mergeCell ref="A372:A374"/>
    <mergeCell ref="B372:B374"/>
    <mergeCell ref="C372:C374"/>
    <mergeCell ref="D372:D374"/>
    <mergeCell ref="E372:E374"/>
    <mergeCell ref="N372:N374"/>
    <mergeCell ref="O372:O374"/>
    <mergeCell ref="P372:P374"/>
    <mergeCell ref="Q372:Q374"/>
    <mergeCell ref="R372:R374"/>
    <mergeCell ref="S372:S374"/>
    <mergeCell ref="T372:T374"/>
    <mergeCell ref="U372:U374"/>
    <mergeCell ref="V372:V374"/>
    <mergeCell ref="A378:A380"/>
    <mergeCell ref="B378:B380"/>
    <mergeCell ref="C378:C380"/>
    <mergeCell ref="D378:D380"/>
    <mergeCell ref="E378:E380"/>
    <mergeCell ref="N378:N380"/>
    <mergeCell ref="O378:O380"/>
    <mergeCell ref="P378:P380"/>
    <mergeCell ref="Q378:Q380"/>
    <mergeCell ref="R378:R380"/>
    <mergeCell ref="S378:S380"/>
    <mergeCell ref="T378:T380"/>
    <mergeCell ref="U378:U380"/>
    <mergeCell ref="V378:V380"/>
    <mergeCell ref="A375:A377"/>
    <mergeCell ref="B375:B377"/>
    <mergeCell ref="U396:U398"/>
    <mergeCell ref="V396:V398"/>
    <mergeCell ref="E381:E383"/>
    <mergeCell ref="N381:N383"/>
    <mergeCell ref="O381:O383"/>
    <mergeCell ref="P381:P383"/>
    <mergeCell ref="Q381:Q383"/>
    <mergeCell ref="R381:R383"/>
    <mergeCell ref="S381:S383"/>
    <mergeCell ref="T381:T383"/>
    <mergeCell ref="U381:U383"/>
    <mergeCell ref="V381:V383"/>
    <mergeCell ref="A474:A476"/>
    <mergeCell ref="B474:B476"/>
    <mergeCell ref="C474:C476"/>
    <mergeCell ref="D474:D476"/>
    <mergeCell ref="E474:E476"/>
    <mergeCell ref="N474:N476"/>
    <mergeCell ref="U474:U476"/>
    <mergeCell ref="V474:V476"/>
    <mergeCell ref="O474:O476"/>
    <mergeCell ref="P474:P476"/>
    <mergeCell ref="Q474:Q476"/>
    <mergeCell ref="R474:R476"/>
    <mergeCell ref="S474:S476"/>
    <mergeCell ref="T474:T476"/>
    <mergeCell ref="A393:A395"/>
    <mergeCell ref="B393:B395"/>
    <mergeCell ref="C393:C395"/>
    <mergeCell ref="D393:D395"/>
    <mergeCell ref="E393:E395"/>
    <mergeCell ref="N393:N395"/>
    <mergeCell ref="A399:A401"/>
    <mergeCell ref="B399:B401"/>
    <mergeCell ref="C399:C401"/>
    <mergeCell ref="D399:D401"/>
    <mergeCell ref="E399:E401"/>
    <mergeCell ref="N399:N401"/>
    <mergeCell ref="U399:U401"/>
    <mergeCell ref="V399:V401"/>
    <mergeCell ref="O399:O401"/>
    <mergeCell ref="P399:P401"/>
    <mergeCell ref="Q399:Q401"/>
    <mergeCell ref="R399:R401"/>
    <mergeCell ref="S399:S401"/>
    <mergeCell ref="T399:T401"/>
    <mergeCell ref="Q393:Q395"/>
    <mergeCell ref="R393:R395"/>
    <mergeCell ref="S393:S395"/>
    <mergeCell ref="T393:T395"/>
    <mergeCell ref="U393:U395"/>
    <mergeCell ref="V393:V395"/>
    <mergeCell ref="A396:A398"/>
    <mergeCell ref="B396:B398"/>
    <mergeCell ref="C396:C398"/>
    <mergeCell ref="D396:D398"/>
    <mergeCell ref="E396:E398"/>
    <mergeCell ref="N396:N398"/>
    <mergeCell ref="O396:O398"/>
    <mergeCell ref="P396:P398"/>
    <mergeCell ref="Q396:Q398"/>
    <mergeCell ref="R396:R398"/>
    <mergeCell ref="S396:S398"/>
    <mergeCell ref="T396:T398"/>
  </mergeCells>
  <printOptions horizontalCentered="1"/>
  <pageMargins left="0" right="0" top="0" bottom="0" header="0" footer="0"/>
  <pageSetup paperSize="9" scale="42" firstPageNumber="0" fitToHeight="23" orientation="landscape" horizontalDpi="300" verticalDpi="300" r:id="rId1"/>
  <headerFooter alignWithMargins="0">
    <oddFooter>&amp;R&amp;P</oddFooter>
  </headerFooter>
  <rowBreaks count="7" manualBreakCount="7">
    <brk id="386" max="21" man="1"/>
    <brk id="407" max="21" man="1"/>
    <brk id="425" max="21" man="1"/>
    <brk id="461" max="21" man="1"/>
    <brk id="499" max="21" man="1"/>
    <brk id="529" max="21" man="1"/>
    <brk id="549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Лист1!Excel_BuiltIn__FilterDatabase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Admin_2</cp:lastModifiedBy>
  <cp:lastPrinted>2023-08-17T05:38:23Z</cp:lastPrinted>
  <dcterms:created xsi:type="dcterms:W3CDTF">2023-01-12T11:31:44Z</dcterms:created>
  <dcterms:modified xsi:type="dcterms:W3CDTF">2023-08-17T11:04:43Z</dcterms:modified>
</cp:coreProperties>
</file>