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93"/>
  </bookViews>
  <sheets>
    <sheet name="Лист1" sheetId="1" r:id="rId1"/>
  </sheets>
  <definedNames>
    <definedName name="Excel_BuiltIn__FilterDatabase" localSheetId="0">Лист1!$A$11:$CA$613</definedName>
    <definedName name="_xlnm.Print_Area" localSheetId="0">Лист1!$A$1:$X$614</definedName>
  </definedNames>
  <calcPr calcId="125725"/>
</workbook>
</file>

<file path=xl/calcChain.xml><?xml version="1.0" encoding="utf-8"?>
<calcChain xmlns="http://schemas.openxmlformats.org/spreadsheetml/2006/main">
  <c r="L97" i="1"/>
  <c r="N97"/>
  <c r="M97"/>
  <c r="G479"/>
  <c r="G478"/>
  <c r="N477"/>
  <c r="M477"/>
  <c r="L477"/>
  <c r="K477"/>
  <c r="J477"/>
  <c r="I477"/>
  <c r="H477"/>
  <c r="G476"/>
  <c r="G475"/>
  <c r="N474"/>
  <c r="M474"/>
  <c r="L474"/>
  <c r="K474"/>
  <c r="J474"/>
  <c r="I474"/>
  <c r="H474"/>
  <c r="G230"/>
  <c r="G229"/>
  <c r="N228"/>
  <c r="M228"/>
  <c r="L228"/>
  <c r="K228"/>
  <c r="J228"/>
  <c r="I228"/>
  <c r="H228"/>
  <c r="L348"/>
  <c r="G350"/>
  <c r="G349"/>
  <c r="N348"/>
  <c r="M348"/>
  <c r="K348"/>
  <c r="J348"/>
  <c r="I348"/>
  <c r="H348"/>
  <c r="G239"/>
  <c r="G238"/>
  <c r="N237"/>
  <c r="M237"/>
  <c r="L237"/>
  <c r="K237"/>
  <c r="J237"/>
  <c r="I237"/>
  <c r="H237"/>
  <c r="G237" s="1"/>
  <c r="N22"/>
  <c r="M22"/>
  <c r="L22"/>
  <c r="L21"/>
  <c r="N21"/>
  <c r="M21"/>
  <c r="N312"/>
  <c r="M312"/>
  <c r="L312"/>
  <c r="K312"/>
  <c r="N602"/>
  <c r="N598"/>
  <c r="N595" s="1"/>
  <c r="N590"/>
  <c r="N587" s="1"/>
  <c r="N586"/>
  <c r="N581"/>
  <c r="N580"/>
  <c r="N578"/>
  <c r="N575"/>
  <c r="N574"/>
  <c r="N571" s="1"/>
  <c r="N567"/>
  <c r="N565"/>
  <c r="N561" s="1"/>
  <c r="N564"/>
  <c r="N560"/>
  <c r="N557"/>
  <c r="N533" s="1"/>
  <c r="N554"/>
  <c r="N551"/>
  <c r="N550"/>
  <c r="N547"/>
  <c r="N543"/>
  <c r="N539"/>
  <c r="N538"/>
  <c r="N534" s="1"/>
  <c r="N531" s="1"/>
  <c r="N535"/>
  <c r="N532"/>
  <c r="N528"/>
  <c r="N513"/>
  <c r="N512"/>
  <c r="N511"/>
  <c r="N508" s="1"/>
  <c r="N509"/>
  <c r="N504"/>
  <c r="N503"/>
  <c r="N502"/>
  <c r="N501"/>
  <c r="N500"/>
  <c r="N499"/>
  <c r="N495"/>
  <c r="N492"/>
  <c r="N489"/>
  <c r="N486"/>
  <c r="N485"/>
  <c r="N482" s="1"/>
  <c r="N484"/>
  <c r="N483" s="1"/>
  <c r="N471"/>
  <c r="N468"/>
  <c r="N465"/>
  <c r="N462"/>
  <c r="N459"/>
  <c r="N456"/>
  <c r="N453"/>
  <c r="N450"/>
  <c r="N447"/>
  <c r="N444"/>
  <c r="N441"/>
  <c r="N438"/>
  <c r="N435"/>
  <c r="N432"/>
  <c r="N429"/>
  <c r="N426"/>
  <c r="N423"/>
  <c r="N420"/>
  <c r="N417"/>
  <c r="N414"/>
  <c r="N411"/>
  <c r="N408"/>
  <c r="N405"/>
  <c r="N402"/>
  <c r="N399"/>
  <c r="N396"/>
  <c r="N393"/>
  <c r="N390"/>
  <c r="N387"/>
  <c r="N384"/>
  <c r="N381"/>
  <c r="N378"/>
  <c r="N375"/>
  <c r="N372"/>
  <c r="N369"/>
  <c r="N366"/>
  <c r="N363"/>
  <c r="N360"/>
  <c r="N357"/>
  <c r="N354"/>
  <c r="N351"/>
  <c r="N345"/>
  <c r="N342"/>
  <c r="N339"/>
  <c r="N336"/>
  <c r="N333"/>
  <c r="N330"/>
  <c r="N327"/>
  <c r="N324"/>
  <c r="N321"/>
  <c r="N318"/>
  <c r="N309"/>
  <c r="N306"/>
  <c r="N303"/>
  <c r="N300"/>
  <c r="N297"/>
  <c r="N294"/>
  <c r="N291"/>
  <c r="N288"/>
  <c r="N285"/>
  <c r="N282"/>
  <c r="N279"/>
  <c r="N276"/>
  <c r="N273"/>
  <c r="N270"/>
  <c r="N267"/>
  <c r="N264"/>
  <c r="N261"/>
  <c r="N258"/>
  <c r="N255"/>
  <c r="N252"/>
  <c r="N249"/>
  <c r="N246"/>
  <c r="N243"/>
  <c r="N240"/>
  <c r="N234"/>
  <c r="N231"/>
  <c r="N225"/>
  <c r="N222"/>
  <c r="N219"/>
  <c r="N216"/>
  <c r="N213"/>
  <c r="N210"/>
  <c r="N207"/>
  <c r="N204"/>
  <c r="N201"/>
  <c r="N198"/>
  <c r="N195"/>
  <c r="N191"/>
  <c r="N187"/>
  <c r="N183"/>
  <c r="N179"/>
  <c r="N175"/>
  <c r="N172"/>
  <c r="N169"/>
  <c r="N606" s="1"/>
  <c r="N166"/>
  <c r="N163"/>
  <c r="N160"/>
  <c r="N157"/>
  <c r="N154"/>
  <c r="N594" s="1"/>
  <c r="N591" s="1"/>
  <c r="N151"/>
  <c r="N148"/>
  <c r="N145"/>
  <c r="N142"/>
  <c r="N139"/>
  <c r="N136"/>
  <c r="N133"/>
  <c r="N130"/>
  <c r="N127"/>
  <c r="N124"/>
  <c r="N121"/>
  <c r="N118"/>
  <c r="N115"/>
  <c r="N112"/>
  <c r="N109"/>
  <c r="N106"/>
  <c r="N103"/>
  <c r="N100"/>
  <c r="N530" s="1"/>
  <c r="N99"/>
  <c r="N95" s="1"/>
  <c r="N98"/>
  <c r="N94" s="1"/>
  <c r="N88"/>
  <c r="N87"/>
  <c r="N50" s="1"/>
  <c r="N86"/>
  <c r="N85"/>
  <c r="N84" s="1"/>
  <c r="N81"/>
  <c r="N78"/>
  <c r="N75"/>
  <c r="N72"/>
  <c r="N69"/>
  <c r="N66"/>
  <c r="N63"/>
  <c r="N60"/>
  <c r="N57"/>
  <c r="N54"/>
  <c r="N53"/>
  <c r="N49" s="1"/>
  <c r="N52"/>
  <c r="N38"/>
  <c r="N35"/>
  <c r="N32"/>
  <c r="N29"/>
  <c r="N26"/>
  <c r="N23"/>
  <c r="N17"/>
  <c r="N18"/>
  <c r="N43" s="1"/>
  <c r="N96" l="1"/>
  <c r="N51"/>
  <c r="N519"/>
  <c r="N498"/>
  <c r="N608"/>
  <c r="N48"/>
  <c r="N47" s="1"/>
  <c r="N507"/>
  <c r="N566"/>
  <c r="N562" s="1"/>
  <c r="G228"/>
  <c r="N559"/>
  <c r="G348"/>
  <c r="N481"/>
  <c r="N480" s="1"/>
  <c r="N518"/>
  <c r="N563"/>
  <c r="G477"/>
  <c r="G474"/>
  <c r="N93"/>
  <c r="N92" s="1"/>
  <c r="N42"/>
  <c r="N41" s="1"/>
  <c r="N16"/>
  <c r="N582"/>
  <c r="N610" s="1"/>
  <c r="N529"/>
  <c r="N527" s="1"/>
  <c r="N609"/>
  <c r="N20"/>
  <c r="N510"/>
  <c r="N555"/>
  <c r="N583"/>
  <c r="K496"/>
  <c r="K487"/>
  <c r="K493"/>
  <c r="N613" l="1"/>
  <c r="N579"/>
  <c r="N517"/>
  <c r="N516" s="1"/>
  <c r="N614"/>
  <c r="N607"/>
  <c r="N599" s="1"/>
  <c r="M98"/>
  <c r="M94" s="1"/>
  <c r="L98"/>
  <c r="M93"/>
  <c r="L93"/>
  <c r="K98"/>
  <c r="K94" s="1"/>
  <c r="K97"/>
  <c r="K26"/>
  <c r="G473"/>
  <c r="G472"/>
  <c r="M471"/>
  <c r="L471"/>
  <c r="K471"/>
  <c r="J471"/>
  <c r="I471"/>
  <c r="H471"/>
  <c r="G470"/>
  <c r="G469"/>
  <c r="M468"/>
  <c r="L468"/>
  <c r="K468"/>
  <c r="J468"/>
  <c r="I468"/>
  <c r="H468"/>
  <c r="L94"/>
  <c r="G467"/>
  <c r="G466"/>
  <c r="M465"/>
  <c r="L465"/>
  <c r="K465"/>
  <c r="J465"/>
  <c r="I465"/>
  <c r="H465"/>
  <c r="K581"/>
  <c r="K580"/>
  <c r="G605"/>
  <c r="G604"/>
  <c r="H603"/>
  <c r="G76"/>
  <c r="G83"/>
  <c r="G82"/>
  <c r="M81"/>
  <c r="L81"/>
  <c r="K81"/>
  <c r="J81"/>
  <c r="I81"/>
  <c r="H81"/>
  <c r="K22"/>
  <c r="K18" s="1"/>
  <c r="K43" s="1"/>
  <c r="G40"/>
  <c r="G39"/>
  <c r="M38"/>
  <c r="L38"/>
  <c r="K38"/>
  <c r="J38"/>
  <c r="I38"/>
  <c r="H38"/>
  <c r="G464"/>
  <c r="G463"/>
  <c r="M462"/>
  <c r="L462"/>
  <c r="K462"/>
  <c r="G462" s="1"/>
  <c r="J462"/>
  <c r="I462"/>
  <c r="H462"/>
  <c r="G461"/>
  <c r="G460"/>
  <c r="M459"/>
  <c r="L459"/>
  <c r="K459"/>
  <c r="J459"/>
  <c r="I459"/>
  <c r="H459"/>
  <c r="G458"/>
  <c r="G457"/>
  <c r="M456"/>
  <c r="L456"/>
  <c r="K456"/>
  <c r="J456"/>
  <c r="I456"/>
  <c r="H456"/>
  <c r="K169"/>
  <c r="K606" s="1"/>
  <c r="K603" s="1"/>
  <c r="G168"/>
  <c r="M53"/>
  <c r="L53"/>
  <c r="L49" s="1"/>
  <c r="K53"/>
  <c r="K49" s="1"/>
  <c r="M52"/>
  <c r="L52"/>
  <c r="L48" s="1"/>
  <c r="K52"/>
  <c r="G77"/>
  <c r="G80"/>
  <c r="G79"/>
  <c r="M78"/>
  <c r="L78"/>
  <c r="K78"/>
  <c r="J78"/>
  <c r="I78"/>
  <c r="H78"/>
  <c r="G455"/>
  <c r="G454"/>
  <c r="M453"/>
  <c r="L453"/>
  <c r="K453"/>
  <c r="J453"/>
  <c r="I453"/>
  <c r="H453"/>
  <c r="G452"/>
  <c r="G451"/>
  <c r="M450"/>
  <c r="L450"/>
  <c r="K450"/>
  <c r="J450"/>
  <c r="I450"/>
  <c r="H450"/>
  <c r="G449"/>
  <c r="G448"/>
  <c r="M447"/>
  <c r="L447"/>
  <c r="K447"/>
  <c r="J447"/>
  <c r="I447"/>
  <c r="H447"/>
  <c r="G446"/>
  <c r="G445"/>
  <c r="M444"/>
  <c r="L444"/>
  <c r="K444"/>
  <c r="J444"/>
  <c r="I444"/>
  <c r="H444"/>
  <c r="G428"/>
  <c r="G443"/>
  <c r="G442"/>
  <c r="M441"/>
  <c r="L441"/>
  <c r="K441"/>
  <c r="J441"/>
  <c r="I441"/>
  <c r="H441"/>
  <c r="G440"/>
  <c r="G439"/>
  <c r="M438"/>
  <c r="L438"/>
  <c r="K438"/>
  <c r="J438"/>
  <c r="I438"/>
  <c r="G437"/>
  <c r="G436"/>
  <c r="M435"/>
  <c r="L435"/>
  <c r="K435"/>
  <c r="J435"/>
  <c r="I435"/>
  <c r="H435"/>
  <c r="G434"/>
  <c r="G433"/>
  <c r="M432"/>
  <c r="L432"/>
  <c r="K432"/>
  <c r="J432"/>
  <c r="I432"/>
  <c r="H432"/>
  <c r="G431"/>
  <c r="G430"/>
  <c r="M429"/>
  <c r="L429"/>
  <c r="K429"/>
  <c r="J429"/>
  <c r="I429"/>
  <c r="H429"/>
  <c r="G427"/>
  <c r="M426"/>
  <c r="L426"/>
  <c r="K426"/>
  <c r="J426"/>
  <c r="I426"/>
  <c r="H426"/>
  <c r="G425"/>
  <c r="G424"/>
  <c r="M423"/>
  <c r="L423"/>
  <c r="K423"/>
  <c r="J423"/>
  <c r="I423"/>
  <c r="H423"/>
  <c r="G422"/>
  <c r="G421"/>
  <c r="M420"/>
  <c r="L420"/>
  <c r="K420"/>
  <c r="J420"/>
  <c r="I420"/>
  <c r="H420"/>
  <c r="G419"/>
  <c r="G418"/>
  <c r="M417"/>
  <c r="L417"/>
  <c r="K417"/>
  <c r="J417"/>
  <c r="I417"/>
  <c r="H417"/>
  <c r="G416"/>
  <c r="G415"/>
  <c r="M414"/>
  <c r="L414"/>
  <c r="K414"/>
  <c r="J414"/>
  <c r="I414"/>
  <c r="H414"/>
  <c r="G413"/>
  <c r="G412"/>
  <c r="M411"/>
  <c r="L411"/>
  <c r="K411"/>
  <c r="J411"/>
  <c r="I411"/>
  <c r="H411"/>
  <c r="G410"/>
  <c r="G409"/>
  <c r="M408"/>
  <c r="L408"/>
  <c r="K408"/>
  <c r="J408"/>
  <c r="I408"/>
  <c r="H408"/>
  <c r="G407"/>
  <c r="G406"/>
  <c r="M405"/>
  <c r="L405"/>
  <c r="K405"/>
  <c r="J405"/>
  <c r="I405"/>
  <c r="H405"/>
  <c r="G404"/>
  <c r="G403"/>
  <c r="M402"/>
  <c r="L402"/>
  <c r="K402"/>
  <c r="J402"/>
  <c r="I402"/>
  <c r="H402"/>
  <c r="M485"/>
  <c r="M482" s="1"/>
  <c r="L485"/>
  <c r="M484"/>
  <c r="L484"/>
  <c r="L481" s="1"/>
  <c r="K485"/>
  <c r="K482" s="1"/>
  <c r="K484"/>
  <c r="K481" s="1"/>
  <c r="G497"/>
  <c r="G496"/>
  <c r="M495"/>
  <c r="L495"/>
  <c r="K495"/>
  <c r="J495"/>
  <c r="I495"/>
  <c r="H495"/>
  <c r="M75"/>
  <c r="L75"/>
  <c r="J75"/>
  <c r="I75"/>
  <c r="H75"/>
  <c r="G74"/>
  <c r="G73"/>
  <c r="M72"/>
  <c r="L72"/>
  <c r="K72"/>
  <c r="J72"/>
  <c r="I72"/>
  <c r="H72"/>
  <c r="G392"/>
  <c r="G391"/>
  <c r="M390"/>
  <c r="L390"/>
  <c r="K390"/>
  <c r="J390"/>
  <c r="I390"/>
  <c r="H390"/>
  <c r="G389"/>
  <c r="G388"/>
  <c r="M387"/>
  <c r="L387"/>
  <c r="K387"/>
  <c r="J387"/>
  <c r="I387"/>
  <c r="H387"/>
  <c r="K378"/>
  <c r="G383"/>
  <c r="G382"/>
  <c r="M381"/>
  <c r="L381"/>
  <c r="K381"/>
  <c r="J381"/>
  <c r="I381"/>
  <c r="H381"/>
  <c r="G380"/>
  <c r="G379"/>
  <c r="M378"/>
  <c r="L378"/>
  <c r="J378"/>
  <c r="I378"/>
  <c r="H378"/>
  <c r="G344"/>
  <c r="G343"/>
  <c r="M342"/>
  <c r="L342"/>
  <c r="K342"/>
  <c r="J342"/>
  <c r="I342"/>
  <c r="H342"/>
  <c r="G341"/>
  <c r="G340"/>
  <c r="M339"/>
  <c r="L339"/>
  <c r="K339"/>
  <c r="J339"/>
  <c r="I339"/>
  <c r="H339"/>
  <c r="G335"/>
  <c r="G334"/>
  <c r="M333"/>
  <c r="L333"/>
  <c r="K333"/>
  <c r="J333"/>
  <c r="I333"/>
  <c r="H333"/>
  <c r="G332"/>
  <c r="G331"/>
  <c r="M330"/>
  <c r="L330"/>
  <c r="K330"/>
  <c r="J330"/>
  <c r="I330"/>
  <c r="H330"/>
  <c r="G365"/>
  <c r="G364"/>
  <c r="M363"/>
  <c r="L363"/>
  <c r="K363"/>
  <c r="J363"/>
  <c r="I363"/>
  <c r="H363"/>
  <c r="G362"/>
  <c r="G361"/>
  <c r="M360"/>
  <c r="L360"/>
  <c r="K360"/>
  <c r="J360"/>
  <c r="I360"/>
  <c r="H360"/>
  <c r="G374"/>
  <c r="G373"/>
  <c r="M372"/>
  <c r="L372"/>
  <c r="K372"/>
  <c r="J372"/>
  <c r="I372"/>
  <c r="H372"/>
  <c r="G371"/>
  <c r="G370"/>
  <c r="M369"/>
  <c r="L369"/>
  <c r="K369"/>
  <c r="J369"/>
  <c r="I369"/>
  <c r="H369"/>
  <c r="G356"/>
  <c r="G355"/>
  <c r="M354"/>
  <c r="L354"/>
  <c r="K354"/>
  <c r="J354"/>
  <c r="I354"/>
  <c r="H354"/>
  <c r="G326"/>
  <c r="G325"/>
  <c r="M324"/>
  <c r="L324"/>
  <c r="K324"/>
  <c r="J324"/>
  <c r="I324"/>
  <c r="H324"/>
  <c r="G323"/>
  <c r="G322"/>
  <c r="M321"/>
  <c r="L321"/>
  <c r="K321"/>
  <c r="J321"/>
  <c r="G321" s="1"/>
  <c r="I321"/>
  <c r="H321"/>
  <c r="G401"/>
  <c r="G400"/>
  <c r="M399"/>
  <c r="L399"/>
  <c r="K399"/>
  <c r="J399"/>
  <c r="I399"/>
  <c r="H399"/>
  <c r="G398"/>
  <c r="G397"/>
  <c r="M396"/>
  <c r="L396"/>
  <c r="K396"/>
  <c r="J396"/>
  <c r="I396"/>
  <c r="H396"/>
  <c r="G186"/>
  <c r="G185"/>
  <c r="G184"/>
  <c r="H21"/>
  <c r="H17" s="1"/>
  <c r="I21"/>
  <c r="I17" s="1"/>
  <c r="I42" s="1"/>
  <c r="L17"/>
  <c r="L42" s="1"/>
  <c r="M17"/>
  <c r="M42" s="1"/>
  <c r="H22"/>
  <c r="H18" s="1"/>
  <c r="H43" s="1"/>
  <c r="I22"/>
  <c r="I18" s="1"/>
  <c r="I43" s="1"/>
  <c r="J22"/>
  <c r="J18" s="1"/>
  <c r="J43" s="1"/>
  <c r="L18"/>
  <c r="M18"/>
  <c r="M43" s="1"/>
  <c r="H23"/>
  <c r="I23"/>
  <c r="J23"/>
  <c r="L23"/>
  <c r="M23"/>
  <c r="G24"/>
  <c r="G25"/>
  <c r="H26"/>
  <c r="I26"/>
  <c r="L26"/>
  <c r="M26"/>
  <c r="J27"/>
  <c r="J26" s="1"/>
  <c r="G28"/>
  <c r="H29"/>
  <c r="I29"/>
  <c r="J29"/>
  <c r="K29"/>
  <c r="L29"/>
  <c r="M29"/>
  <c r="G30"/>
  <c r="G31"/>
  <c r="H32"/>
  <c r="I32"/>
  <c r="J32"/>
  <c r="K32"/>
  <c r="L32"/>
  <c r="M32"/>
  <c r="G33"/>
  <c r="G34"/>
  <c r="H35"/>
  <c r="I35"/>
  <c r="J35"/>
  <c r="K35"/>
  <c r="L35"/>
  <c r="M35"/>
  <c r="G36"/>
  <c r="G37"/>
  <c r="L50"/>
  <c r="H52"/>
  <c r="I52"/>
  <c r="I48" s="1"/>
  <c r="J52"/>
  <c r="H53"/>
  <c r="I53"/>
  <c r="I49" s="1"/>
  <c r="J53"/>
  <c r="J49" s="1"/>
  <c r="M49"/>
  <c r="H54"/>
  <c r="I54"/>
  <c r="J54"/>
  <c r="K54"/>
  <c r="L54"/>
  <c r="M54"/>
  <c r="G55"/>
  <c r="G56"/>
  <c r="H57"/>
  <c r="I57"/>
  <c r="J57"/>
  <c r="K57"/>
  <c r="L57"/>
  <c r="M57"/>
  <c r="G58"/>
  <c r="G59"/>
  <c r="H60"/>
  <c r="I60"/>
  <c r="J60"/>
  <c r="K60"/>
  <c r="L60"/>
  <c r="M60"/>
  <c r="G61"/>
  <c r="G62"/>
  <c r="H63"/>
  <c r="I63"/>
  <c r="J63"/>
  <c r="K63"/>
  <c r="L63"/>
  <c r="M63"/>
  <c r="G64"/>
  <c r="G65"/>
  <c r="H66"/>
  <c r="I66"/>
  <c r="J66"/>
  <c r="K66"/>
  <c r="L66"/>
  <c r="M66"/>
  <c r="G67"/>
  <c r="G68"/>
  <c r="H69"/>
  <c r="I69"/>
  <c r="J69"/>
  <c r="K69"/>
  <c r="L69"/>
  <c r="M69"/>
  <c r="G70"/>
  <c r="G71"/>
  <c r="H85"/>
  <c r="I85"/>
  <c r="J85"/>
  <c r="K85"/>
  <c r="L85"/>
  <c r="M85"/>
  <c r="H86"/>
  <c r="I86"/>
  <c r="J86"/>
  <c r="K86"/>
  <c r="L86"/>
  <c r="M86"/>
  <c r="H87"/>
  <c r="H50" s="1"/>
  <c r="I87"/>
  <c r="I50" s="1"/>
  <c r="J87"/>
  <c r="J50" s="1"/>
  <c r="J519" s="1"/>
  <c r="K87"/>
  <c r="K50" s="1"/>
  <c r="M87"/>
  <c r="M50" s="1"/>
  <c r="H88"/>
  <c r="I88"/>
  <c r="J88"/>
  <c r="K88"/>
  <c r="L88"/>
  <c r="M88"/>
  <c r="G89"/>
  <c r="G90"/>
  <c r="G91"/>
  <c r="H95"/>
  <c r="H98"/>
  <c r="H94" s="1"/>
  <c r="I98"/>
  <c r="J98"/>
  <c r="J94" s="1"/>
  <c r="I99"/>
  <c r="I95" s="1"/>
  <c r="J99"/>
  <c r="J95" s="1"/>
  <c r="K99"/>
  <c r="K95" s="1"/>
  <c r="L99"/>
  <c r="M99"/>
  <c r="M95" s="1"/>
  <c r="H100"/>
  <c r="I100"/>
  <c r="I530" s="1"/>
  <c r="J100"/>
  <c r="K100"/>
  <c r="K530" s="1"/>
  <c r="L100"/>
  <c r="M100"/>
  <c r="M530" s="1"/>
  <c r="G101"/>
  <c r="G102"/>
  <c r="H103"/>
  <c r="I103"/>
  <c r="J103"/>
  <c r="K103"/>
  <c r="L103"/>
  <c r="M103"/>
  <c r="G104"/>
  <c r="G105"/>
  <c r="H106"/>
  <c r="I106"/>
  <c r="J106"/>
  <c r="K106"/>
  <c r="L106"/>
  <c r="M106"/>
  <c r="G107"/>
  <c r="G108"/>
  <c r="H109"/>
  <c r="I109"/>
  <c r="J109"/>
  <c r="K109"/>
  <c r="L109"/>
  <c r="M109"/>
  <c r="G110"/>
  <c r="G111"/>
  <c r="H112"/>
  <c r="I112"/>
  <c r="J112"/>
  <c r="K112"/>
  <c r="L112"/>
  <c r="M112"/>
  <c r="G113"/>
  <c r="G114"/>
  <c r="H115"/>
  <c r="I115"/>
  <c r="J115"/>
  <c r="K115"/>
  <c r="L115"/>
  <c r="M115"/>
  <c r="G116"/>
  <c r="G117"/>
  <c r="H118"/>
  <c r="I118"/>
  <c r="J118"/>
  <c r="K118"/>
  <c r="M118"/>
  <c r="G119"/>
  <c r="G120"/>
  <c r="H121"/>
  <c r="I121"/>
  <c r="J121"/>
  <c r="K121"/>
  <c r="L121"/>
  <c r="M121"/>
  <c r="G122"/>
  <c r="G123"/>
  <c r="H124"/>
  <c r="I124"/>
  <c r="J124"/>
  <c r="K124"/>
  <c r="L124"/>
  <c r="M124"/>
  <c r="G125"/>
  <c r="G126"/>
  <c r="H127"/>
  <c r="I127"/>
  <c r="J127"/>
  <c r="K127"/>
  <c r="L127"/>
  <c r="M127"/>
  <c r="G128"/>
  <c r="G129"/>
  <c r="H130"/>
  <c r="I130"/>
  <c r="J130"/>
  <c r="K130"/>
  <c r="L130"/>
  <c r="M130"/>
  <c r="G131"/>
  <c r="G132"/>
  <c r="H133"/>
  <c r="I133"/>
  <c r="J133"/>
  <c r="K133"/>
  <c r="L133"/>
  <c r="M133"/>
  <c r="G134"/>
  <c r="G135"/>
  <c r="H136"/>
  <c r="I136"/>
  <c r="J136"/>
  <c r="K136"/>
  <c r="L136"/>
  <c r="M136"/>
  <c r="G137"/>
  <c r="G138"/>
  <c r="H139"/>
  <c r="I139"/>
  <c r="J139"/>
  <c r="K139"/>
  <c r="L139"/>
  <c r="M139"/>
  <c r="G140"/>
  <c r="G141"/>
  <c r="H142"/>
  <c r="I142"/>
  <c r="J142"/>
  <c r="K142"/>
  <c r="L142"/>
  <c r="M142"/>
  <c r="G143"/>
  <c r="G144"/>
  <c r="H145"/>
  <c r="I145"/>
  <c r="J145"/>
  <c r="K145"/>
  <c r="L145"/>
  <c r="M145"/>
  <c r="G146"/>
  <c r="G147"/>
  <c r="I148"/>
  <c r="J148"/>
  <c r="K148"/>
  <c r="L148"/>
  <c r="M148"/>
  <c r="H148"/>
  <c r="G150"/>
  <c r="H151"/>
  <c r="I151"/>
  <c r="K151"/>
  <c r="L151"/>
  <c r="M151"/>
  <c r="G152"/>
  <c r="G153"/>
  <c r="H154"/>
  <c r="I154"/>
  <c r="K154"/>
  <c r="K594" s="1"/>
  <c r="K591" s="1"/>
  <c r="L154"/>
  <c r="L594" s="1"/>
  <c r="M154"/>
  <c r="M594" s="1"/>
  <c r="Q154"/>
  <c r="G155"/>
  <c r="G156"/>
  <c r="H157"/>
  <c r="I157"/>
  <c r="J157"/>
  <c r="K157"/>
  <c r="L157"/>
  <c r="M157"/>
  <c r="G158"/>
  <c r="G159"/>
  <c r="I160"/>
  <c r="J160"/>
  <c r="K160"/>
  <c r="L160"/>
  <c r="M160"/>
  <c r="H161"/>
  <c r="H97" s="1"/>
  <c r="G162"/>
  <c r="H163"/>
  <c r="I163"/>
  <c r="J163"/>
  <c r="K163"/>
  <c r="L163"/>
  <c r="M163"/>
  <c r="G164"/>
  <c r="G165"/>
  <c r="H166"/>
  <c r="I166"/>
  <c r="J166"/>
  <c r="K166"/>
  <c r="L166"/>
  <c r="M166"/>
  <c r="G167"/>
  <c r="H169"/>
  <c r="I169"/>
  <c r="I606" s="1"/>
  <c r="J169"/>
  <c r="J606" s="1"/>
  <c r="J603" s="1"/>
  <c r="L169"/>
  <c r="L606" s="1"/>
  <c r="L603" s="1"/>
  <c r="M169"/>
  <c r="M606" s="1"/>
  <c r="G170"/>
  <c r="G171"/>
  <c r="H172"/>
  <c r="I172"/>
  <c r="J172"/>
  <c r="K172"/>
  <c r="L172"/>
  <c r="M172"/>
  <c r="G173"/>
  <c r="G174"/>
  <c r="H175"/>
  <c r="I175"/>
  <c r="J175"/>
  <c r="K175"/>
  <c r="L175"/>
  <c r="M175"/>
  <c r="G176"/>
  <c r="G177"/>
  <c r="G178"/>
  <c r="H179"/>
  <c r="I179"/>
  <c r="J179"/>
  <c r="K179"/>
  <c r="L179"/>
  <c r="M179"/>
  <c r="G180"/>
  <c r="G181"/>
  <c r="G182"/>
  <c r="H183"/>
  <c r="I183"/>
  <c r="J183"/>
  <c r="K183"/>
  <c r="L183"/>
  <c r="M183"/>
  <c r="H187"/>
  <c r="I187"/>
  <c r="J187"/>
  <c r="K187"/>
  <c r="L187"/>
  <c r="M187"/>
  <c r="G188"/>
  <c r="G189"/>
  <c r="G190"/>
  <c r="H191"/>
  <c r="I191"/>
  <c r="J191"/>
  <c r="K191"/>
  <c r="L191"/>
  <c r="M191"/>
  <c r="G192"/>
  <c r="G193"/>
  <c r="G194"/>
  <c r="H195"/>
  <c r="I195"/>
  <c r="J195"/>
  <c r="K195"/>
  <c r="L195"/>
  <c r="M195"/>
  <c r="G196"/>
  <c r="G197"/>
  <c r="H198"/>
  <c r="I198"/>
  <c r="J198"/>
  <c r="K198"/>
  <c r="L198"/>
  <c r="M198"/>
  <c r="G199"/>
  <c r="G200"/>
  <c r="H201"/>
  <c r="I201"/>
  <c r="J201"/>
  <c r="K201"/>
  <c r="L201"/>
  <c r="M201"/>
  <c r="G202"/>
  <c r="G203"/>
  <c r="H204"/>
  <c r="I204"/>
  <c r="J204"/>
  <c r="K204"/>
  <c r="L204"/>
  <c r="M204"/>
  <c r="G205"/>
  <c r="G206"/>
  <c r="H207"/>
  <c r="I207"/>
  <c r="J207"/>
  <c r="K207"/>
  <c r="L207"/>
  <c r="M207"/>
  <c r="G209"/>
  <c r="H210"/>
  <c r="I210"/>
  <c r="J210"/>
  <c r="K210"/>
  <c r="L210"/>
  <c r="M210"/>
  <c r="G211"/>
  <c r="G212"/>
  <c r="H213"/>
  <c r="I213"/>
  <c r="J213"/>
  <c r="K213"/>
  <c r="L213"/>
  <c r="M213"/>
  <c r="G214"/>
  <c r="G215"/>
  <c r="H216"/>
  <c r="I216"/>
  <c r="J216"/>
  <c r="K216"/>
  <c r="M216"/>
  <c r="G218"/>
  <c r="H219"/>
  <c r="I219"/>
  <c r="J219"/>
  <c r="K219"/>
  <c r="L219"/>
  <c r="M219"/>
  <c r="G220"/>
  <c r="G221"/>
  <c r="H222"/>
  <c r="I222"/>
  <c r="J222"/>
  <c r="K222"/>
  <c r="L222"/>
  <c r="M222"/>
  <c r="G223"/>
  <c r="G224"/>
  <c r="H225"/>
  <c r="I225"/>
  <c r="J225"/>
  <c r="K225"/>
  <c r="L225"/>
  <c r="M225"/>
  <c r="G226"/>
  <c r="G227"/>
  <c r="H231"/>
  <c r="I231"/>
  <c r="J231"/>
  <c r="K231"/>
  <c r="L231"/>
  <c r="M231"/>
  <c r="G232"/>
  <c r="G233"/>
  <c r="H234"/>
  <c r="I234"/>
  <c r="J234"/>
  <c r="K234"/>
  <c r="L234"/>
  <c r="M234"/>
  <c r="G235"/>
  <c r="G236"/>
  <c r="H240"/>
  <c r="I240"/>
  <c r="J240"/>
  <c r="K240"/>
  <c r="L240"/>
  <c r="M240"/>
  <c r="G241"/>
  <c r="G242"/>
  <c r="H243"/>
  <c r="I243"/>
  <c r="J243"/>
  <c r="K243"/>
  <c r="L243"/>
  <c r="M243"/>
  <c r="G244"/>
  <c r="G245"/>
  <c r="H246"/>
  <c r="I246"/>
  <c r="J246"/>
  <c r="K246"/>
  <c r="L246"/>
  <c r="M246"/>
  <c r="G247"/>
  <c r="G248"/>
  <c r="H249"/>
  <c r="I249"/>
  <c r="J249"/>
  <c r="K249"/>
  <c r="L249"/>
  <c r="M249"/>
  <c r="G250"/>
  <c r="G251"/>
  <c r="H252"/>
  <c r="I252"/>
  <c r="J252"/>
  <c r="K252"/>
  <c r="L252"/>
  <c r="M252"/>
  <c r="G254"/>
  <c r="H255"/>
  <c r="I255"/>
  <c r="J255"/>
  <c r="K255"/>
  <c r="L255"/>
  <c r="M255"/>
  <c r="G256"/>
  <c r="G257"/>
  <c r="H258"/>
  <c r="I258"/>
  <c r="J258"/>
  <c r="K258"/>
  <c r="L258"/>
  <c r="M258"/>
  <c r="G259"/>
  <c r="G260"/>
  <c r="H261"/>
  <c r="I261"/>
  <c r="J261"/>
  <c r="K261"/>
  <c r="L261"/>
  <c r="M261"/>
  <c r="G262"/>
  <c r="G263"/>
  <c r="H264"/>
  <c r="I264"/>
  <c r="J264"/>
  <c r="K264"/>
  <c r="L264"/>
  <c r="M264"/>
  <c r="G265"/>
  <c r="G266"/>
  <c r="H267"/>
  <c r="I267"/>
  <c r="J267"/>
  <c r="K267"/>
  <c r="L267"/>
  <c r="M267"/>
  <c r="G268"/>
  <c r="G269"/>
  <c r="H270"/>
  <c r="I270"/>
  <c r="L270"/>
  <c r="M270"/>
  <c r="J271"/>
  <c r="J270" s="1"/>
  <c r="G272"/>
  <c r="H273"/>
  <c r="I273"/>
  <c r="K273"/>
  <c r="L273"/>
  <c r="M273"/>
  <c r="J274"/>
  <c r="J273" s="1"/>
  <c r="G275"/>
  <c r="H276"/>
  <c r="I276"/>
  <c r="J276"/>
  <c r="K276"/>
  <c r="L276"/>
  <c r="M276"/>
  <c r="G277"/>
  <c r="G278"/>
  <c r="H279"/>
  <c r="I279"/>
  <c r="J279"/>
  <c r="K279"/>
  <c r="L279"/>
  <c r="M279"/>
  <c r="G280"/>
  <c r="G281"/>
  <c r="H282"/>
  <c r="I282"/>
  <c r="J282"/>
  <c r="K282"/>
  <c r="L282"/>
  <c r="M282"/>
  <c r="G283"/>
  <c r="G284"/>
  <c r="H285"/>
  <c r="I285"/>
  <c r="J285"/>
  <c r="K285"/>
  <c r="L285"/>
  <c r="M285"/>
  <c r="G286"/>
  <c r="G287"/>
  <c r="H288"/>
  <c r="I288"/>
  <c r="J288"/>
  <c r="K288"/>
  <c r="L288"/>
  <c r="M288"/>
  <c r="G289"/>
  <c r="G290"/>
  <c r="H291"/>
  <c r="I291"/>
  <c r="J291"/>
  <c r="K291"/>
  <c r="L291"/>
  <c r="M291"/>
  <c r="G292"/>
  <c r="G293"/>
  <c r="H294"/>
  <c r="I294"/>
  <c r="J294"/>
  <c r="K294"/>
  <c r="L294"/>
  <c r="M294"/>
  <c r="G295"/>
  <c r="G296"/>
  <c r="H297"/>
  <c r="I297"/>
  <c r="J297"/>
  <c r="K297"/>
  <c r="L297"/>
  <c r="M297"/>
  <c r="G298"/>
  <c r="G299"/>
  <c r="H300"/>
  <c r="I300"/>
  <c r="J300"/>
  <c r="K300"/>
  <c r="L300"/>
  <c r="M300"/>
  <c r="G301"/>
  <c r="G302"/>
  <c r="H303"/>
  <c r="I303"/>
  <c r="J303"/>
  <c r="K303"/>
  <c r="L303"/>
  <c r="M303"/>
  <c r="G304"/>
  <c r="G305"/>
  <c r="H306"/>
  <c r="G306" s="1"/>
  <c r="I306"/>
  <c r="J306"/>
  <c r="K306"/>
  <c r="L306"/>
  <c r="M306"/>
  <c r="G307"/>
  <c r="G308"/>
  <c r="H309"/>
  <c r="I309"/>
  <c r="J309"/>
  <c r="K309"/>
  <c r="L309"/>
  <c r="M309"/>
  <c r="G310"/>
  <c r="G311"/>
  <c r="J312"/>
  <c r="G312" s="1"/>
  <c r="G313"/>
  <c r="J315"/>
  <c r="G315" s="1"/>
  <c r="G316"/>
  <c r="J318"/>
  <c r="K318"/>
  <c r="L318"/>
  <c r="M318"/>
  <c r="G319"/>
  <c r="J327"/>
  <c r="K327"/>
  <c r="L327"/>
  <c r="M327"/>
  <c r="G328"/>
  <c r="J336"/>
  <c r="K336"/>
  <c r="L336"/>
  <c r="M336"/>
  <c r="G337"/>
  <c r="J345"/>
  <c r="K345"/>
  <c r="L345"/>
  <c r="M345"/>
  <c r="G346"/>
  <c r="J351"/>
  <c r="K351"/>
  <c r="L351"/>
  <c r="M351"/>
  <c r="G352"/>
  <c r="J357"/>
  <c r="L357"/>
  <c r="M357"/>
  <c r="J366"/>
  <c r="K366"/>
  <c r="L366"/>
  <c r="M366"/>
  <c r="G367"/>
  <c r="J375"/>
  <c r="K375"/>
  <c r="L375"/>
  <c r="M375"/>
  <c r="G376"/>
  <c r="J384"/>
  <c r="K384"/>
  <c r="L384"/>
  <c r="M384"/>
  <c r="G385"/>
  <c r="J393"/>
  <c r="K393"/>
  <c r="L393"/>
  <c r="M393"/>
  <c r="G394"/>
  <c r="H484"/>
  <c r="H481" s="1"/>
  <c r="I484"/>
  <c r="J484"/>
  <c r="J481" s="1"/>
  <c r="H485"/>
  <c r="I485"/>
  <c r="I482" s="1"/>
  <c r="J485"/>
  <c r="J482" s="1"/>
  <c r="L482"/>
  <c r="H486"/>
  <c r="I486"/>
  <c r="J486"/>
  <c r="K486"/>
  <c r="L486"/>
  <c r="M486"/>
  <c r="G487"/>
  <c r="G488"/>
  <c r="H489"/>
  <c r="I489"/>
  <c r="J489"/>
  <c r="K489"/>
  <c r="L489"/>
  <c r="M489"/>
  <c r="G490"/>
  <c r="G491"/>
  <c r="H492"/>
  <c r="I492"/>
  <c r="J492"/>
  <c r="K492"/>
  <c r="L492"/>
  <c r="M492"/>
  <c r="G493"/>
  <c r="G494"/>
  <c r="H502"/>
  <c r="I502"/>
  <c r="I499" s="1"/>
  <c r="I498" s="1"/>
  <c r="J502"/>
  <c r="K502"/>
  <c r="L502"/>
  <c r="L499" s="1"/>
  <c r="M502"/>
  <c r="M499" s="1"/>
  <c r="H503"/>
  <c r="H500" s="1"/>
  <c r="I503"/>
  <c r="I500" s="1"/>
  <c r="J503"/>
  <c r="J500"/>
  <c r="K503"/>
  <c r="K500" s="1"/>
  <c r="L503"/>
  <c r="L500" s="1"/>
  <c r="M503"/>
  <c r="M500" s="1"/>
  <c r="H504"/>
  <c r="I504"/>
  <c r="J504"/>
  <c r="K504"/>
  <c r="L504"/>
  <c r="M504"/>
  <c r="G505"/>
  <c r="G506"/>
  <c r="H511"/>
  <c r="H508" s="1"/>
  <c r="I511"/>
  <c r="I508" s="1"/>
  <c r="K511"/>
  <c r="L511"/>
  <c r="L508" s="1"/>
  <c r="M511"/>
  <c r="M508" s="1"/>
  <c r="H512"/>
  <c r="H509" s="1"/>
  <c r="I512"/>
  <c r="J512"/>
  <c r="J509" s="1"/>
  <c r="K512"/>
  <c r="K509" s="1"/>
  <c r="L512"/>
  <c r="M512"/>
  <c r="M509" s="1"/>
  <c r="H513"/>
  <c r="I513"/>
  <c r="K513"/>
  <c r="L513"/>
  <c r="M513"/>
  <c r="J514"/>
  <c r="J513" s="1"/>
  <c r="G515"/>
  <c r="L530"/>
  <c r="H532"/>
  <c r="I532"/>
  <c r="K532"/>
  <c r="L532"/>
  <c r="M532"/>
  <c r="H533"/>
  <c r="I533"/>
  <c r="I529" s="1"/>
  <c r="J533"/>
  <c r="J529" s="1"/>
  <c r="H535"/>
  <c r="I535"/>
  <c r="J535"/>
  <c r="K535"/>
  <c r="L535"/>
  <c r="M535"/>
  <c r="G536"/>
  <c r="G537"/>
  <c r="H538"/>
  <c r="H534" s="1"/>
  <c r="H530" s="1"/>
  <c r="I538"/>
  <c r="J538"/>
  <c r="K538"/>
  <c r="L538"/>
  <c r="L534" s="1"/>
  <c r="M538"/>
  <c r="H539"/>
  <c r="I539"/>
  <c r="L539"/>
  <c r="M539"/>
  <c r="J540"/>
  <c r="G540" s="1"/>
  <c r="G541"/>
  <c r="G542"/>
  <c r="H543"/>
  <c r="I543"/>
  <c r="J543"/>
  <c r="K543"/>
  <c r="L543"/>
  <c r="M543"/>
  <c r="G544"/>
  <c r="G545"/>
  <c r="G546"/>
  <c r="H547"/>
  <c r="I547"/>
  <c r="J547"/>
  <c r="K547"/>
  <c r="L547"/>
  <c r="M547"/>
  <c r="G548"/>
  <c r="G549"/>
  <c r="H550"/>
  <c r="L550"/>
  <c r="M550"/>
  <c r="H551"/>
  <c r="I551"/>
  <c r="J551"/>
  <c r="K551"/>
  <c r="L551"/>
  <c r="M551"/>
  <c r="G552"/>
  <c r="G553"/>
  <c r="H554"/>
  <c r="I554"/>
  <c r="J554"/>
  <c r="K554"/>
  <c r="L554"/>
  <c r="M554"/>
  <c r="H555"/>
  <c r="I555"/>
  <c r="J555"/>
  <c r="G556"/>
  <c r="G558"/>
  <c r="H564"/>
  <c r="H560" s="1"/>
  <c r="I564"/>
  <c r="I560" s="1"/>
  <c r="J564"/>
  <c r="K564"/>
  <c r="K560" s="1"/>
  <c r="L564"/>
  <c r="M564"/>
  <c r="M563" s="1"/>
  <c r="H565"/>
  <c r="H561" s="1"/>
  <c r="I565"/>
  <c r="J565"/>
  <c r="J561" s="1"/>
  <c r="K565"/>
  <c r="L565"/>
  <c r="M565"/>
  <c r="H567"/>
  <c r="J567"/>
  <c r="M567"/>
  <c r="G568"/>
  <c r="G569"/>
  <c r="I570"/>
  <c r="K570"/>
  <c r="K567" s="1"/>
  <c r="L570"/>
  <c r="L567"/>
  <c r="H571"/>
  <c r="J571"/>
  <c r="G572"/>
  <c r="G573"/>
  <c r="I574"/>
  <c r="I571" s="1"/>
  <c r="K574"/>
  <c r="K571" s="1"/>
  <c r="L574"/>
  <c r="M574"/>
  <c r="M571" s="1"/>
  <c r="G576"/>
  <c r="G577"/>
  <c r="H578"/>
  <c r="H566" s="1"/>
  <c r="I578"/>
  <c r="I575" s="1"/>
  <c r="J578"/>
  <c r="J575" s="1"/>
  <c r="K578"/>
  <c r="L578"/>
  <c r="L575" s="1"/>
  <c r="M578"/>
  <c r="M566" s="1"/>
  <c r="M562" s="1"/>
  <c r="H580"/>
  <c r="I580"/>
  <c r="J580"/>
  <c r="L580"/>
  <c r="M580"/>
  <c r="H581"/>
  <c r="I581"/>
  <c r="J581"/>
  <c r="L581"/>
  <c r="M581"/>
  <c r="H582"/>
  <c r="H583"/>
  <c r="G584"/>
  <c r="G585"/>
  <c r="I586"/>
  <c r="I583" s="1"/>
  <c r="J586"/>
  <c r="G586" s="1"/>
  <c r="K586"/>
  <c r="L586"/>
  <c r="L583" s="1"/>
  <c r="M586"/>
  <c r="M583" s="1"/>
  <c r="H587"/>
  <c r="G588"/>
  <c r="G589"/>
  <c r="I590"/>
  <c r="I587" s="1"/>
  <c r="J590"/>
  <c r="J587" s="1"/>
  <c r="K590"/>
  <c r="K587" s="1"/>
  <c r="L590"/>
  <c r="L587" s="1"/>
  <c r="M590"/>
  <c r="M587" s="1"/>
  <c r="H591"/>
  <c r="I591"/>
  <c r="G592"/>
  <c r="G593"/>
  <c r="J594"/>
  <c r="J591" s="1"/>
  <c r="H595"/>
  <c r="G596"/>
  <c r="G597"/>
  <c r="I598"/>
  <c r="I595" s="1"/>
  <c r="J598"/>
  <c r="K598"/>
  <c r="K595" s="1"/>
  <c r="L598"/>
  <c r="L595" s="1"/>
  <c r="M598"/>
  <c r="M595" s="1"/>
  <c r="H599"/>
  <c r="G600"/>
  <c r="G601"/>
  <c r="I602"/>
  <c r="I599" s="1"/>
  <c r="J602"/>
  <c r="J599" s="1"/>
  <c r="K599"/>
  <c r="L602"/>
  <c r="L599" s="1"/>
  <c r="M602"/>
  <c r="G149"/>
  <c r="M48"/>
  <c r="K270"/>
  <c r="K539"/>
  <c r="K75"/>
  <c r="K357"/>
  <c r="I566"/>
  <c r="J539"/>
  <c r="M483"/>
  <c r="M481"/>
  <c r="L20"/>
  <c r="G274"/>
  <c r="H608"/>
  <c r="H48"/>
  <c r="H575"/>
  <c r="M528"/>
  <c r="G358"/>
  <c r="L501"/>
  <c r="J48"/>
  <c r="I561"/>
  <c r="K533"/>
  <c r="K555"/>
  <c r="K529"/>
  <c r="G154" l="1"/>
  <c r="G357"/>
  <c r="L84"/>
  <c r="H49"/>
  <c r="G85"/>
  <c r="G29"/>
  <c r="L510"/>
  <c r="G492"/>
  <c r="G384"/>
  <c r="G351"/>
  <c r="J534"/>
  <c r="J530" s="1"/>
  <c r="L498"/>
  <c r="G485"/>
  <c r="G300"/>
  <c r="G294"/>
  <c r="G255"/>
  <c r="G175"/>
  <c r="G166"/>
  <c r="G396"/>
  <c r="G72"/>
  <c r="G402"/>
  <c r="G405"/>
  <c r="G408"/>
  <c r="G423"/>
  <c r="G432"/>
  <c r="G453"/>
  <c r="K51"/>
  <c r="I41"/>
  <c r="N612"/>
  <c r="N611" s="1"/>
  <c r="N603" s="1"/>
  <c r="G387"/>
  <c r="G333"/>
  <c r="G339"/>
  <c r="G411"/>
  <c r="G414"/>
  <c r="G417"/>
  <c r="G426"/>
  <c r="G429"/>
  <c r="G435"/>
  <c r="G438"/>
  <c r="G450"/>
  <c r="G447"/>
  <c r="G98"/>
  <c r="G444"/>
  <c r="G78"/>
  <c r="K528"/>
  <c r="K527" s="1"/>
  <c r="L480"/>
  <c r="J84"/>
  <c r="G530"/>
  <c r="L51"/>
  <c r="G271"/>
  <c r="J583"/>
  <c r="G570"/>
  <c r="M608"/>
  <c r="G512"/>
  <c r="G502"/>
  <c r="G486"/>
  <c r="M84"/>
  <c r="G86"/>
  <c r="K84"/>
  <c r="G63"/>
  <c r="M47"/>
  <c r="J51"/>
  <c r="G183"/>
  <c r="G456"/>
  <c r="G459"/>
  <c r="G38"/>
  <c r="G81"/>
  <c r="G465"/>
  <c r="M41"/>
  <c r="H47"/>
  <c r="G87"/>
  <c r="L483"/>
  <c r="K582"/>
  <c r="K579" s="1"/>
  <c r="J563"/>
  <c r="M534"/>
  <c r="I534"/>
  <c r="G551"/>
  <c r="G550"/>
  <c r="J532"/>
  <c r="J528" s="1"/>
  <c r="J527" s="1"/>
  <c r="G539"/>
  <c r="K534"/>
  <c r="K531" s="1"/>
  <c r="G535"/>
  <c r="H528"/>
  <c r="G366"/>
  <c r="G282"/>
  <c r="G279"/>
  <c r="H84"/>
  <c r="G69"/>
  <c r="G66"/>
  <c r="G60"/>
  <c r="G57"/>
  <c r="G54"/>
  <c r="G441"/>
  <c r="G471"/>
  <c r="L608"/>
  <c r="G574"/>
  <c r="M501"/>
  <c r="G75"/>
  <c r="G513"/>
  <c r="M507"/>
  <c r="J501"/>
  <c r="G327"/>
  <c r="G252"/>
  <c r="G139"/>
  <c r="G136"/>
  <c r="G127"/>
  <c r="G118"/>
  <c r="G88"/>
  <c r="H51"/>
  <c r="G35"/>
  <c r="G32"/>
  <c r="G399"/>
  <c r="G324"/>
  <c r="G354"/>
  <c r="G369"/>
  <c r="G372"/>
  <c r="G360"/>
  <c r="G363"/>
  <c r="G330"/>
  <c r="G342"/>
  <c r="G378"/>
  <c r="G381"/>
  <c r="G390"/>
  <c r="G495"/>
  <c r="M51"/>
  <c r="M591"/>
  <c r="G591" s="1"/>
  <c r="M582"/>
  <c r="M579" s="1"/>
  <c r="H93"/>
  <c r="H92" s="1"/>
  <c r="H96"/>
  <c r="H507"/>
  <c r="G500"/>
  <c r="H562"/>
  <c r="H610"/>
  <c r="H614" s="1"/>
  <c r="L43"/>
  <c r="L41" s="1"/>
  <c r="L16"/>
  <c r="H16"/>
  <c r="H42"/>
  <c r="H41" s="1"/>
  <c r="M610"/>
  <c r="M498"/>
  <c r="M519"/>
  <c r="I51"/>
  <c r="I16"/>
  <c r="I20"/>
  <c r="G538"/>
  <c r="K48"/>
  <c r="K47" s="1"/>
  <c r="H483"/>
  <c r="H20"/>
  <c r="H579"/>
  <c r="J566"/>
  <c r="J562" s="1"/>
  <c r="J499"/>
  <c r="J498" s="1"/>
  <c r="G393"/>
  <c r="G336"/>
  <c r="G161"/>
  <c r="G145"/>
  <c r="G142"/>
  <c r="G130"/>
  <c r="G124"/>
  <c r="G112"/>
  <c r="G52"/>
  <c r="I608"/>
  <c r="G503"/>
  <c r="I501"/>
  <c r="M560"/>
  <c r="J560"/>
  <c r="H499"/>
  <c r="G303"/>
  <c r="G291"/>
  <c r="G288"/>
  <c r="G285"/>
  <c r="G276"/>
  <c r="G273"/>
  <c r="G270"/>
  <c r="G261"/>
  <c r="G258"/>
  <c r="G249"/>
  <c r="G246"/>
  <c r="G243"/>
  <c r="G240"/>
  <c r="G231"/>
  <c r="G172"/>
  <c r="G169"/>
  <c r="G157"/>
  <c r="H519"/>
  <c r="G468"/>
  <c r="J97"/>
  <c r="J96" s="1"/>
  <c r="I84"/>
  <c r="H160"/>
  <c r="G160" s="1"/>
  <c r="I609"/>
  <c r="I567"/>
  <c r="G567" s="1"/>
  <c r="L557"/>
  <c r="H531"/>
  <c r="G514"/>
  <c r="L509"/>
  <c r="L507" s="1"/>
  <c r="G484"/>
  <c r="G375"/>
  <c r="G345"/>
  <c r="G318"/>
  <c r="G151"/>
  <c r="G148"/>
  <c r="G133"/>
  <c r="G121"/>
  <c r="G115"/>
  <c r="G109"/>
  <c r="G106"/>
  <c r="G103"/>
  <c r="J21"/>
  <c r="G587"/>
  <c r="G602"/>
  <c r="G564"/>
  <c r="L561"/>
  <c r="J511"/>
  <c r="M480"/>
  <c r="J582"/>
  <c r="J610" s="1"/>
  <c r="J614" s="1"/>
  <c r="I582"/>
  <c r="I610" s="1"/>
  <c r="I607" s="1"/>
  <c r="K583"/>
  <c r="G583" s="1"/>
  <c r="M575"/>
  <c r="G511"/>
  <c r="G504"/>
  <c r="K501"/>
  <c r="G489"/>
  <c r="G309"/>
  <c r="G297"/>
  <c r="G267"/>
  <c r="G264"/>
  <c r="G234"/>
  <c r="G225"/>
  <c r="G222"/>
  <c r="G187"/>
  <c r="G179"/>
  <c r="G163"/>
  <c r="I94"/>
  <c r="K519"/>
  <c r="M16"/>
  <c r="G53"/>
  <c r="H501"/>
  <c r="I563"/>
  <c r="K510"/>
  <c r="G22"/>
  <c r="H510"/>
  <c r="H563"/>
  <c r="K499"/>
  <c r="K498" s="1"/>
  <c r="G578"/>
  <c r="K609"/>
  <c r="G100"/>
  <c r="M20"/>
  <c r="L47"/>
  <c r="L566"/>
  <c r="G547"/>
  <c r="G543"/>
  <c r="J531"/>
  <c r="G26"/>
  <c r="M517"/>
  <c r="G420"/>
  <c r="K608"/>
  <c r="G532"/>
  <c r="G195"/>
  <c r="G191"/>
  <c r="L96"/>
  <c r="M92"/>
  <c r="M96"/>
  <c r="M518"/>
  <c r="G219"/>
  <c r="G213"/>
  <c r="G210"/>
  <c r="G204"/>
  <c r="G201"/>
  <c r="G198"/>
  <c r="I97"/>
  <c r="I96" s="1"/>
  <c r="K483"/>
  <c r="G27"/>
  <c r="K21"/>
  <c r="K17" s="1"/>
  <c r="K42" s="1"/>
  <c r="K23"/>
  <c r="G23" s="1"/>
  <c r="L591"/>
  <c r="G594"/>
  <c r="L582"/>
  <c r="L579" s="1"/>
  <c r="G49"/>
  <c r="I518"/>
  <c r="I613" s="1"/>
  <c r="L517"/>
  <c r="I519"/>
  <c r="G519" s="1"/>
  <c r="G50"/>
  <c r="K480"/>
  <c r="K518"/>
  <c r="H559"/>
  <c r="J480"/>
  <c r="J518"/>
  <c r="I603"/>
  <c r="G606"/>
  <c r="I47"/>
  <c r="K96"/>
  <c r="K93"/>
  <c r="K92" s="1"/>
  <c r="L562"/>
  <c r="I531"/>
  <c r="G534"/>
  <c r="L518"/>
  <c r="G94"/>
  <c r="G18"/>
  <c r="G590"/>
  <c r="G554"/>
  <c r="J47"/>
  <c r="H498"/>
  <c r="G498" s="1"/>
  <c r="L563"/>
  <c r="H609"/>
  <c r="I483"/>
  <c r="G598"/>
  <c r="M510"/>
  <c r="J483"/>
  <c r="G565"/>
  <c r="K563"/>
  <c r="J609"/>
  <c r="G99"/>
  <c r="I562"/>
  <c r="I559" s="1"/>
  <c r="J595"/>
  <c r="G595" s="1"/>
  <c r="K575"/>
  <c r="G575" s="1"/>
  <c r="L571"/>
  <c r="G571" s="1"/>
  <c r="M561"/>
  <c r="M559" s="1"/>
  <c r="K561"/>
  <c r="L560"/>
  <c r="L559" s="1"/>
  <c r="I509"/>
  <c r="K508"/>
  <c r="H482"/>
  <c r="H480" s="1"/>
  <c r="I481"/>
  <c r="L95"/>
  <c r="L519" s="1"/>
  <c r="J608"/>
  <c r="G581"/>
  <c r="I528"/>
  <c r="L528"/>
  <c r="K566"/>
  <c r="G580"/>
  <c r="I510"/>
  <c r="H529"/>
  <c r="M557"/>
  <c r="H517"/>
  <c r="G566" l="1"/>
  <c r="J579"/>
  <c r="J559"/>
  <c r="G51"/>
  <c r="G84"/>
  <c r="G501"/>
  <c r="G509"/>
  <c r="M612"/>
  <c r="G43"/>
  <c r="M516"/>
  <c r="G48"/>
  <c r="K613"/>
  <c r="L610"/>
  <c r="G47"/>
  <c r="I579"/>
  <c r="G579" s="1"/>
  <c r="M614"/>
  <c r="G563"/>
  <c r="G582"/>
  <c r="J508"/>
  <c r="J507" s="1"/>
  <c r="J510"/>
  <c r="G510" s="1"/>
  <c r="G499"/>
  <c r="J17"/>
  <c r="J20"/>
  <c r="L555"/>
  <c r="L533"/>
  <c r="J93"/>
  <c r="J92" s="1"/>
  <c r="G608"/>
  <c r="I93"/>
  <c r="G97"/>
  <c r="G96"/>
  <c r="G483"/>
  <c r="G21"/>
  <c r="K20"/>
  <c r="G20" s="1"/>
  <c r="G17"/>
  <c r="K16"/>
  <c r="L516"/>
  <c r="H527"/>
  <c r="I480"/>
  <c r="G480" s="1"/>
  <c r="G481"/>
  <c r="I614"/>
  <c r="J613"/>
  <c r="K517"/>
  <c r="L612"/>
  <c r="L92"/>
  <c r="I527"/>
  <c r="G528"/>
  <c r="H612"/>
  <c r="K562"/>
  <c r="G562" s="1"/>
  <c r="K610"/>
  <c r="H607"/>
  <c r="L614"/>
  <c r="I507"/>
  <c r="G561"/>
  <c r="H518"/>
  <c r="G518" s="1"/>
  <c r="G482"/>
  <c r="M533"/>
  <c r="M555"/>
  <c r="G555" s="1"/>
  <c r="G557"/>
  <c r="J607"/>
  <c r="K507"/>
  <c r="G95"/>
  <c r="G560"/>
  <c r="G93" l="1"/>
  <c r="G508"/>
  <c r="K559"/>
  <c r="G559" s="1"/>
  <c r="J16"/>
  <c r="G16" s="1"/>
  <c r="J42"/>
  <c r="J41" s="1"/>
  <c r="L529"/>
  <c r="L527" s="1"/>
  <c r="L609"/>
  <c r="L531"/>
  <c r="J517"/>
  <c r="I517"/>
  <c r="I612" s="1"/>
  <c r="I611" s="1"/>
  <c r="I92"/>
  <c r="G92" s="1"/>
  <c r="G42"/>
  <c r="K41"/>
  <c r="K516"/>
  <c r="K612"/>
  <c r="K614"/>
  <c r="G614" s="1"/>
  <c r="K607"/>
  <c r="H613"/>
  <c r="G507"/>
  <c r="I516"/>
  <c r="M531"/>
  <c r="M529"/>
  <c r="G533"/>
  <c r="M609"/>
  <c r="H516"/>
  <c r="G610"/>
  <c r="G531" l="1"/>
  <c r="K611"/>
  <c r="J612"/>
  <c r="J611" s="1"/>
  <c r="J516"/>
  <c r="G516" s="1"/>
  <c r="G41"/>
  <c r="L607"/>
  <c r="L613"/>
  <c r="L611" s="1"/>
  <c r="G517"/>
  <c r="M527"/>
  <c r="G527" s="1"/>
  <c r="G529"/>
  <c r="M607"/>
  <c r="M613"/>
  <c r="M611" s="1"/>
  <c r="M603" s="1"/>
  <c r="G603" s="1"/>
  <c r="G609"/>
  <c r="H611"/>
  <c r="G612" l="1"/>
  <c r="G611"/>
  <c r="G613"/>
  <c r="M599"/>
  <c r="G599" s="1"/>
  <c r="G607"/>
</calcChain>
</file>

<file path=xl/sharedStrings.xml><?xml version="1.0" encoding="utf-8"?>
<sst xmlns="http://schemas.openxmlformats.org/spreadsheetml/2006/main" count="2755" uniqueCount="410">
  <si>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</si>
  <si>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</si>
  <si>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</si>
  <si>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</si>
  <si>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</si>
  <si>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</si>
  <si>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</si>
  <si>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</si>
  <si>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</si>
  <si>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</si>
  <si>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</si>
  <si>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</si>
  <si>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</si>
  <si>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</si>
  <si>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</si>
  <si>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</si>
  <si>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</si>
  <si>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</si>
  <si>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</si>
  <si>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</si>
  <si>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</si>
  <si>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</si>
  <si>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</si>
  <si>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</si>
  <si>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</si>
  <si>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</si>
  <si>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</si>
  <si>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</si>
  <si>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</si>
  <si>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</si>
  <si>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</si>
  <si>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</si>
  <si>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</si>
  <si>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</si>
  <si>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</si>
  <si>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</si>
  <si>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</si>
  <si>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</si>
  <si>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</si>
  <si>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</si>
  <si>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</si>
  <si>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</si>
  <si>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</si>
  <si>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</si>
  <si>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</si>
  <si>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</si>
  <si>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</si>
  <si>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</si>
  <si>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</si>
  <si>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</si>
  <si>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</si>
  <si>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</si>
  <si>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</si>
  <si>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</si>
  <si>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</si>
  <si>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</si>
  <si>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</si>
  <si>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</si>
  <si>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</si>
  <si>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</si>
  <si>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</si>
  <si>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</si>
  <si>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</si>
  <si>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</si>
  <si>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</si>
  <si>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</si>
  <si>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</si>
  <si>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</si>
  <si>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</si>
  <si>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</si>
  <si>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</si>
  <si>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</si>
  <si>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</si>
  <si>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</si>
  <si>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</si>
  <si>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</si>
  <si>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</si>
  <si>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</si>
  <si>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</si>
  <si>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</si>
  <si>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</si>
  <si>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</si>
  <si>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</si>
  <si>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</si>
  <si>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</si>
  <si>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</si>
  <si>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</si>
  <si>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</si>
  <si>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</si>
  <si>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</si>
  <si>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</si>
  <si>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</si>
  <si>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</si>
  <si>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</si>
  <si>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</si>
  <si>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</si>
  <si>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</si>
  <si>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</si>
  <si>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</si>
  <si>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</si>
  <si>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</si>
  <si>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</si>
  <si>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</si>
  <si>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</si>
  <si>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</si>
  <si>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</si>
  <si>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</si>
  <si>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</si>
  <si>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</si>
  <si>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</si>
  <si>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</si>
  <si>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</si>
  <si>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</si>
  <si>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</si>
  <si>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</si>
  <si>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</si>
  <si>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</si>
  <si>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</si>
  <si>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</si>
  <si>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</si>
  <si>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</si>
  <si>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</si>
  <si>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</si>
  <si>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</si>
  <si>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</si>
  <si>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</si>
  <si>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</si>
  <si>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</si>
  <si>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</si>
  <si>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</si>
  <si>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</si>
  <si>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</si>
  <si>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</si>
  <si>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</si>
  <si>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</si>
  <si>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</si>
  <si>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</si>
  <si>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</si>
  <si>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</si>
  <si>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</si>
  <si>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</si>
  <si>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</si>
  <si>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</si>
  <si>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</si>
  <si>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</si>
  <si>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</si>
  <si>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</si>
  <si>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</si>
  <si>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</si>
  <si>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</si>
  <si>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</si>
  <si>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</si>
  <si>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</si>
  <si>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</si>
  <si>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</si>
  <si>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</si>
  <si>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</si>
  <si>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</si>
  <si>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</si>
  <si>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</si>
  <si>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</si>
  <si>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</si>
  <si>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</si>
  <si>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</si>
  <si>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</si>
  <si>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</si>
  <si>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</si>
  <si>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</si>
  <si>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</si>
  <si>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</si>
  <si>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</si>
  <si>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</si>
  <si>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</si>
  <si>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</si>
  <si>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</si>
  <si>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</si>
  <si>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</si>
  <si>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</si>
  <si>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</si>
  <si>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</si>
  <si>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</si>
  <si>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</si>
  <si>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</si>
  <si>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</si>
  <si>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</si>
  <si>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</si>
  <si>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</si>
  <si>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</si>
  <si>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</si>
  <si>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</si>
  <si>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</si>
  <si>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</si>
  <si>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</si>
  <si>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</si>
  <si>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</si>
  <si>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</si>
  <si>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</si>
  <si>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</si>
  <si>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</si>
  <si>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</si>
  <si>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</si>
  <si>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</si>
  <si>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</si>
  <si>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</si>
  <si>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</si>
  <si>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Задача 4:Выявление резервов сокращения энергетических затрат объектов топливно-энергетического и жилищно-коммунального комплекса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</si>
  <si>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</si>
  <si>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</si>
  <si>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</si>
  <si>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</si>
  <si>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</si>
  <si>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</si>
  <si>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</si>
  <si>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</si>
  <si>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</si>
  <si>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</si>
  <si>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</si>
  <si>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</si>
  <si>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</si>
  <si>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</si>
  <si>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</si>
  <si>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</si>
  <si>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</si>
  <si>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</si>
  <si>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</si>
  <si>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</si>
  <si>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</si>
  <si>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</si>
  <si>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</si>
  <si>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</si>
  <si>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</si>
  <si>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</si>
  <si>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</si>
  <si>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</si>
  <si>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</si>
  <si>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</si>
  <si>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</si>
  <si>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</si>
  <si>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</si>
  <si>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</si>
  <si>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</si>
  <si>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</si>
  <si>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</si>
  <si>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</si>
  <si>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</si>
  <si>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</si>
  <si>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</si>
  <si>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</si>
  <si>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</si>
  <si>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</si>
  <si>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</si>
  <si>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</si>
  <si>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</si>
  <si>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</si>
  <si>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</si>
  <si>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</si>
  <si>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</si>
  <si>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</si>
  <si>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</si>
  <si>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</si>
  <si>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</si>
  <si>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</si>
  <si>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</si>
  <si>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</si>
  <si>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</si>
  <si>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</si>
  <si>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</si>
  <si>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</si>
  <si>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</si>
  <si>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</si>
  <si>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</si>
  <si>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</si>
  <si>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</si>
  <si>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</si>
  <si>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</si>
  <si>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</si>
  <si>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</si>
  <si>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</si>
  <si>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</si>
  <si>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</si>
  <si>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</si>
  <si>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</si>
  <si>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</si>
  <si>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</si>
  <si>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</si>
  <si>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</si>
  <si>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</si>
  <si>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</si>
  <si>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</si>
  <si>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</si>
  <si>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</si>
  <si>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</si>
  <si>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</si>
  <si>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</si>
  <si>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</si>
  <si>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</si>
  <si>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</si>
  <si>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</si>
  <si>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</si>
  <si>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</si>
  <si>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</si>
  <si>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</si>
  <si>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</si>
  <si>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</si>
  <si>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</si>
  <si>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</si>
  <si>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</si>
  <si>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</si>
  <si>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</si>
  <si>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</si>
  <si>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</si>
  <si>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</si>
  <si>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</si>
  <si>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</si>
  <si>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</si>
  <si>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</si>
  <si>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</si>
  <si>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</si>
  <si>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</si>
  <si>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</si>
  <si>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</si>
  <si>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</si>
  <si>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</si>
  <si>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</si>
  <si>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</si>
  <si>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</si>
  <si>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</si>
  <si>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</si>
  <si>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</si>
  <si>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</si>
  <si>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</si>
  <si>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</si>
  <si>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</si>
  <si>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</si>
  <si>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</si>
  <si>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</si>
  <si>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</si>
  <si>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</si>
  <si>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</si>
  <si>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</si>
  <si>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</si>
  <si>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</si>
  <si>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</si>
  <si>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</si>
  <si>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</si>
  <si>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</si>
  <si>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</si>
  <si>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</si>
  <si>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</si>
  <si>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</si>
  <si>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</si>
  <si>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</si>
  <si>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</si>
  <si>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</si>
  <si>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</si>
  <si>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</si>
  <si>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</si>
  <si>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</si>
  <si>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</si>
  <si>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</si>
  <si>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</si>
  <si>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</si>
  <si>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</si>
  <si>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</si>
  <si>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</si>
  <si>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</si>
  <si>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</si>
  <si>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</si>
  <si>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</si>
  <si>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</si>
  <si>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</si>
  <si>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</si>
  <si>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</si>
  <si>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</si>
  <si>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</si>
  <si>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</si>
  <si>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</si>
  <si>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</si>
  <si>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</si>
  <si>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</si>
  <si>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</si>
  <si>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</si>
  <si>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</si>
  <si>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</si>
  <si>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</si>
  <si>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</si>
  <si>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</si>
  <si>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</si>
  <si>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</si>
  <si>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</si>
  <si>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</si>
  <si>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</si>
  <si>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Количество введенных в эксплуатацию водопроводных сетей</t>
  </si>
  <si>
    <t>километров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</si>
  <si>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</si>
  <si>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</si>
  <si>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</si>
  <si>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2.2.69</t>
  </si>
  <si>
    <t>2.2.70</t>
  </si>
  <si>
    <t>Мероприятие 2 Предоставление молодым семьям социальных выплат на строительство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</si>
  <si>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2026 год</t>
  </si>
  <si>
    <t>Мероприятие 17: Реконструкция водопроводных сетей со строительством насосной станции и РЧВ в д. Гауф Азовского ННМР Омской области</t>
  </si>
  <si>
    <t>2.2.19.1</t>
  </si>
  <si>
    <t>2.2.40.1</t>
  </si>
  <si>
    <t>2.2.17.1</t>
  </si>
  <si>
    <t>содержание</t>
  </si>
  <si>
    <t>Мероприятие 22: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</si>
  <si>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71: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Александровка, ул. Советская</t>
  </si>
  <si>
    <t>Мероприятие 72: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Трубецкое, ул. Молодежная</t>
  </si>
  <si>
    <t xml:space="preserve">Приложение  к постановлению Администрации Азовского немецкого национального муниципального района Омской области от 24.01.2024 № 40                                                                                       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</si>
</sst>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4" fillId="0" borderId="0" applyBorder="0" applyProtection="0"/>
  </cellStyleXfs>
  <cellXfs count="148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8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9" xfId="1" applyFont="1" applyFill="1" applyBorder="1" applyAlignment="1" applyProtection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  <protection locked="0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0" xfId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4" fontId="1" fillId="0" borderId="15" xfId="0" applyNumberFormat="1" applyFont="1" applyFill="1" applyBorder="1" applyAlignment="1">
      <alignment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6" xfId="1" applyNumberFormat="1" applyFont="1" applyFill="1" applyBorder="1" applyAlignment="1" applyProtection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vertical="center" wrapText="1"/>
    </xf>
    <xf numFmtId="0" fontId="1" fillId="0" borderId="5" xfId="1" applyFont="1" applyFill="1" applyBorder="1" applyAlignment="1" applyProtection="1">
      <alignment horizontal="center" vertical="top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614"/>
  <sheetViews>
    <sheetView tabSelected="1" view="pageBreakPreview" zoomScale="70" zoomScaleSheetLayoutView="70" workbookViewId="0">
      <selection activeCell="A3" sqref="A3:X3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4" width="17.140625" style="2" customWidth="1"/>
    <col min="15" max="15" width="33.5703125" style="2" customWidth="1"/>
    <col min="16" max="17" width="11.5703125" style="2" customWidth="1"/>
    <col min="18" max="18" width="10.85546875" style="2" customWidth="1"/>
    <col min="19" max="24" width="9.28515625" style="2" customWidth="1"/>
    <col min="25" max="25" width="11.85546875" style="2" customWidth="1"/>
    <col min="26" max="26" width="9.140625" style="2"/>
    <col min="27" max="16384" width="9.140625" style="1"/>
  </cols>
  <sheetData>
    <row r="1" spans="1:77" ht="13.5" customHeight="1">
      <c r="P1" s="98" t="s">
        <v>409</v>
      </c>
      <c r="Q1" s="98"/>
      <c r="R1" s="98"/>
      <c r="S1" s="98"/>
      <c r="T1" s="98"/>
      <c r="U1" s="98"/>
      <c r="V1" s="98"/>
      <c r="W1" s="98"/>
      <c r="X1" s="98"/>
    </row>
    <row r="2" spans="1:77" ht="93.75" customHeight="1">
      <c r="P2" s="98"/>
      <c r="Q2" s="98"/>
      <c r="R2" s="98"/>
      <c r="S2" s="98"/>
      <c r="T2" s="98"/>
      <c r="U2" s="98"/>
      <c r="V2" s="98"/>
      <c r="W2" s="98"/>
      <c r="X2" s="98"/>
    </row>
    <row r="3" spans="1:77" ht="18" customHeight="1">
      <c r="A3" s="99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</row>
    <row r="4" spans="1:77" ht="13.5" customHeight="1">
      <c r="A4" s="69" t="s">
        <v>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7"/>
      <c r="P4" s="70"/>
      <c r="Q4" s="70"/>
      <c r="R4" s="70"/>
      <c r="S4" s="70"/>
      <c r="T4" s="70"/>
      <c r="U4" s="70"/>
      <c r="V4" s="70"/>
      <c r="W4" s="70"/>
      <c r="X4" s="75"/>
    </row>
    <row r="5" spans="1:77" ht="29.25" customHeight="1">
      <c r="A5" s="25" t="s">
        <v>2</v>
      </c>
      <c r="B5" s="25" t="s">
        <v>3</v>
      </c>
      <c r="C5" s="28" t="s">
        <v>4</v>
      </c>
      <c r="D5" s="66"/>
      <c r="E5" s="25" t="s">
        <v>5</v>
      </c>
      <c r="F5" s="28" t="s">
        <v>6</v>
      </c>
      <c r="G5" s="65"/>
      <c r="H5" s="65"/>
      <c r="I5" s="65"/>
      <c r="J5" s="65"/>
      <c r="K5" s="65"/>
      <c r="L5" s="65"/>
      <c r="M5" s="65"/>
      <c r="N5" s="65"/>
      <c r="O5" s="78" t="s">
        <v>7</v>
      </c>
      <c r="P5" s="63"/>
      <c r="Q5" s="63"/>
      <c r="R5" s="63"/>
      <c r="S5" s="63"/>
      <c r="T5" s="63"/>
      <c r="U5" s="63"/>
      <c r="V5" s="63"/>
      <c r="W5" s="63"/>
      <c r="X5" s="76"/>
    </row>
    <row r="6" spans="1:77" ht="29.25" customHeight="1">
      <c r="A6" s="27"/>
      <c r="B6" s="27"/>
      <c r="C6" s="25" t="s">
        <v>8</v>
      </c>
      <c r="D6" s="25" t="s">
        <v>9</v>
      </c>
      <c r="E6" s="27"/>
      <c r="F6" s="25" t="s">
        <v>10</v>
      </c>
      <c r="G6" s="62" t="s">
        <v>11</v>
      </c>
      <c r="H6" s="63"/>
      <c r="I6" s="63"/>
      <c r="J6" s="63"/>
      <c r="K6" s="63"/>
      <c r="L6" s="63"/>
      <c r="M6" s="63"/>
      <c r="N6" s="64"/>
      <c r="O6" s="72" t="s">
        <v>12</v>
      </c>
      <c r="P6" s="71" t="s">
        <v>13</v>
      </c>
      <c r="Q6" s="62" t="s">
        <v>14</v>
      </c>
      <c r="R6" s="63"/>
      <c r="S6" s="63"/>
      <c r="T6" s="63"/>
      <c r="U6" s="63"/>
      <c r="V6" s="63"/>
      <c r="W6" s="63"/>
      <c r="X6" s="76"/>
    </row>
    <row r="7" spans="1:77" ht="22.5" customHeight="1">
      <c r="A7" s="27"/>
      <c r="B7" s="27"/>
      <c r="C7" s="27"/>
      <c r="D7" s="27"/>
      <c r="E7" s="27"/>
      <c r="F7" s="27"/>
      <c r="G7" s="71" t="s">
        <v>15</v>
      </c>
      <c r="H7" s="101" t="s">
        <v>16</v>
      </c>
      <c r="I7" s="102"/>
      <c r="J7" s="102"/>
      <c r="K7" s="102"/>
      <c r="L7" s="102"/>
      <c r="M7" s="102"/>
      <c r="N7" s="106"/>
      <c r="O7" s="72"/>
      <c r="P7" s="72"/>
      <c r="Q7" s="71" t="s">
        <v>17</v>
      </c>
      <c r="R7" s="62" t="s">
        <v>16</v>
      </c>
      <c r="S7" s="63"/>
      <c r="T7" s="63"/>
      <c r="U7" s="63"/>
      <c r="V7" s="63"/>
      <c r="W7" s="63"/>
      <c r="X7" s="76"/>
    </row>
    <row r="8" spans="1:77" ht="27.75" customHeight="1">
      <c r="A8" s="27"/>
      <c r="B8" s="27"/>
      <c r="C8" s="27"/>
      <c r="D8" s="27"/>
      <c r="E8" s="27"/>
      <c r="F8" s="27"/>
      <c r="G8" s="73"/>
      <c r="H8" s="45" t="s">
        <v>18</v>
      </c>
      <c r="I8" s="45" t="s">
        <v>19</v>
      </c>
      <c r="J8" s="45" t="s">
        <v>20</v>
      </c>
      <c r="K8" s="45" t="s">
        <v>21</v>
      </c>
      <c r="L8" s="45" t="s">
        <v>22</v>
      </c>
      <c r="M8" s="45" t="s">
        <v>23</v>
      </c>
      <c r="N8" s="45" t="s">
        <v>400</v>
      </c>
      <c r="O8" s="72"/>
      <c r="P8" s="72"/>
      <c r="Q8" s="73"/>
      <c r="R8" s="45" t="s">
        <v>18</v>
      </c>
      <c r="S8" s="45" t="s">
        <v>19</v>
      </c>
      <c r="T8" s="45" t="s">
        <v>20</v>
      </c>
      <c r="U8" s="45" t="s">
        <v>21</v>
      </c>
      <c r="V8" s="45" t="s">
        <v>22</v>
      </c>
      <c r="W8" s="45" t="s">
        <v>23</v>
      </c>
      <c r="X8" s="49" t="s">
        <v>400</v>
      </c>
    </row>
    <row r="9" spans="1:77" ht="22.5" customHeight="1">
      <c r="A9" s="27"/>
      <c r="B9" s="27"/>
      <c r="C9" s="27"/>
      <c r="D9" s="27"/>
      <c r="E9" s="27"/>
      <c r="F9" s="27"/>
      <c r="G9" s="71" t="s">
        <v>15</v>
      </c>
      <c r="H9" s="101" t="s">
        <v>16</v>
      </c>
      <c r="I9" s="102"/>
      <c r="J9" s="102"/>
      <c r="K9" s="102"/>
      <c r="L9" s="102"/>
      <c r="M9" s="102"/>
      <c r="N9" s="106"/>
      <c r="O9" s="72"/>
      <c r="P9" s="72"/>
      <c r="Q9" s="71" t="s">
        <v>17</v>
      </c>
      <c r="R9" s="101" t="s">
        <v>16</v>
      </c>
      <c r="S9" s="102"/>
      <c r="T9" s="102"/>
      <c r="U9" s="102"/>
      <c r="V9" s="102"/>
      <c r="W9" s="102"/>
      <c r="X9" s="102"/>
    </row>
    <row r="10" spans="1:77" ht="27.75" customHeight="1">
      <c r="A10" s="74"/>
      <c r="B10" s="74"/>
      <c r="C10" s="74"/>
      <c r="D10" s="74"/>
      <c r="E10" s="74"/>
      <c r="F10" s="74"/>
      <c r="G10" s="73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3">
        <v>2026</v>
      </c>
      <c r="O10" s="73"/>
      <c r="P10" s="73"/>
      <c r="Q10" s="73"/>
      <c r="R10" s="3">
        <v>2020</v>
      </c>
      <c r="S10" s="3">
        <v>2021</v>
      </c>
      <c r="T10" s="3">
        <v>2022</v>
      </c>
      <c r="U10" s="3">
        <v>2023</v>
      </c>
      <c r="V10" s="3">
        <v>2024</v>
      </c>
      <c r="W10" s="3">
        <v>2025</v>
      </c>
      <c r="X10" s="3">
        <v>2026</v>
      </c>
    </row>
    <row r="11" spans="1:77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5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s="7" customFormat="1" ht="38.25" customHeight="1">
      <c r="A12" s="123" t="s">
        <v>24</v>
      </c>
      <c r="B12" s="123"/>
      <c r="C12" s="3">
        <v>2020</v>
      </c>
      <c r="D12" s="61">
        <v>2026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 t="s">
        <v>25</v>
      </c>
      <c r="O12" s="3"/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3" t="s">
        <v>25</v>
      </c>
      <c r="X12" s="3" t="s">
        <v>25</v>
      </c>
      <c r="Y12" s="5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</row>
    <row r="13" spans="1:77" s="7" customFormat="1" ht="51" customHeight="1">
      <c r="A13" s="123" t="s">
        <v>26</v>
      </c>
      <c r="B13" s="123"/>
      <c r="C13" s="3">
        <v>2020</v>
      </c>
      <c r="D13" s="61">
        <v>2026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W13" s="3" t="s">
        <v>25</v>
      </c>
      <c r="X13" s="3" t="s">
        <v>25</v>
      </c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</row>
    <row r="14" spans="1:77" s="7" customFormat="1" ht="21.75" customHeight="1">
      <c r="A14" s="120" t="s">
        <v>27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50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ht="42.75" customHeight="1">
      <c r="A15" s="121" t="s">
        <v>28</v>
      </c>
      <c r="B15" s="121"/>
      <c r="C15" s="43">
        <v>2020</v>
      </c>
      <c r="D15" s="43">
        <v>2026</v>
      </c>
      <c r="E15" s="43" t="s">
        <v>25</v>
      </c>
      <c r="F15" s="43" t="s">
        <v>25</v>
      </c>
      <c r="G15" s="45" t="s">
        <v>25</v>
      </c>
      <c r="H15" s="45" t="s">
        <v>25</v>
      </c>
      <c r="I15" s="45" t="s">
        <v>25</v>
      </c>
      <c r="J15" s="45" t="s">
        <v>25</v>
      </c>
      <c r="K15" s="45" t="s">
        <v>25</v>
      </c>
      <c r="L15" s="45" t="s">
        <v>25</v>
      </c>
      <c r="M15" s="45" t="s">
        <v>25</v>
      </c>
      <c r="N15" s="45" t="s">
        <v>25</v>
      </c>
      <c r="O15" s="45" t="s">
        <v>25</v>
      </c>
      <c r="P15" s="45" t="s">
        <v>25</v>
      </c>
      <c r="Q15" s="45" t="s">
        <v>25</v>
      </c>
      <c r="R15" s="45" t="s">
        <v>25</v>
      </c>
      <c r="S15" s="45" t="s">
        <v>25</v>
      </c>
      <c r="T15" s="45" t="s">
        <v>25</v>
      </c>
      <c r="U15" s="45" t="s">
        <v>25</v>
      </c>
      <c r="V15" s="45" t="s">
        <v>25</v>
      </c>
      <c r="W15" s="45" t="s">
        <v>25</v>
      </c>
      <c r="X15" s="45" t="s">
        <v>25</v>
      </c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</row>
    <row r="16" spans="1:77" ht="33" customHeight="1">
      <c r="A16" s="84" t="s">
        <v>29</v>
      </c>
      <c r="B16" s="84" t="s">
        <v>30</v>
      </c>
      <c r="C16" s="84">
        <v>2020</v>
      </c>
      <c r="D16" s="110">
        <v>2026</v>
      </c>
      <c r="E16" s="122" t="s">
        <v>31</v>
      </c>
      <c r="F16" s="9" t="s">
        <v>32</v>
      </c>
      <c r="G16" s="45">
        <f>H16+I16+J16+K16+L16+M16</f>
        <v>7316518.1900000004</v>
      </c>
      <c r="H16" s="45">
        <f t="shared" ref="H16:M16" si="0">H17+H18</f>
        <v>2253428.1</v>
      </c>
      <c r="I16" s="45">
        <f t="shared" si="0"/>
        <v>1072008</v>
      </c>
      <c r="J16" s="45">
        <f t="shared" si="0"/>
        <v>1972688.4000000001</v>
      </c>
      <c r="K16" s="45">
        <f t="shared" si="0"/>
        <v>1620892.5</v>
      </c>
      <c r="L16" s="45">
        <f t="shared" si="0"/>
        <v>397501.19</v>
      </c>
      <c r="M16" s="45">
        <f t="shared" si="0"/>
        <v>0</v>
      </c>
      <c r="N16" s="45">
        <f t="shared" ref="N16" si="1">N17+N18</f>
        <v>0</v>
      </c>
      <c r="O16" s="106" t="s">
        <v>25</v>
      </c>
      <c r="P16" s="96" t="s">
        <v>25</v>
      </c>
      <c r="Q16" s="96" t="s">
        <v>25</v>
      </c>
      <c r="R16" s="96" t="s">
        <v>25</v>
      </c>
      <c r="S16" s="96" t="s">
        <v>25</v>
      </c>
      <c r="T16" s="96" t="s">
        <v>25</v>
      </c>
      <c r="U16" s="96" t="s">
        <v>25</v>
      </c>
      <c r="V16" s="96" t="s">
        <v>25</v>
      </c>
      <c r="W16" s="96" t="s">
        <v>25</v>
      </c>
      <c r="X16" s="96" t="s">
        <v>25</v>
      </c>
    </row>
    <row r="17" spans="1:26" ht="92.25" customHeight="1">
      <c r="A17" s="84"/>
      <c r="B17" s="84"/>
      <c r="C17" s="84"/>
      <c r="D17" s="111"/>
      <c r="E17" s="122"/>
      <c r="F17" s="51" t="s">
        <v>33</v>
      </c>
      <c r="G17" s="52">
        <f>H17+I17+J17+K17+L17+M17</f>
        <v>485685.43</v>
      </c>
      <c r="H17" s="45">
        <f t="shared" ref="H17:M18" si="2">H21</f>
        <v>67602.850000000006</v>
      </c>
      <c r="I17" s="45">
        <f t="shared" si="2"/>
        <v>32160.240000000002</v>
      </c>
      <c r="J17" s="45">
        <f t="shared" si="2"/>
        <v>67963.040000000008</v>
      </c>
      <c r="K17" s="45">
        <f>K21</f>
        <v>94050.11</v>
      </c>
      <c r="L17" s="45">
        <f t="shared" si="2"/>
        <v>223909.19</v>
      </c>
      <c r="M17" s="45">
        <f t="shared" si="2"/>
        <v>0</v>
      </c>
      <c r="N17" s="45">
        <f t="shared" ref="N17" si="3">N21</f>
        <v>0</v>
      </c>
      <c r="O17" s="106"/>
      <c r="P17" s="96"/>
      <c r="Q17" s="96"/>
      <c r="R17" s="96"/>
      <c r="S17" s="96"/>
      <c r="T17" s="96"/>
      <c r="U17" s="96"/>
      <c r="V17" s="96"/>
      <c r="W17" s="96"/>
      <c r="X17" s="96"/>
    </row>
    <row r="18" spans="1:26" ht="63.75" customHeight="1">
      <c r="A18" s="84"/>
      <c r="B18" s="84"/>
      <c r="C18" s="84"/>
      <c r="D18" s="111"/>
      <c r="E18" s="122"/>
      <c r="F18" s="9" t="s">
        <v>34</v>
      </c>
      <c r="G18" s="54">
        <f>H18+I18+J18+K18+L18+M18</f>
        <v>6830832.7599999998</v>
      </c>
      <c r="H18" s="53">
        <f t="shared" si="2"/>
        <v>2185825.25</v>
      </c>
      <c r="I18" s="53">
        <f t="shared" si="2"/>
        <v>1039847.76</v>
      </c>
      <c r="J18" s="53">
        <f t="shared" si="2"/>
        <v>1904725.36</v>
      </c>
      <c r="K18" s="53">
        <f t="shared" si="2"/>
        <v>1526842.39</v>
      </c>
      <c r="L18" s="53">
        <f t="shared" si="2"/>
        <v>173592</v>
      </c>
      <c r="M18" s="53">
        <f t="shared" si="2"/>
        <v>0</v>
      </c>
      <c r="N18" s="53">
        <f t="shared" ref="N18" si="4">N22</f>
        <v>0</v>
      </c>
      <c r="O18" s="106"/>
      <c r="P18" s="96"/>
      <c r="Q18" s="96"/>
      <c r="R18" s="96"/>
      <c r="S18" s="96"/>
      <c r="T18" s="96"/>
      <c r="U18" s="96"/>
      <c r="V18" s="96"/>
      <c r="W18" s="96"/>
      <c r="X18" s="96"/>
    </row>
    <row r="19" spans="1:26" s="14" customFormat="1" ht="71.25" customHeight="1">
      <c r="A19" s="84"/>
      <c r="B19" s="84"/>
      <c r="C19" s="84"/>
      <c r="D19" s="112"/>
      <c r="E19" s="122"/>
      <c r="F19" s="51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13"/>
    </row>
    <row r="20" spans="1:26" ht="38.25" customHeight="1">
      <c r="A20" s="117" t="s">
        <v>36</v>
      </c>
      <c r="B20" s="124" t="s">
        <v>37</v>
      </c>
      <c r="C20" s="84">
        <v>2020</v>
      </c>
      <c r="D20" s="110">
        <v>2026</v>
      </c>
      <c r="E20" s="84" t="s">
        <v>31</v>
      </c>
      <c r="F20" s="51" t="s">
        <v>32</v>
      </c>
      <c r="G20" s="45">
        <f>H20+I20+J20+K20+L20+M20</f>
        <v>7316518.1900000004</v>
      </c>
      <c r="H20" s="45">
        <f t="shared" ref="H20:M20" si="5">H21+H22</f>
        <v>2253428.1</v>
      </c>
      <c r="I20" s="45">
        <f t="shared" si="5"/>
        <v>1072008</v>
      </c>
      <c r="J20" s="45">
        <f t="shared" si="5"/>
        <v>1972688.4000000001</v>
      </c>
      <c r="K20" s="45">
        <f t="shared" si="5"/>
        <v>1620892.5</v>
      </c>
      <c r="L20" s="45">
        <f t="shared" si="5"/>
        <v>397501.19</v>
      </c>
      <c r="M20" s="45">
        <f t="shared" si="5"/>
        <v>0</v>
      </c>
      <c r="N20" s="45">
        <f t="shared" ref="N20" si="6">N21+N22</f>
        <v>0</v>
      </c>
      <c r="O20" s="125" t="s">
        <v>25</v>
      </c>
      <c r="P20" s="107" t="s">
        <v>25</v>
      </c>
      <c r="Q20" s="107" t="s">
        <v>25</v>
      </c>
      <c r="R20" s="107" t="s">
        <v>25</v>
      </c>
      <c r="S20" s="107" t="s">
        <v>25</v>
      </c>
      <c r="T20" s="107" t="s">
        <v>25</v>
      </c>
      <c r="U20" s="107" t="s">
        <v>25</v>
      </c>
      <c r="V20" s="107" t="s">
        <v>25</v>
      </c>
      <c r="W20" s="107" t="s">
        <v>25</v>
      </c>
      <c r="X20" s="107" t="s">
        <v>25</v>
      </c>
    </row>
    <row r="21" spans="1:26" ht="69.75" customHeight="1">
      <c r="A21" s="117"/>
      <c r="B21" s="124"/>
      <c r="C21" s="84"/>
      <c r="D21" s="111"/>
      <c r="E21" s="84"/>
      <c r="F21" s="51" t="s">
        <v>38</v>
      </c>
      <c r="G21" s="45">
        <f>H21+I21+J21+K21+L21+M21</f>
        <v>485685.43</v>
      </c>
      <c r="H21" s="45">
        <f>H24+H27+H30+H33+H36</f>
        <v>67602.850000000006</v>
      </c>
      <c r="I21" s="45">
        <f>I24+I27+I30+I33</f>
        <v>32160.240000000002</v>
      </c>
      <c r="J21" s="45">
        <f>J24+J27+J30+J33+J36</f>
        <v>67963.040000000008</v>
      </c>
      <c r="K21" s="45">
        <f>K24+K27+K30+K33+K36+K39</f>
        <v>94050.11</v>
      </c>
      <c r="L21" s="45">
        <f>L24+L27+L30+L33+L36+L39</f>
        <v>223909.19</v>
      </c>
      <c r="M21" s="45">
        <f t="shared" ref="M21:N21" si="7">M24+M27+M30+M33+M36+M39</f>
        <v>0</v>
      </c>
      <c r="N21" s="45">
        <f t="shared" si="7"/>
        <v>0</v>
      </c>
      <c r="O21" s="125"/>
      <c r="P21" s="107"/>
      <c r="Q21" s="107"/>
      <c r="R21" s="107"/>
      <c r="S21" s="107"/>
      <c r="T21" s="107"/>
      <c r="U21" s="107"/>
      <c r="V21" s="107"/>
      <c r="W21" s="107"/>
      <c r="X21" s="107"/>
    </row>
    <row r="22" spans="1:26" ht="87" customHeight="1">
      <c r="A22" s="117"/>
      <c r="B22" s="124"/>
      <c r="C22" s="84"/>
      <c r="D22" s="112"/>
      <c r="E22" s="84"/>
      <c r="F22" s="51" t="s">
        <v>39</v>
      </c>
      <c r="G22" s="45">
        <f>H22+I22+J22+K22+L22+M22</f>
        <v>6830832.7599999998</v>
      </c>
      <c r="H22" s="45">
        <f>H25+H28+H31+H34+H37</f>
        <v>2185825.25</v>
      </c>
      <c r="I22" s="45">
        <f>I25+I28+I31+I34+I37</f>
        <v>1039847.76</v>
      </c>
      <c r="J22" s="45">
        <f>J25+J28+J31+J34+J37</f>
        <v>1904725.36</v>
      </c>
      <c r="K22" s="45">
        <f>K25+K28+K31+K34+K37+K40</f>
        <v>1526842.39</v>
      </c>
      <c r="L22" s="45">
        <f t="shared" ref="L22:N22" si="8">L25+L28+L31+L34+L37+L40</f>
        <v>173592</v>
      </c>
      <c r="M22" s="45">
        <f t="shared" si="8"/>
        <v>0</v>
      </c>
      <c r="N22" s="45">
        <f t="shared" si="8"/>
        <v>0</v>
      </c>
      <c r="O22" s="125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6" ht="35.25" customHeight="1">
      <c r="A23" s="117" t="s">
        <v>40</v>
      </c>
      <c r="B23" s="121" t="s">
        <v>41</v>
      </c>
      <c r="C23" s="84">
        <v>2020</v>
      </c>
      <c r="D23" s="110">
        <v>2026</v>
      </c>
      <c r="E23" s="84" t="s">
        <v>42</v>
      </c>
      <c r="F23" s="51" t="s">
        <v>32</v>
      </c>
      <c r="G23" s="45">
        <f>H23+I23+J23+K23+L23+M23</f>
        <v>123909.19</v>
      </c>
      <c r="H23" s="45">
        <f t="shared" ref="H23:M23" si="9">H24+H25</f>
        <v>0</v>
      </c>
      <c r="I23" s="45">
        <f t="shared" si="9"/>
        <v>0</v>
      </c>
      <c r="J23" s="45">
        <f t="shared" si="9"/>
        <v>0</v>
      </c>
      <c r="K23" s="45">
        <f t="shared" si="9"/>
        <v>0</v>
      </c>
      <c r="L23" s="45">
        <f t="shared" si="9"/>
        <v>123909.19</v>
      </c>
      <c r="M23" s="45">
        <f t="shared" si="9"/>
        <v>0</v>
      </c>
      <c r="N23" s="45">
        <f t="shared" ref="N23" si="10">N24+N25</f>
        <v>0</v>
      </c>
      <c r="O23" s="96" t="s">
        <v>43</v>
      </c>
      <c r="P23" s="96" t="s">
        <v>44</v>
      </c>
      <c r="Q23" s="96">
        <v>8</v>
      </c>
      <c r="R23" s="96" t="s">
        <v>25</v>
      </c>
      <c r="S23" s="96" t="s">
        <v>25</v>
      </c>
      <c r="T23" s="96" t="s">
        <v>25</v>
      </c>
      <c r="U23" s="96">
        <v>3</v>
      </c>
      <c r="V23" s="96" t="s">
        <v>25</v>
      </c>
      <c r="W23" s="96">
        <v>5</v>
      </c>
      <c r="X23" s="96">
        <v>5</v>
      </c>
    </row>
    <row r="24" spans="1:26" ht="72.75" customHeight="1">
      <c r="A24" s="117"/>
      <c r="B24" s="121"/>
      <c r="C24" s="84"/>
      <c r="D24" s="111"/>
      <c r="E24" s="84"/>
      <c r="F24" s="51" t="s">
        <v>38</v>
      </c>
      <c r="G24" s="45">
        <f>H24+I24+J24+L24+M24</f>
        <v>123909.19</v>
      </c>
      <c r="H24" s="45">
        <v>0</v>
      </c>
      <c r="I24" s="45">
        <v>0</v>
      </c>
      <c r="J24" s="45">
        <v>0</v>
      </c>
      <c r="K24" s="45">
        <v>0</v>
      </c>
      <c r="L24" s="45">
        <v>123909.19</v>
      </c>
      <c r="M24" s="45">
        <v>0</v>
      </c>
      <c r="N24" s="45">
        <v>0</v>
      </c>
      <c r="O24" s="96"/>
      <c r="P24" s="96"/>
      <c r="Q24" s="96"/>
      <c r="R24" s="96"/>
      <c r="S24" s="96"/>
      <c r="T24" s="96"/>
      <c r="U24" s="96"/>
      <c r="V24" s="96"/>
      <c r="W24" s="96"/>
      <c r="X24" s="96"/>
    </row>
    <row r="25" spans="1:26" ht="105" customHeight="1">
      <c r="A25" s="117"/>
      <c r="B25" s="121"/>
      <c r="C25" s="84"/>
      <c r="D25" s="112"/>
      <c r="E25" s="84"/>
      <c r="F25" s="51" t="s">
        <v>39</v>
      </c>
      <c r="G25" s="45">
        <f>H25+I25+J25+K25+L25+M25</f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96"/>
      <c r="P25" s="96"/>
      <c r="Q25" s="96"/>
      <c r="R25" s="96"/>
      <c r="S25" s="96"/>
      <c r="T25" s="96"/>
      <c r="U25" s="96"/>
      <c r="V25" s="96"/>
      <c r="W25" s="96"/>
      <c r="X25" s="96"/>
    </row>
    <row r="26" spans="1:26" ht="49.35" customHeight="1">
      <c r="A26" s="117" t="s">
        <v>45</v>
      </c>
      <c r="B26" s="121" t="s">
        <v>399</v>
      </c>
      <c r="C26" s="84">
        <v>2020</v>
      </c>
      <c r="D26" s="110">
        <v>2026</v>
      </c>
      <c r="E26" s="84" t="s">
        <v>46</v>
      </c>
      <c r="F26" s="51" t="s">
        <v>32</v>
      </c>
      <c r="G26" s="45">
        <f>H26+I26+J26+K26+L26+M26</f>
        <v>6784174</v>
      </c>
      <c r="H26" s="45">
        <f t="shared" ref="H26:M26" si="11">H27+H28</f>
        <v>2253428.1</v>
      </c>
      <c r="I26" s="45">
        <f t="shared" si="11"/>
        <v>1072008</v>
      </c>
      <c r="J26" s="45">
        <f t="shared" si="11"/>
        <v>1963634.4000000001</v>
      </c>
      <c r="K26" s="45">
        <f t="shared" si="11"/>
        <v>1395103.5</v>
      </c>
      <c r="L26" s="45">
        <f t="shared" si="11"/>
        <v>100000</v>
      </c>
      <c r="M26" s="45">
        <f t="shared" si="11"/>
        <v>0</v>
      </c>
      <c r="N26" s="45">
        <f t="shared" ref="N26" si="12">N27+N28</f>
        <v>0</v>
      </c>
      <c r="O26" s="127" t="s">
        <v>47</v>
      </c>
      <c r="P26" s="96" t="s">
        <v>44</v>
      </c>
      <c r="Q26" s="96">
        <v>12</v>
      </c>
      <c r="R26" s="96">
        <v>2</v>
      </c>
      <c r="S26" s="96">
        <v>2</v>
      </c>
      <c r="T26" s="96">
        <v>2</v>
      </c>
      <c r="U26" s="96">
        <v>2</v>
      </c>
      <c r="V26" s="101">
        <v>2</v>
      </c>
      <c r="W26" s="96">
        <v>2</v>
      </c>
      <c r="X26" s="96">
        <v>2</v>
      </c>
    </row>
    <row r="27" spans="1:26" ht="47.65" customHeight="1">
      <c r="A27" s="117"/>
      <c r="B27" s="121"/>
      <c r="C27" s="84"/>
      <c r="D27" s="111"/>
      <c r="E27" s="84"/>
      <c r="F27" s="51" t="s">
        <v>38</v>
      </c>
      <c r="G27" s="45">
        <f>H27+I27+J27+K27+L27+M27</f>
        <v>300525.24</v>
      </c>
      <c r="H27" s="45">
        <v>67602.850000000006</v>
      </c>
      <c r="I27" s="45">
        <v>32160.240000000002</v>
      </c>
      <c r="J27" s="45">
        <f>100000-41090.96</f>
        <v>58909.04</v>
      </c>
      <c r="K27" s="45">
        <v>41853.11</v>
      </c>
      <c r="L27" s="45">
        <v>100000</v>
      </c>
      <c r="M27" s="45">
        <v>0</v>
      </c>
      <c r="N27" s="45">
        <v>0</v>
      </c>
      <c r="O27" s="127"/>
      <c r="P27" s="96"/>
      <c r="Q27" s="96"/>
      <c r="R27" s="96"/>
      <c r="S27" s="96"/>
      <c r="T27" s="96"/>
      <c r="U27" s="96"/>
      <c r="V27" s="101"/>
      <c r="W27" s="96"/>
      <c r="X27" s="96"/>
    </row>
    <row r="28" spans="1:26" ht="112.5" customHeight="1">
      <c r="A28" s="117"/>
      <c r="B28" s="121"/>
      <c r="C28" s="84"/>
      <c r="D28" s="112"/>
      <c r="E28" s="84"/>
      <c r="F28" s="51" t="s">
        <v>39</v>
      </c>
      <c r="G28" s="45">
        <f>H28+I28+J28+K28+L28+M28</f>
        <v>6483648.7599999998</v>
      </c>
      <c r="H28" s="45">
        <v>2185825.25</v>
      </c>
      <c r="I28" s="45">
        <v>1039847.76</v>
      </c>
      <c r="J28" s="45">
        <v>1904725.36</v>
      </c>
      <c r="K28" s="45">
        <v>1353250.39</v>
      </c>
      <c r="L28" s="45">
        <v>0</v>
      </c>
      <c r="M28" s="45">
        <v>0</v>
      </c>
      <c r="N28" s="45">
        <v>0</v>
      </c>
      <c r="O28" s="127"/>
      <c r="P28" s="96"/>
      <c r="Q28" s="96"/>
      <c r="R28" s="96"/>
      <c r="S28" s="96"/>
      <c r="T28" s="96"/>
      <c r="U28" s="96"/>
      <c r="V28" s="101"/>
      <c r="W28" s="96"/>
      <c r="X28" s="96"/>
    </row>
    <row r="29" spans="1:26" ht="13.5" customHeight="1">
      <c r="A29" s="117" t="s">
        <v>48</v>
      </c>
      <c r="B29" s="121" t="s">
        <v>49</v>
      </c>
      <c r="C29" s="84">
        <v>2020</v>
      </c>
      <c r="D29" s="110">
        <v>2026</v>
      </c>
      <c r="E29" s="84" t="s">
        <v>50</v>
      </c>
      <c r="F29" s="51" t="s">
        <v>32</v>
      </c>
      <c r="G29" s="45">
        <f>H29+I29+J29+K29+L29+M29</f>
        <v>0</v>
      </c>
      <c r="H29" s="45">
        <f t="shared" ref="H29:M29" si="13">H30+H31</f>
        <v>0</v>
      </c>
      <c r="I29" s="45">
        <f t="shared" si="13"/>
        <v>0</v>
      </c>
      <c r="J29" s="45">
        <f t="shared" si="13"/>
        <v>0</v>
      </c>
      <c r="K29" s="45">
        <f t="shared" si="13"/>
        <v>0</v>
      </c>
      <c r="L29" s="45">
        <f t="shared" si="13"/>
        <v>0</v>
      </c>
      <c r="M29" s="48">
        <f t="shared" si="13"/>
        <v>0</v>
      </c>
      <c r="N29" s="48">
        <f t="shared" ref="N29" si="14">N30+N31</f>
        <v>0</v>
      </c>
      <c r="O29" s="96" t="s">
        <v>51</v>
      </c>
      <c r="P29" s="126" t="s">
        <v>44</v>
      </c>
      <c r="Q29" s="105" t="s">
        <v>25</v>
      </c>
      <c r="R29" s="105" t="s">
        <v>25</v>
      </c>
      <c r="S29" s="105" t="s">
        <v>25</v>
      </c>
      <c r="T29" s="105" t="s">
        <v>25</v>
      </c>
      <c r="U29" s="105" t="s">
        <v>25</v>
      </c>
      <c r="V29" s="105" t="s">
        <v>25</v>
      </c>
      <c r="W29" s="105" t="s">
        <v>25</v>
      </c>
      <c r="X29" s="105" t="s">
        <v>25</v>
      </c>
    </row>
    <row r="30" spans="1:26">
      <c r="A30" s="117"/>
      <c r="B30" s="121"/>
      <c r="C30" s="84"/>
      <c r="D30" s="111"/>
      <c r="E30" s="84"/>
      <c r="F30" s="51" t="s">
        <v>38</v>
      </c>
      <c r="G30" s="45">
        <f>H30+I30+J30+K30+L30+M30:M31</f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8">
        <v>0</v>
      </c>
      <c r="N30" s="48">
        <v>0</v>
      </c>
      <c r="O30" s="96"/>
      <c r="P30" s="126"/>
      <c r="Q30" s="105"/>
      <c r="R30" s="105"/>
      <c r="S30" s="105"/>
      <c r="T30" s="105"/>
      <c r="U30" s="105"/>
      <c r="V30" s="105"/>
      <c r="W30" s="105"/>
      <c r="X30" s="105"/>
    </row>
    <row r="31" spans="1:26" ht="182.25" customHeight="1">
      <c r="A31" s="117"/>
      <c r="B31" s="121"/>
      <c r="C31" s="84"/>
      <c r="D31" s="112"/>
      <c r="E31" s="84"/>
      <c r="F31" s="51" t="s">
        <v>39</v>
      </c>
      <c r="G31" s="45">
        <f t="shared" ref="G31:G43" si="15">H31+I31+J31+K31+L31+M31</f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8">
        <v>0</v>
      </c>
      <c r="N31" s="48">
        <v>0</v>
      </c>
      <c r="O31" s="96"/>
      <c r="P31" s="126"/>
      <c r="Q31" s="105"/>
      <c r="R31" s="105"/>
      <c r="S31" s="105"/>
      <c r="T31" s="105"/>
      <c r="U31" s="105"/>
      <c r="V31" s="105"/>
      <c r="W31" s="105"/>
      <c r="X31" s="105"/>
    </row>
    <row r="32" spans="1:26" ht="30" customHeight="1">
      <c r="A32" s="117" t="s">
        <v>52</v>
      </c>
      <c r="B32" s="118" t="s">
        <v>53</v>
      </c>
      <c r="C32" s="84">
        <v>2020</v>
      </c>
      <c r="D32" s="110">
        <v>2026</v>
      </c>
      <c r="E32" s="84" t="s">
        <v>54</v>
      </c>
      <c r="F32" s="51" t="s">
        <v>32</v>
      </c>
      <c r="G32" s="45">
        <f t="shared" si="15"/>
        <v>61251</v>
      </c>
      <c r="H32" s="45">
        <f t="shared" ref="H32:M32" si="16">H33+H34</f>
        <v>0</v>
      </c>
      <c r="I32" s="45">
        <f t="shared" si="16"/>
        <v>0</v>
      </c>
      <c r="J32" s="45">
        <f t="shared" si="16"/>
        <v>9054</v>
      </c>
      <c r="K32" s="45">
        <f t="shared" si="16"/>
        <v>52197</v>
      </c>
      <c r="L32" s="45">
        <f t="shared" si="16"/>
        <v>0</v>
      </c>
      <c r="M32" s="45">
        <f t="shared" si="16"/>
        <v>0</v>
      </c>
      <c r="N32" s="45">
        <f t="shared" ref="N32" si="17">N33+N34</f>
        <v>0</v>
      </c>
      <c r="O32" s="95" t="s">
        <v>55</v>
      </c>
      <c r="P32" s="95" t="s">
        <v>56</v>
      </c>
      <c r="Q32" s="95" t="s">
        <v>25</v>
      </c>
      <c r="R32" s="95">
        <v>1.01</v>
      </c>
      <c r="S32" s="95">
        <v>1.01</v>
      </c>
      <c r="T32" s="95">
        <v>1.01</v>
      </c>
      <c r="U32" s="95">
        <v>1.01</v>
      </c>
      <c r="V32" s="95">
        <v>1.01</v>
      </c>
      <c r="W32" s="95">
        <v>1.01</v>
      </c>
      <c r="X32" s="95">
        <v>1.01</v>
      </c>
    </row>
    <row r="33" spans="1:26" ht="74.25" customHeight="1">
      <c r="A33" s="117"/>
      <c r="B33" s="118"/>
      <c r="C33" s="84"/>
      <c r="D33" s="111"/>
      <c r="E33" s="84"/>
      <c r="F33" s="51" t="s">
        <v>38</v>
      </c>
      <c r="G33" s="45">
        <f t="shared" si="15"/>
        <v>61251</v>
      </c>
      <c r="H33" s="45">
        <v>0</v>
      </c>
      <c r="I33" s="45">
        <v>0</v>
      </c>
      <c r="J33" s="45">
        <v>9054</v>
      </c>
      <c r="K33" s="45">
        <v>52197</v>
      </c>
      <c r="L33" s="45">
        <v>0</v>
      </c>
      <c r="M33" s="45">
        <v>0</v>
      </c>
      <c r="N33" s="45">
        <v>0</v>
      </c>
      <c r="O33" s="95"/>
      <c r="P33" s="95"/>
      <c r="Q33" s="95"/>
      <c r="R33" s="95"/>
      <c r="S33" s="95"/>
      <c r="T33" s="95"/>
      <c r="U33" s="95"/>
      <c r="V33" s="95"/>
      <c r="W33" s="95"/>
      <c r="X33" s="95"/>
    </row>
    <row r="34" spans="1:26" ht="105" customHeight="1">
      <c r="A34" s="117"/>
      <c r="B34" s="118"/>
      <c r="C34" s="84"/>
      <c r="D34" s="112"/>
      <c r="E34" s="84"/>
      <c r="F34" s="51" t="s">
        <v>39</v>
      </c>
      <c r="G34" s="45">
        <f t="shared" si="15"/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95"/>
      <c r="P34" s="95"/>
      <c r="Q34" s="95"/>
      <c r="R34" s="95"/>
      <c r="S34" s="95"/>
      <c r="T34" s="95"/>
      <c r="U34" s="95"/>
      <c r="V34" s="95"/>
      <c r="W34" s="95"/>
      <c r="X34" s="95"/>
    </row>
    <row r="35" spans="1:26" ht="26.25" customHeight="1">
      <c r="A35" s="117" t="s">
        <v>57</v>
      </c>
      <c r="B35" s="118" t="s">
        <v>58</v>
      </c>
      <c r="C35" s="84">
        <v>2020</v>
      </c>
      <c r="D35" s="110">
        <v>2026</v>
      </c>
      <c r="E35" s="84" t="s">
        <v>54</v>
      </c>
      <c r="F35" s="51" t="s">
        <v>32</v>
      </c>
      <c r="G35" s="45">
        <f t="shared" si="15"/>
        <v>0</v>
      </c>
      <c r="H35" s="45">
        <f t="shared" ref="H35:M35" si="18">H36+H37</f>
        <v>0</v>
      </c>
      <c r="I35" s="45">
        <f t="shared" si="18"/>
        <v>0</v>
      </c>
      <c r="J35" s="45">
        <f t="shared" si="18"/>
        <v>0</v>
      </c>
      <c r="K35" s="45">
        <f t="shared" si="18"/>
        <v>0</v>
      </c>
      <c r="L35" s="45">
        <f t="shared" si="18"/>
        <v>0</v>
      </c>
      <c r="M35" s="45">
        <f t="shared" si="18"/>
        <v>0</v>
      </c>
      <c r="N35" s="45">
        <f t="shared" ref="N35" si="19">N36+N37</f>
        <v>0</v>
      </c>
      <c r="O35" s="95"/>
      <c r="P35" s="95"/>
      <c r="Q35" s="95" t="s">
        <v>25</v>
      </c>
      <c r="R35" s="95"/>
      <c r="S35" s="95" t="s">
        <v>25</v>
      </c>
      <c r="T35" s="95" t="s">
        <v>25</v>
      </c>
      <c r="U35" s="95" t="s">
        <v>25</v>
      </c>
      <c r="V35" s="95" t="s">
        <v>25</v>
      </c>
      <c r="W35" s="95" t="s">
        <v>25</v>
      </c>
      <c r="X35" s="95" t="s">
        <v>25</v>
      </c>
    </row>
    <row r="36" spans="1:26" ht="63.75" customHeight="1">
      <c r="A36" s="117"/>
      <c r="B36" s="118"/>
      <c r="C36" s="84"/>
      <c r="D36" s="111"/>
      <c r="E36" s="84"/>
      <c r="F36" s="51" t="s">
        <v>38</v>
      </c>
      <c r="G36" s="45">
        <f t="shared" si="15"/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95"/>
      <c r="P36" s="95"/>
      <c r="Q36" s="95"/>
      <c r="R36" s="95"/>
      <c r="S36" s="95"/>
      <c r="T36" s="95"/>
      <c r="U36" s="95"/>
      <c r="V36" s="95"/>
      <c r="W36" s="95"/>
      <c r="X36" s="95"/>
    </row>
    <row r="37" spans="1:26" ht="120" customHeight="1">
      <c r="A37" s="117"/>
      <c r="B37" s="118"/>
      <c r="C37" s="84"/>
      <c r="D37" s="112"/>
      <c r="E37" s="84"/>
      <c r="F37" s="51" t="s">
        <v>39</v>
      </c>
      <c r="G37" s="45">
        <f t="shared" si="15"/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95"/>
      <c r="P37" s="95"/>
      <c r="Q37" s="95"/>
      <c r="R37" s="95"/>
      <c r="S37" s="95"/>
      <c r="T37" s="95"/>
      <c r="U37" s="95"/>
      <c r="V37" s="95"/>
      <c r="W37" s="95"/>
      <c r="X37" s="95"/>
    </row>
    <row r="38" spans="1:26" ht="26.25" customHeight="1">
      <c r="A38" s="117" t="s">
        <v>382</v>
      </c>
      <c r="B38" s="118" t="s">
        <v>383</v>
      </c>
      <c r="C38" s="84">
        <v>2020</v>
      </c>
      <c r="D38" s="110">
        <v>2026</v>
      </c>
      <c r="E38" s="84" t="s">
        <v>54</v>
      </c>
      <c r="F38" s="51" t="s">
        <v>32</v>
      </c>
      <c r="G38" s="45">
        <f>H38+I38+J38+K38+L38+M38</f>
        <v>347184</v>
      </c>
      <c r="H38" s="45">
        <f t="shared" ref="H38:M38" si="20">H39+H40</f>
        <v>0</v>
      </c>
      <c r="I38" s="45">
        <f t="shared" si="20"/>
        <v>0</v>
      </c>
      <c r="J38" s="45">
        <f t="shared" si="20"/>
        <v>0</v>
      </c>
      <c r="K38" s="45">
        <f t="shared" si="20"/>
        <v>173592</v>
      </c>
      <c r="L38" s="45">
        <f t="shared" si="20"/>
        <v>173592</v>
      </c>
      <c r="M38" s="45">
        <f t="shared" si="20"/>
        <v>0</v>
      </c>
      <c r="N38" s="45">
        <f t="shared" ref="N38" si="21">N39+N40</f>
        <v>0</v>
      </c>
      <c r="O38" s="39"/>
      <c r="P38" s="39"/>
      <c r="Q38" s="39"/>
      <c r="R38" s="39"/>
      <c r="S38" s="39"/>
      <c r="T38" s="39"/>
      <c r="U38" s="39"/>
      <c r="V38" s="39"/>
      <c r="W38" s="39"/>
      <c r="X38" s="39"/>
    </row>
    <row r="39" spans="1:26" ht="63.75" customHeight="1">
      <c r="A39" s="117"/>
      <c r="B39" s="118"/>
      <c r="C39" s="84"/>
      <c r="D39" s="111"/>
      <c r="E39" s="84"/>
      <c r="F39" s="51" t="s">
        <v>38</v>
      </c>
      <c r="G39" s="45">
        <f>H39+I39+J39+K39+L39+M39</f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39"/>
      <c r="P39" s="39"/>
      <c r="Q39" s="39"/>
      <c r="R39" s="39"/>
      <c r="S39" s="39"/>
      <c r="T39" s="39"/>
      <c r="U39" s="39"/>
      <c r="V39" s="39"/>
      <c r="W39" s="39"/>
      <c r="X39" s="39"/>
    </row>
    <row r="40" spans="1:26" ht="120" customHeight="1">
      <c r="A40" s="117"/>
      <c r="B40" s="118"/>
      <c r="C40" s="84"/>
      <c r="D40" s="112"/>
      <c r="E40" s="84"/>
      <c r="F40" s="51" t="s">
        <v>39</v>
      </c>
      <c r="G40" s="45">
        <f>H40+I40+J40+K40+L40+M40</f>
        <v>347184</v>
      </c>
      <c r="H40" s="45">
        <v>0</v>
      </c>
      <c r="I40" s="45">
        <v>0</v>
      </c>
      <c r="J40" s="45">
        <v>0</v>
      </c>
      <c r="K40" s="45">
        <v>173592</v>
      </c>
      <c r="L40" s="45">
        <v>173592</v>
      </c>
      <c r="M40" s="45">
        <v>0</v>
      </c>
      <c r="N40" s="45">
        <v>0</v>
      </c>
      <c r="O40" s="39"/>
      <c r="P40" s="39"/>
      <c r="Q40" s="39"/>
      <c r="R40" s="39"/>
      <c r="S40" s="39"/>
      <c r="T40" s="39"/>
      <c r="U40" s="39"/>
      <c r="V40" s="39"/>
      <c r="W40" s="39"/>
      <c r="X40" s="39"/>
    </row>
    <row r="41" spans="1:26" ht="28.5" customHeight="1">
      <c r="A41" s="84" t="s">
        <v>59</v>
      </c>
      <c r="B41" s="84"/>
      <c r="C41" s="84">
        <v>2020</v>
      </c>
      <c r="D41" s="110">
        <v>2026</v>
      </c>
      <c r="E41" s="84" t="s">
        <v>25</v>
      </c>
      <c r="F41" s="51" t="s">
        <v>32</v>
      </c>
      <c r="G41" s="45">
        <f t="shared" si="15"/>
        <v>7316518.1900000004</v>
      </c>
      <c r="H41" s="55">
        <f t="shared" ref="H41:M41" si="22">H42+H43</f>
        <v>2253428.1</v>
      </c>
      <c r="I41" s="49">
        <f t="shared" si="22"/>
        <v>1072008</v>
      </c>
      <c r="J41" s="49">
        <f t="shared" si="22"/>
        <v>1972688.4000000001</v>
      </c>
      <c r="K41" s="49">
        <f t="shared" si="22"/>
        <v>1620892.5</v>
      </c>
      <c r="L41" s="49">
        <f t="shared" si="22"/>
        <v>397501.19</v>
      </c>
      <c r="M41" s="15">
        <f t="shared" si="22"/>
        <v>0</v>
      </c>
      <c r="N41" s="15">
        <f t="shared" ref="N41" si="23">N42+N43</f>
        <v>0</v>
      </c>
      <c r="O41" s="96" t="s">
        <v>25</v>
      </c>
      <c r="P41" s="96" t="s">
        <v>25</v>
      </c>
      <c r="Q41" s="96" t="s">
        <v>25</v>
      </c>
      <c r="R41" s="96" t="s">
        <v>25</v>
      </c>
      <c r="S41" s="96" t="s">
        <v>25</v>
      </c>
      <c r="T41" s="96" t="s">
        <v>25</v>
      </c>
      <c r="U41" s="96" t="s">
        <v>25</v>
      </c>
      <c r="V41" s="96" t="s">
        <v>25</v>
      </c>
      <c r="W41" s="96" t="s">
        <v>25</v>
      </c>
      <c r="X41" s="96" t="s">
        <v>25</v>
      </c>
    </row>
    <row r="42" spans="1:26">
      <c r="A42" s="84"/>
      <c r="B42" s="84"/>
      <c r="C42" s="84"/>
      <c r="D42" s="111"/>
      <c r="E42" s="84"/>
      <c r="F42" s="51" t="s">
        <v>38</v>
      </c>
      <c r="G42" s="45">
        <f t="shared" si="15"/>
        <v>485685.43</v>
      </c>
      <c r="H42" s="52">
        <f t="shared" ref="H42:M43" si="24">H17</f>
        <v>67602.850000000006</v>
      </c>
      <c r="I42" s="45">
        <f t="shared" si="24"/>
        <v>32160.240000000002</v>
      </c>
      <c r="J42" s="45">
        <f t="shared" si="24"/>
        <v>67963.040000000008</v>
      </c>
      <c r="K42" s="45">
        <f>K17</f>
        <v>94050.11</v>
      </c>
      <c r="L42" s="45">
        <f t="shared" si="24"/>
        <v>223909.19</v>
      </c>
      <c r="M42" s="48">
        <f t="shared" si="24"/>
        <v>0</v>
      </c>
      <c r="N42" s="48">
        <f t="shared" ref="N42" si="25">N17</f>
        <v>0</v>
      </c>
      <c r="O42" s="96"/>
      <c r="P42" s="96"/>
      <c r="Q42" s="96"/>
      <c r="R42" s="96"/>
      <c r="S42" s="96"/>
      <c r="T42" s="96"/>
      <c r="U42" s="96"/>
      <c r="V42" s="96"/>
      <c r="W42" s="96"/>
      <c r="X42" s="96"/>
    </row>
    <row r="43" spans="1:26">
      <c r="A43" s="84"/>
      <c r="B43" s="84"/>
      <c r="C43" s="84"/>
      <c r="D43" s="112"/>
      <c r="E43" s="84"/>
      <c r="F43" s="51" t="s">
        <v>39</v>
      </c>
      <c r="G43" s="45">
        <f t="shared" si="15"/>
        <v>6830832.7599999998</v>
      </c>
      <c r="H43" s="45">
        <f t="shared" si="24"/>
        <v>2185825.25</v>
      </c>
      <c r="I43" s="45">
        <f t="shared" si="24"/>
        <v>1039847.76</v>
      </c>
      <c r="J43" s="45">
        <f t="shared" si="24"/>
        <v>1904725.36</v>
      </c>
      <c r="K43" s="45">
        <f t="shared" si="24"/>
        <v>1526842.39</v>
      </c>
      <c r="L43" s="45">
        <f t="shared" si="24"/>
        <v>173592</v>
      </c>
      <c r="M43" s="48">
        <f t="shared" si="24"/>
        <v>0</v>
      </c>
      <c r="N43" s="48">
        <f t="shared" ref="N43" si="26">N18</f>
        <v>0</v>
      </c>
      <c r="O43" s="96"/>
      <c r="P43" s="96"/>
      <c r="Q43" s="96"/>
      <c r="R43" s="96"/>
      <c r="S43" s="96"/>
      <c r="T43" s="96"/>
      <c r="U43" s="96"/>
      <c r="V43" s="96"/>
      <c r="W43" s="96"/>
      <c r="X43" s="96"/>
    </row>
    <row r="44" spans="1:26" ht="56.25" customHeight="1">
      <c r="A44" s="122" t="s">
        <v>60</v>
      </c>
      <c r="B44" s="122"/>
      <c r="C44" s="128">
        <v>20</v>
      </c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67"/>
    </row>
    <row r="45" spans="1:26" s="14" customFormat="1" ht="13.5" customHeight="1">
      <c r="A45" s="120" t="s">
        <v>61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50"/>
      <c r="Y45" s="13"/>
      <c r="Z45" s="13"/>
    </row>
    <row r="46" spans="1:26" s="14" customFormat="1" ht="81.75" customHeight="1">
      <c r="A46" s="129" t="s">
        <v>62</v>
      </c>
      <c r="B46" s="129"/>
      <c r="C46" s="40">
        <v>2020</v>
      </c>
      <c r="D46" s="40">
        <v>2026</v>
      </c>
      <c r="E46" s="44" t="s">
        <v>25</v>
      </c>
      <c r="F46" s="44" t="s">
        <v>25</v>
      </c>
      <c r="G46" s="47" t="s">
        <v>25</v>
      </c>
      <c r="H46" s="47" t="s">
        <v>25</v>
      </c>
      <c r="I46" s="47" t="s">
        <v>25</v>
      </c>
      <c r="J46" s="47" t="s">
        <v>25</v>
      </c>
      <c r="K46" s="47" t="s">
        <v>25</v>
      </c>
      <c r="L46" s="47" t="s">
        <v>25</v>
      </c>
      <c r="M46" s="47" t="s">
        <v>25</v>
      </c>
      <c r="N46" s="47" t="s">
        <v>25</v>
      </c>
      <c r="O46" s="47" t="s">
        <v>25</v>
      </c>
      <c r="P46" s="47" t="s">
        <v>25</v>
      </c>
      <c r="Q46" s="47" t="s">
        <v>25</v>
      </c>
      <c r="R46" s="47" t="s">
        <v>25</v>
      </c>
      <c r="S46" s="47" t="s">
        <v>25</v>
      </c>
      <c r="T46" s="47" t="s">
        <v>25</v>
      </c>
      <c r="U46" s="47" t="s">
        <v>25</v>
      </c>
      <c r="V46" s="47" t="s">
        <v>25</v>
      </c>
      <c r="W46" s="47" t="s">
        <v>25</v>
      </c>
      <c r="X46" s="47" t="s">
        <v>25</v>
      </c>
      <c r="Y46" s="13"/>
      <c r="Z46" s="13"/>
    </row>
    <row r="47" spans="1:26" s="14" customFormat="1" ht="32.25" customHeight="1">
      <c r="A47" s="82" t="s">
        <v>63</v>
      </c>
      <c r="B47" s="91" t="s">
        <v>64</v>
      </c>
      <c r="C47" s="91">
        <v>2020</v>
      </c>
      <c r="D47" s="91">
        <v>2026</v>
      </c>
      <c r="E47" s="85" t="s">
        <v>65</v>
      </c>
      <c r="F47" s="58" t="s">
        <v>66</v>
      </c>
      <c r="G47" s="47">
        <f t="shared" ref="G47:G87" si="27">H47+I47+J47+K47+L47+M47</f>
        <v>28889561.170000002</v>
      </c>
      <c r="H47" s="47">
        <f>H48+H49+H50</f>
        <v>10527000</v>
      </c>
      <c r="I47" s="47">
        <f t="shared" ref="I47:N47" si="28">I48+I49</f>
        <v>0</v>
      </c>
      <c r="J47" s="47">
        <f t="shared" si="28"/>
        <v>0</v>
      </c>
      <c r="K47" s="47">
        <f t="shared" si="28"/>
        <v>18362561.170000002</v>
      </c>
      <c r="L47" s="47">
        <f t="shared" si="28"/>
        <v>0</v>
      </c>
      <c r="M47" s="47">
        <f t="shared" si="28"/>
        <v>0</v>
      </c>
      <c r="N47" s="47">
        <f t="shared" si="28"/>
        <v>0</v>
      </c>
      <c r="O47" s="93" t="s">
        <v>25</v>
      </c>
      <c r="P47" s="93" t="s">
        <v>25</v>
      </c>
      <c r="Q47" s="93" t="s">
        <v>25</v>
      </c>
      <c r="R47" s="93" t="s">
        <v>25</v>
      </c>
      <c r="S47" s="93" t="s">
        <v>25</v>
      </c>
      <c r="T47" s="93" t="s">
        <v>25</v>
      </c>
      <c r="U47" s="93" t="s">
        <v>25</v>
      </c>
      <c r="V47" s="93" t="s">
        <v>25</v>
      </c>
      <c r="W47" s="93" t="s">
        <v>25</v>
      </c>
      <c r="X47" s="93" t="s">
        <v>25</v>
      </c>
      <c r="Y47" s="13"/>
      <c r="Z47" s="13"/>
    </row>
    <row r="48" spans="1:26" s="14" customFormat="1" ht="54.75" customHeight="1">
      <c r="A48" s="82"/>
      <c r="B48" s="91"/>
      <c r="C48" s="91"/>
      <c r="D48" s="91"/>
      <c r="E48" s="85"/>
      <c r="F48" s="16" t="s">
        <v>38</v>
      </c>
      <c r="G48" s="17">
        <f t="shared" si="27"/>
        <v>18362561.170000002</v>
      </c>
      <c r="H48" s="47">
        <f>H52+H85</f>
        <v>0</v>
      </c>
      <c r="I48" s="47">
        <f t="shared" ref="I48:M49" si="29">I52</f>
        <v>0</v>
      </c>
      <c r="J48" s="47">
        <f t="shared" si="29"/>
        <v>0</v>
      </c>
      <c r="K48" s="47">
        <f t="shared" si="29"/>
        <v>18362561.170000002</v>
      </c>
      <c r="L48" s="47">
        <f t="shared" si="29"/>
        <v>0</v>
      </c>
      <c r="M48" s="47">
        <f t="shared" si="29"/>
        <v>0</v>
      </c>
      <c r="N48" s="47">
        <f t="shared" ref="N48" si="30">N52</f>
        <v>0</v>
      </c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13"/>
      <c r="Z48" s="13"/>
    </row>
    <row r="49" spans="1:26" s="14" customFormat="1" ht="60" customHeight="1">
      <c r="A49" s="82"/>
      <c r="B49" s="91"/>
      <c r="C49" s="91"/>
      <c r="D49" s="91"/>
      <c r="E49" s="85"/>
      <c r="F49" s="18" t="s">
        <v>67</v>
      </c>
      <c r="G49" s="19">
        <f t="shared" si="27"/>
        <v>10000000</v>
      </c>
      <c r="H49" s="47">
        <f>H53+H86</f>
        <v>10000000</v>
      </c>
      <c r="I49" s="56">
        <f t="shared" si="29"/>
        <v>0</v>
      </c>
      <c r="J49" s="56">
        <f t="shared" si="29"/>
        <v>0</v>
      </c>
      <c r="K49" s="56">
        <f t="shared" si="29"/>
        <v>0</v>
      </c>
      <c r="L49" s="56">
        <f t="shared" si="29"/>
        <v>0</v>
      </c>
      <c r="M49" s="56">
        <f t="shared" si="29"/>
        <v>0</v>
      </c>
      <c r="N49" s="56">
        <f t="shared" ref="N49" si="31">N53</f>
        <v>0</v>
      </c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13"/>
      <c r="Z49" s="13"/>
    </row>
    <row r="50" spans="1:26" s="14" customFormat="1" ht="63.75" customHeight="1">
      <c r="A50" s="82"/>
      <c r="B50" s="91"/>
      <c r="C50" s="91"/>
      <c r="D50" s="91"/>
      <c r="E50" s="85"/>
      <c r="F50" s="51" t="s">
        <v>68</v>
      </c>
      <c r="G50" s="45">
        <f t="shared" si="27"/>
        <v>805640</v>
      </c>
      <c r="H50" s="45">
        <f t="shared" ref="H50:M50" si="32">H87</f>
        <v>527000</v>
      </c>
      <c r="I50" s="45">
        <f t="shared" si="32"/>
        <v>278640</v>
      </c>
      <c r="J50" s="45">
        <f t="shared" si="32"/>
        <v>0</v>
      </c>
      <c r="K50" s="45">
        <f t="shared" si="32"/>
        <v>0</v>
      </c>
      <c r="L50" s="45">
        <f t="shared" si="32"/>
        <v>0</v>
      </c>
      <c r="M50" s="45">
        <f t="shared" si="32"/>
        <v>0</v>
      </c>
      <c r="N50" s="45">
        <f t="shared" ref="N50" si="33">N87</f>
        <v>0</v>
      </c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3"/>
      <c r="Z50" s="13"/>
    </row>
    <row r="51" spans="1:26" s="14" customFormat="1" ht="33.75" customHeight="1">
      <c r="A51" s="82" t="s">
        <v>63</v>
      </c>
      <c r="B51" s="116" t="s">
        <v>70</v>
      </c>
      <c r="C51" s="91">
        <v>2020</v>
      </c>
      <c r="D51" s="91">
        <v>2026</v>
      </c>
      <c r="E51" s="91" t="s">
        <v>65</v>
      </c>
      <c r="F51" s="58" t="s">
        <v>71</v>
      </c>
      <c r="G51" s="17">
        <f t="shared" si="27"/>
        <v>18362561.170000002</v>
      </c>
      <c r="H51" s="17">
        <f t="shared" ref="H51:M51" si="34">H52+H53</f>
        <v>0</v>
      </c>
      <c r="I51" s="47">
        <f t="shared" si="34"/>
        <v>0</v>
      </c>
      <c r="J51" s="47">
        <f t="shared" si="34"/>
        <v>0</v>
      </c>
      <c r="K51" s="47">
        <f t="shared" si="34"/>
        <v>18362561.170000002</v>
      </c>
      <c r="L51" s="47">
        <f t="shared" si="34"/>
        <v>0</v>
      </c>
      <c r="M51" s="47">
        <f t="shared" si="34"/>
        <v>0</v>
      </c>
      <c r="N51" s="47">
        <f t="shared" ref="N51" si="35">N52+N53</f>
        <v>0</v>
      </c>
      <c r="O51" s="108" t="s">
        <v>25</v>
      </c>
      <c r="P51" s="108" t="s">
        <v>25</v>
      </c>
      <c r="Q51" s="108" t="s">
        <v>25</v>
      </c>
      <c r="R51" s="108" t="s">
        <v>25</v>
      </c>
      <c r="S51" s="108" t="s">
        <v>25</v>
      </c>
      <c r="T51" s="108" t="s">
        <v>25</v>
      </c>
      <c r="U51" s="108" t="s">
        <v>25</v>
      </c>
      <c r="V51" s="108" t="s">
        <v>25</v>
      </c>
      <c r="W51" s="108" t="s">
        <v>25</v>
      </c>
      <c r="X51" s="108" t="s">
        <v>25</v>
      </c>
      <c r="Y51" s="13"/>
      <c r="Z51" s="13"/>
    </row>
    <row r="52" spans="1:26" s="14" customFormat="1" ht="73.5" customHeight="1">
      <c r="A52" s="82"/>
      <c r="B52" s="116"/>
      <c r="C52" s="91"/>
      <c r="D52" s="91"/>
      <c r="E52" s="91"/>
      <c r="F52" s="16" t="s">
        <v>38</v>
      </c>
      <c r="G52" s="17">
        <f t="shared" si="27"/>
        <v>18362561.170000002</v>
      </c>
      <c r="H52" s="47">
        <f t="shared" ref="H52:J53" si="36">H55+H58+H61</f>
        <v>0</v>
      </c>
      <c r="I52" s="47">
        <f t="shared" si="36"/>
        <v>0</v>
      </c>
      <c r="J52" s="47">
        <f t="shared" si="36"/>
        <v>0</v>
      </c>
      <c r="K52" s="47">
        <f t="shared" ref="K52:M53" si="37">K55+K58+K61+K64+K73+K76+K79</f>
        <v>18362561.170000002</v>
      </c>
      <c r="L52" s="47">
        <f t="shared" si="37"/>
        <v>0</v>
      </c>
      <c r="M52" s="47">
        <f t="shared" si="37"/>
        <v>0</v>
      </c>
      <c r="N52" s="47">
        <f t="shared" ref="N52" si="38">N55+N58+N61+N64+N73+N76+N79</f>
        <v>0</v>
      </c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3"/>
      <c r="Z52" s="13"/>
    </row>
    <row r="53" spans="1:26" s="14" customFormat="1" ht="108" customHeight="1">
      <c r="A53" s="82"/>
      <c r="B53" s="116"/>
      <c r="C53" s="91"/>
      <c r="D53" s="91"/>
      <c r="E53" s="91"/>
      <c r="F53" s="18" t="s">
        <v>67</v>
      </c>
      <c r="G53" s="19">
        <f t="shared" si="27"/>
        <v>0</v>
      </c>
      <c r="H53" s="47">
        <f t="shared" si="36"/>
        <v>0</v>
      </c>
      <c r="I53" s="47">
        <f t="shared" si="36"/>
        <v>0</v>
      </c>
      <c r="J53" s="47">
        <f t="shared" si="36"/>
        <v>0</v>
      </c>
      <c r="K53" s="47">
        <f t="shared" si="37"/>
        <v>0</v>
      </c>
      <c r="L53" s="47">
        <f t="shared" si="37"/>
        <v>0</v>
      </c>
      <c r="M53" s="47">
        <f t="shared" si="37"/>
        <v>0</v>
      </c>
      <c r="N53" s="47">
        <f t="shared" ref="N53" si="39">N56+N59+N62+N65+N74+N77+N80</f>
        <v>0</v>
      </c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3"/>
      <c r="Z53" s="13"/>
    </row>
    <row r="54" spans="1:26" s="14" customFormat="1" ht="27.75" customHeight="1">
      <c r="A54" s="82" t="s">
        <v>69</v>
      </c>
      <c r="B54" s="109" t="s">
        <v>72</v>
      </c>
      <c r="C54" s="91">
        <v>2020</v>
      </c>
      <c r="D54" s="91">
        <v>2026</v>
      </c>
      <c r="E54" s="91" t="s">
        <v>73</v>
      </c>
      <c r="F54" s="58" t="s">
        <v>71</v>
      </c>
      <c r="G54" s="47">
        <f t="shared" si="27"/>
        <v>0</v>
      </c>
      <c r="H54" s="47">
        <f t="shared" ref="H54:M54" si="40">H55+H56</f>
        <v>0</v>
      </c>
      <c r="I54" s="47">
        <f t="shared" si="40"/>
        <v>0</v>
      </c>
      <c r="J54" s="47">
        <f t="shared" si="40"/>
        <v>0</v>
      </c>
      <c r="K54" s="47">
        <f t="shared" si="40"/>
        <v>0</v>
      </c>
      <c r="L54" s="47">
        <f t="shared" si="40"/>
        <v>0</v>
      </c>
      <c r="M54" s="35">
        <f t="shared" si="40"/>
        <v>0</v>
      </c>
      <c r="N54" s="35">
        <f t="shared" ref="N54" si="41">N55+N56</f>
        <v>0</v>
      </c>
      <c r="O54" s="93" t="s">
        <v>74</v>
      </c>
      <c r="P54" s="85" t="s">
        <v>75</v>
      </c>
      <c r="Q54" s="85">
        <v>100</v>
      </c>
      <c r="R54" s="85" t="s">
        <v>25</v>
      </c>
      <c r="S54" s="85" t="s">
        <v>25</v>
      </c>
      <c r="T54" s="85" t="s">
        <v>25</v>
      </c>
      <c r="U54" s="85" t="s">
        <v>25</v>
      </c>
      <c r="V54" s="85" t="s">
        <v>25</v>
      </c>
      <c r="W54" s="85" t="s">
        <v>25</v>
      </c>
      <c r="X54" s="85" t="s">
        <v>25</v>
      </c>
      <c r="Y54" s="13"/>
      <c r="Z54" s="13"/>
    </row>
    <row r="55" spans="1:26" s="14" customFormat="1">
      <c r="A55" s="82"/>
      <c r="B55" s="109"/>
      <c r="C55" s="91"/>
      <c r="D55" s="91"/>
      <c r="E55" s="91"/>
      <c r="F55" s="16" t="s">
        <v>38</v>
      </c>
      <c r="G55" s="47">
        <f t="shared" si="27"/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35">
        <v>0</v>
      </c>
      <c r="N55" s="35">
        <v>0</v>
      </c>
      <c r="O55" s="93"/>
      <c r="P55" s="85"/>
      <c r="Q55" s="85"/>
      <c r="R55" s="85"/>
      <c r="S55" s="85"/>
      <c r="T55" s="85"/>
      <c r="U55" s="85"/>
      <c r="V55" s="85"/>
      <c r="W55" s="85"/>
      <c r="X55" s="85"/>
      <c r="Y55" s="13"/>
      <c r="Z55" s="13"/>
    </row>
    <row r="56" spans="1:26" s="14" customFormat="1" ht="166.5" customHeight="1">
      <c r="A56" s="82"/>
      <c r="B56" s="109"/>
      <c r="C56" s="91"/>
      <c r="D56" s="91"/>
      <c r="E56" s="91"/>
      <c r="F56" s="18" t="s">
        <v>67</v>
      </c>
      <c r="G56" s="56">
        <f t="shared" si="27"/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36">
        <v>0</v>
      </c>
      <c r="N56" s="36">
        <v>0</v>
      </c>
      <c r="O56" s="93"/>
      <c r="P56" s="85"/>
      <c r="Q56" s="85"/>
      <c r="R56" s="85"/>
      <c r="S56" s="85"/>
      <c r="T56" s="85"/>
      <c r="U56" s="85"/>
      <c r="V56" s="85"/>
      <c r="W56" s="85"/>
      <c r="X56" s="85"/>
      <c r="Y56" s="13"/>
      <c r="Z56" s="13"/>
    </row>
    <row r="57" spans="1:26" s="14" customFormat="1" ht="30" customHeight="1">
      <c r="A57" s="94" t="s">
        <v>82</v>
      </c>
      <c r="B57" s="132" t="s">
        <v>78</v>
      </c>
      <c r="C57" s="90">
        <v>2020</v>
      </c>
      <c r="D57" s="90">
        <v>2026</v>
      </c>
      <c r="E57" s="85" t="s">
        <v>73</v>
      </c>
      <c r="F57" s="58" t="s">
        <v>71</v>
      </c>
      <c r="G57" s="47">
        <f t="shared" si="27"/>
        <v>0</v>
      </c>
      <c r="H57" s="47">
        <f t="shared" ref="H57:M57" si="42">H58+H59</f>
        <v>0</v>
      </c>
      <c r="I57" s="47">
        <f t="shared" si="42"/>
        <v>0</v>
      </c>
      <c r="J57" s="47">
        <f t="shared" si="42"/>
        <v>0</v>
      </c>
      <c r="K57" s="47">
        <f t="shared" si="42"/>
        <v>0</v>
      </c>
      <c r="L57" s="47">
        <f t="shared" si="42"/>
        <v>0</v>
      </c>
      <c r="M57" s="47">
        <f t="shared" si="42"/>
        <v>0</v>
      </c>
      <c r="N57" s="47">
        <f t="shared" ref="N57" si="43">N58+N59</f>
        <v>0</v>
      </c>
      <c r="O57" s="93" t="s">
        <v>74</v>
      </c>
      <c r="P57" s="85" t="s">
        <v>75</v>
      </c>
      <c r="Q57" s="85">
        <v>100</v>
      </c>
      <c r="R57" s="85" t="s">
        <v>25</v>
      </c>
      <c r="S57" s="85" t="s">
        <v>25</v>
      </c>
      <c r="T57" s="85" t="s">
        <v>25</v>
      </c>
      <c r="U57" s="85" t="s">
        <v>25</v>
      </c>
      <c r="V57" s="85" t="s">
        <v>25</v>
      </c>
      <c r="W57" s="85" t="s">
        <v>25</v>
      </c>
      <c r="X57" s="85" t="s">
        <v>25</v>
      </c>
      <c r="Y57" s="13"/>
      <c r="Z57" s="13"/>
    </row>
    <row r="58" spans="1:26" s="14" customFormat="1" ht="64.5" customHeight="1">
      <c r="A58" s="94"/>
      <c r="B58" s="132"/>
      <c r="C58" s="90"/>
      <c r="D58" s="90"/>
      <c r="E58" s="85"/>
      <c r="F58" s="16" t="s">
        <v>38</v>
      </c>
      <c r="G58" s="47">
        <f t="shared" si="27"/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93"/>
      <c r="P58" s="85"/>
      <c r="Q58" s="85"/>
      <c r="R58" s="85"/>
      <c r="S58" s="85"/>
      <c r="T58" s="85"/>
      <c r="U58" s="85"/>
      <c r="V58" s="85"/>
      <c r="W58" s="85"/>
      <c r="X58" s="85"/>
      <c r="Y58" s="13"/>
      <c r="Z58" s="13"/>
    </row>
    <row r="59" spans="1:26" s="14" customFormat="1" ht="114.75" customHeight="1">
      <c r="A59" s="131"/>
      <c r="B59" s="133"/>
      <c r="C59" s="134"/>
      <c r="D59" s="134"/>
      <c r="E59" s="135"/>
      <c r="F59" s="37" t="s">
        <v>67</v>
      </c>
      <c r="G59" s="38">
        <f t="shared" si="27"/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93"/>
      <c r="P59" s="85"/>
      <c r="Q59" s="85"/>
      <c r="R59" s="85"/>
      <c r="S59" s="85"/>
      <c r="T59" s="85"/>
      <c r="U59" s="85"/>
      <c r="V59" s="85"/>
      <c r="W59" s="85"/>
      <c r="X59" s="85"/>
      <c r="Y59" s="13"/>
      <c r="Z59" s="13"/>
    </row>
    <row r="60" spans="1:26" s="14" customFormat="1" ht="33" customHeight="1">
      <c r="A60" s="113" t="s">
        <v>322</v>
      </c>
      <c r="B60" s="114" t="s">
        <v>79</v>
      </c>
      <c r="C60" s="115">
        <v>2020</v>
      </c>
      <c r="D60" s="115">
        <v>2026</v>
      </c>
      <c r="E60" s="130" t="s">
        <v>73</v>
      </c>
      <c r="F60" s="46" t="s">
        <v>71</v>
      </c>
      <c r="G60" s="20">
        <f t="shared" si="27"/>
        <v>0</v>
      </c>
      <c r="H60" s="20">
        <f t="shared" ref="H60:M60" si="44">H61+H62</f>
        <v>0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si="44"/>
        <v>0</v>
      </c>
      <c r="M60" s="20">
        <f t="shared" si="44"/>
        <v>0</v>
      </c>
      <c r="N60" s="20">
        <f t="shared" ref="N60" si="45">N61+N62</f>
        <v>0</v>
      </c>
      <c r="O60" s="93" t="s">
        <v>74</v>
      </c>
      <c r="P60" s="85" t="s">
        <v>75</v>
      </c>
      <c r="Q60" s="85">
        <v>100</v>
      </c>
      <c r="R60" s="85" t="s">
        <v>25</v>
      </c>
      <c r="S60" s="85" t="s">
        <v>25</v>
      </c>
      <c r="T60" s="85" t="s">
        <v>25</v>
      </c>
      <c r="U60" s="85" t="s">
        <v>25</v>
      </c>
      <c r="V60" s="85" t="s">
        <v>25</v>
      </c>
      <c r="W60" s="85" t="s">
        <v>25</v>
      </c>
      <c r="X60" s="85" t="s">
        <v>25</v>
      </c>
      <c r="Y60" s="13"/>
      <c r="Z60" s="13"/>
    </row>
    <row r="61" spans="1:26" s="14" customFormat="1" ht="82.15" customHeight="1">
      <c r="A61" s="113"/>
      <c r="B61" s="114"/>
      <c r="C61" s="115"/>
      <c r="D61" s="115"/>
      <c r="E61" s="85"/>
      <c r="F61" s="58" t="s">
        <v>38</v>
      </c>
      <c r="G61" s="47">
        <f t="shared" si="27"/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93"/>
      <c r="P61" s="85"/>
      <c r="Q61" s="85"/>
      <c r="R61" s="85"/>
      <c r="S61" s="85"/>
      <c r="T61" s="85"/>
      <c r="U61" s="85"/>
      <c r="V61" s="85"/>
      <c r="W61" s="85"/>
      <c r="X61" s="85"/>
      <c r="Y61" s="13"/>
      <c r="Z61" s="13"/>
    </row>
    <row r="62" spans="1:26" s="14" customFormat="1" ht="97.5" customHeight="1">
      <c r="A62" s="113"/>
      <c r="B62" s="114"/>
      <c r="C62" s="115"/>
      <c r="D62" s="115"/>
      <c r="E62" s="85"/>
      <c r="F62" s="58" t="s">
        <v>67</v>
      </c>
      <c r="G62" s="47">
        <f t="shared" si="27"/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93"/>
      <c r="P62" s="85"/>
      <c r="Q62" s="85"/>
      <c r="R62" s="85"/>
      <c r="S62" s="85"/>
      <c r="T62" s="85"/>
      <c r="U62" s="85"/>
      <c r="V62" s="85"/>
      <c r="W62" s="85"/>
      <c r="X62" s="85"/>
      <c r="Y62" s="13"/>
      <c r="Z62" s="13"/>
    </row>
    <row r="63" spans="1:26" s="14" customFormat="1" ht="33" customHeight="1">
      <c r="A63" s="113" t="s">
        <v>323</v>
      </c>
      <c r="B63" s="114" t="s">
        <v>81</v>
      </c>
      <c r="C63" s="115">
        <v>2020</v>
      </c>
      <c r="D63" s="115">
        <v>2026</v>
      </c>
      <c r="E63" s="85" t="s">
        <v>73</v>
      </c>
      <c r="F63" s="58" t="s">
        <v>71</v>
      </c>
      <c r="G63" s="20">
        <f t="shared" ref="G63:G71" si="46">H63+I63+J63+K63+L63+M63</f>
        <v>0</v>
      </c>
      <c r="H63" s="20">
        <f t="shared" ref="H63:M63" si="47">H64+H65</f>
        <v>0</v>
      </c>
      <c r="I63" s="20">
        <f t="shared" si="47"/>
        <v>0</v>
      </c>
      <c r="J63" s="20">
        <f t="shared" si="47"/>
        <v>0</v>
      </c>
      <c r="K63" s="20">
        <f t="shared" si="47"/>
        <v>0</v>
      </c>
      <c r="L63" s="20">
        <f t="shared" si="47"/>
        <v>0</v>
      </c>
      <c r="M63" s="20">
        <f t="shared" si="47"/>
        <v>0</v>
      </c>
      <c r="N63" s="20">
        <f t="shared" ref="N63" si="48">N64+N65</f>
        <v>0</v>
      </c>
      <c r="O63" s="93" t="s">
        <v>74</v>
      </c>
      <c r="P63" s="85" t="s">
        <v>75</v>
      </c>
      <c r="Q63" s="85">
        <v>100</v>
      </c>
      <c r="R63" s="85" t="s">
        <v>25</v>
      </c>
      <c r="S63" s="85" t="s">
        <v>25</v>
      </c>
      <c r="T63" s="85" t="s">
        <v>25</v>
      </c>
      <c r="U63" s="85" t="s">
        <v>25</v>
      </c>
      <c r="V63" s="85">
        <v>100</v>
      </c>
      <c r="W63" s="85" t="s">
        <v>25</v>
      </c>
      <c r="X63" s="85" t="s">
        <v>25</v>
      </c>
      <c r="Y63" s="13"/>
      <c r="Z63" s="13"/>
    </row>
    <row r="64" spans="1:26" s="14" customFormat="1" ht="82.15" customHeight="1">
      <c r="A64" s="113"/>
      <c r="B64" s="114"/>
      <c r="C64" s="115"/>
      <c r="D64" s="115"/>
      <c r="E64" s="85"/>
      <c r="F64" s="58" t="s">
        <v>38</v>
      </c>
      <c r="G64" s="47">
        <f t="shared" si="46"/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93"/>
      <c r="P64" s="85"/>
      <c r="Q64" s="85"/>
      <c r="R64" s="85"/>
      <c r="S64" s="85"/>
      <c r="T64" s="85"/>
      <c r="U64" s="85"/>
      <c r="V64" s="85"/>
      <c r="W64" s="85"/>
      <c r="X64" s="85"/>
      <c r="Y64" s="13"/>
      <c r="Z64" s="13"/>
    </row>
    <row r="65" spans="1:26" s="14" customFormat="1" ht="97.5" customHeight="1">
      <c r="A65" s="113"/>
      <c r="B65" s="114"/>
      <c r="C65" s="115"/>
      <c r="D65" s="115"/>
      <c r="E65" s="85"/>
      <c r="F65" s="58" t="s">
        <v>67</v>
      </c>
      <c r="G65" s="47">
        <f t="shared" si="46"/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93"/>
      <c r="P65" s="85"/>
      <c r="Q65" s="85"/>
      <c r="R65" s="85"/>
      <c r="S65" s="85"/>
      <c r="T65" s="85"/>
      <c r="U65" s="85"/>
      <c r="V65" s="85"/>
      <c r="W65" s="85"/>
      <c r="X65" s="85"/>
      <c r="Y65" s="13"/>
      <c r="Z65" s="13"/>
    </row>
    <row r="66" spans="1:26" s="14" customFormat="1" ht="45" customHeight="1">
      <c r="A66" s="113" t="s">
        <v>324</v>
      </c>
      <c r="B66" s="85" t="s">
        <v>80</v>
      </c>
      <c r="C66" s="91">
        <v>2020</v>
      </c>
      <c r="D66" s="91">
        <v>2026</v>
      </c>
      <c r="E66" s="85" t="s">
        <v>76</v>
      </c>
      <c r="F66" s="58" t="s">
        <v>71</v>
      </c>
      <c r="G66" s="47">
        <f t="shared" si="46"/>
        <v>0</v>
      </c>
      <c r="H66" s="47">
        <f t="shared" ref="H66:M66" si="49">H67+H68</f>
        <v>0</v>
      </c>
      <c r="I66" s="47">
        <f t="shared" si="49"/>
        <v>0</v>
      </c>
      <c r="J66" s="47">
        <f t="shared" si="49"/>
        <v>0</v>
      </c>
      <c r="K66" s="47">
        <f t="shared" si="49"/>
        <v>0</v>
      </c>
      <c r="L66" s="47">
        <f t="shared" si="49"/>
        <v>0</v>
      </c>
      <c r="M66" s="47">
        <f t="shared" si="49"/>
        <v>0</v>
      </c>
      <c r="N66" s="47">
        <f t="shared" ref="N66" si="50">N67+N68</f>
        <v>0</v>
      </c>
      <c r="O66" s="93" t="s">
        <v>25</v>
      </c>
      <c r="P66" s="85" t="s">
        <v>75</v>
      </c>
      <c r="Q66" s="85">
        <v>100</v>
      </c>
      <c r="R66" s="93" t="s">
        <v>25</v>
      </c>
      <c r="S66" s="93" t="s">
        <v>25</v>
      </c>
      <c r="T66" s="93" t="s">
        <v>25</v>
      </c>
      <c r="U66" s="93">
        <v>100</v>
      </c>
      <c r="V66" s="93" t="s">
        <v>25</v>
      </c>
      <c r="W66" s="93" t="s">
        <v>25</v>
      </c>
      <c r="X66" s="93" t="s">
        <v>25</v>
      </c>
      <c r="Y66" s="13"/>
      <c r="Z66" s="13"/>
    </row>
    <row r="67" spans="1:26" s="14" customFormat="1" ht="45" customHeight="1">
      <c r="A67" s="113"/>
      <c r="B67" s="85"/>
      <c r="C67" s="91"/>
      <c r="D67" s="91"/>
      <c r="E67" s="85"/>
      <c r="F67" s="58" t="s">
        <v>38</v>
      </c>
      <c r="G67" s="47">
        <f t="shared" si="46"/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93"/>
      <c r="P67" s="85"/>
      <c r="Q67" s="85"/>
      <c r="R67" s="93"/>
      <c r="S67" s="93"/>
      <c r="T67" s="93"/>
      <c r="U67" s="93"/>
      <c r="V67" s="93"/>
      <c r="W67" s="93"/>
      <c r="X67" s="93"/>
      <c r="Y67" s="13"/>
      <c r="Z67" s="13"/>
    </row>
    <row r="68" spans="1:26" s="14" customFormat="1" ht="45" customHeight="1">
      <c r="A68" s="113"/>
      <c r="B68" s="85"/>
      <c r="C68" s="91"/>
      <c r="D68" s="91"/>
      <c r="E68" s="85"/>
      <c r="F68" s="58" t="s">
        <v>67</v>
      </c>
      <c r="G68" s="47">
        <f t="shared" si="46"/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93"/>
      <c r="P68" s="85"/>
      <c r="Q68" s="85"/>
      <c r="R68" s="93"/>
      <c r="S68" s="93"/>
      <c r="T68" s="93"/>
      <c r="U68" s="93"/>
      <c r="V68" s="93"/>
      <c r="W68" s="93"/>
      <c r="X68" s="93"/>
      <c r="Y68" s="13"/>
      <c r="Z68" s="13"/>
    </row>
    <row r="69" spans="1:26" s="14" customFormat="1" ht="45" customHeight="1">
      <c r="A69" s="113" t="s">
        <v>325</v>
      </c>
      <c r="B69" s="85" t="s">
        <v>77</v>
      </c>
      <c r="C69" s="91">
        <v>2020</v>
      </c>
      <c r="D69" s="91">
        <v>2026</v>
      </c>
      <c r="E69" s="85" t="s">
        <v>76</v>
      </c>
      <c r="F69" s="58" t="s">
        <v>71</v>
      </c>
      <c r="G69" s="47">
        <f t="shared" si="46"/>
        <v>0</v>
      </c>
      <c r="H69" s="47">
        <f t="shared" ref="H69:M69" si="51">H70+H71</f>
        <v>0</v>
      </c>
      <c r="I69" s="47">
        <f t="shared" si="51"/>
        <v>0</v>
      </c>
      <c r="J69" s="47">
        <f t="shared" si="51"/>
        <v>0</v>
      </c>
      <c r="K69" s="47">
        <f t="shared" si="51"/>
        <v>0</v>
      </c>
      <c r="L69" s="47">
        <f t="shared" si="51"/>
        <v>0</v>
      </c>
      <c r="M69" s="47">
        <f t="shared" si="51"/>
        <v>0</v>
      </c>
      <c r="N69" s="47">
        <f t="shared" ref="N69" si="52">N70+N71</f>
        <v>0</v>
      </c>
      <c r="O69" s="93" t="s">
        <v>25</v>
      </c>
      <c r="P69" s="85" t="s">
        <v>75</v>
      </c>
      <c r="Q69" s="85">
        <v>100</v>
      </c>
      <c r="R69" s="93" t="s">
        <v>25</v>
      </c>
      <c r="S69" s="93" t="s">
        <v>25</v>
      </c>
      <c r="T69" s="93" t="s">
        <v>25</v>
      </c>
      <c r="U69" s="93" t="s">
        <v>25</v>
      </c>
      <c r="V69" s="93">
        <v>100</v>
      </c>
      <c r="W69" s="93" t="s">
        <v>25</v>
      </c>
      <c r="X69" s="93" t="s">
        <v>25</v>
      </c>
      <c r="Y69" s="13"/>
      <c r="Z69" s="13"/>
    </row>
    <row r="70" spans="1:26" s="14" customFormat="1" ht="45" customHeight="1">
      <c r="A70" s="113"/>
      <c r="B70" s="85"/>
      <c r="C70" s="91"/>
      <c r="D70" s="91"/>
      <c r="E70" s="85"/>
      <c r="F70" s="58" t="s">
        <v>38</v>
      </c>
      <c r="G70" s="47">
        <f t="shared" si="46"/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93"/>
      <c r="P70" s="85"/>
      <c r="Q70" s="85"/>
      <c r="R70" s="93"/>
      <c r="S70" s="93"/>
      <c r="T70" s="93"/>
      <c r="U70" s="93"/>
      <c r="V70" s="93"/>
      <c r="W70" s="93"/>
      <c r="X70" s="93"/>
      <c r="Y70" s="13"/>
      <c r="Z70" s="13"/>
    </row>
    <row r="71" spans="1:26" s="14" customFormat="1" ht="45" customHeight="1">
      <c r="A71" s="113"/>
      <c r="B71" s="85"/>
      <c r="C71" s="91"/>
      <c r="D71" s="91"/>
      <c r="E71" s="85"/>
      <c r="F71" s="58" t="s">
        <v>67</v>
      </c>
      <c r="G71" s="47">
        <f t="shared" si="46"/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93"/>
      <c r="P71" s="85"/>
      <c r="Q71" s="85"/>
      <c r="R71" s="93"/>
      <c r="S71" s="93"/>
      <c r="T71" s="93"/>
      <c r="U71" s="93"/>
      <c r="V71" s="93"/>
      <c r="W71" s="93"/>
      <c r="X71" s="93"/>
      <c r="Y71" s="13"/>
      <c r="Z71" s="13"/>
    </row>
    <row r="72" spans="1:26" s="14" customFormat="1" ht="33" customHeight="1">
      <c r="A72" s="113" t="s">
        <v>326</v>
      </c>
      <c r="B72" s="114" t="s">
        <v>328</v>
      </c>
      <c r="C72" s="115">
        <v>2020</v>
      </c>
      <c r="D72" s="115">
        <v>2026</v>
      </c>
      <c r="E72" s="85" t="s">
        <v>73</v>
      </c>
      <c r="F72" s="58" t="s">
        <v>71</v>
      </c>
      <c r="G72" s="20">
        <f t="shared" ref="G72:G83" si="53">H72+I72+J72+K72+L72+M72</f>
        <v>9017945.0999999996</v>
      </c>
      <c r="H72" s="20">
        <f t="shared" ref="H72:M72" si="54">H73+H74</f>
        <v>0</v>
      </c>
      <c r="I72" s="20">
        <f t="shared" si="54"/>
        <v>0</v>
      </c>
      <c r="J72" s="20">
        <f t="shared" si="54"/>
        <v>0</v>
      </c>
      <c r="K72" s="20">
        <f t="shared" si="54"/>
        <v>9017945.0999999996</v>
      </c>
      <c r="L72" s="20">
        <f t="shared" si="54"/>
        <v>0</v>
      </c>
      <c r="M72" s="20">
        <f t="shared" si="54"/>
        <v>0</v>
      </c>
      <c r="N72" s="20">
        <f t="shared" ref="N72" si="55">N73+N74</f>
        <v>0</v>
      </c>
      <c r="O72" s="93" t="s">
        <v>74</v>
      </c>
      <c r="P72" s="85" t="s">
        <v>75</v>
      </c>
      <c r="Q72" s="85">
        <v>100</v>
      </c>
      <c r="R72" s="85" t="s">
        <v>25</v>
      </c>
      <c r="S72" s="85" t="s">
        <v>25</v>
      </c>
      <c r="T72" s="85" t="s">
        <v>25</v>
      </c>
      <c r="U72" s="85">
        <v>100</v>
      </c>
      <c r="V72" s="85" t="s">
        <v>25</v>
      </c>
      <c r="W72" s="85" t="s">
        <v>25</v>
      </c>
      <c r="X72" s="85" t="s">
        <v>25</v>
      </c>
      <c r="Y72" s="13"/>
      <c r="Z72" s="13"/>
    </row>
    <row r="73" spans="1:26" s="14" customFormat="1" ht="82.15" customHeight="1">
      <c r="A73" s="113"/>
      <c r="B73" s="114"/>
      <c r="C73" s="115"/>
      <c r="D73" s="115"/>
      <c r="E73" s="85"/>
      <c r="F73" s="58" t="s">
        <v>38</v>
      </c>
      <c r="G73" s="47">
        <f t="shared" si="53"/>
        <v>9017945.0999999996</v>
      </c>
      <c r="H73" s="47">
        <v>0</v>
      </c>
      <c r="I73" s="47">
        <v>0</v>
      </c>
      <c r="J73" s="47">
        <v>0</v>
      </c>
      <c r="K73" s="47">
        <v>9017945.0999999996</v>
      </c>
      <c r="L73" s="47">
        <v>0</v>
      </c>
      <c r="M73" s="47">
        <v>0</v>
      </c>
      <c r="N73" s="47">
        <v>0</v>
      </c>
      <c r="O73" s="93"/>
      <c r="P73" s="85"/>
      <c r="Q73" s="85"/>
      <c r="R73" s="85"/>
      <c r="S73" s="85"/>
      <c r="T73" s="85"/>
      <c r="U73" s="85"/>
      <c r="V73" s="85"/>
      <c r="W73" s="85"/>
      <c r="X73" s="85"/>
      <c r="Y73" s="13"/>
      <c r="Z73" s="13"/>
    </row>
    <row r="74" spans="1:26" s="14" customFormat="1" ht="97.5" customHeight="1">
      <c r="A74" s="113"/>
      <c r="B74" s="114"/>
      <c r="C74" s="115"/>
      <c r="D74" s="115"/>
      <c r="E74" s="85"/>
      <c r="F74" s="58" t="s">
        <v>67</v>
      </c>
      <c r="G74" s="47">
        <f t="shared" si="53"/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93"/>
      <c r="P74" s="85"/>
      <c r="Q74" s="85"/>
      <c r="R74" s="85"/>
      <c r="S74" s="85"/>
      <c r="T74" s="85"/>
      <c r="U74" s="85"/>
      <c r="V74" s="85"/>
      <c r="W74" s="85"/>
      <c r="X74" s="85"/>
      <c r="Y74" s="13"/>
      <c r="Z74" s="13"/>
    </row>
    <row r="75" spans="1:26" s="14" customFormat="1" ht="33" customHeight="1">
      <c r="A75" s="113" t="s">
        <v>327</v>
      </c>
      <c r="B75" s="114" t="s">
        <v>329</v>
      </c>
      <c r="C75" s="115">
        <v>2020</v>
      </c>
      <c r="D75" s="115">
        <v>2026</v>
      </c>
      <c r="E75" s="85" t="s">
        <v>73</v>
      </c>
      <c r="F75" s="58" t="s">
        <v>71</v>
      </c>
      <c r="G75" s="20">
        <f t="shared" si="53"/>
        <v>6871089.6299999999</v>
      </c>
      <c r="H75" s="20">
        <f t="shared" ref="H75:M75" si="56">H76+H77</f>
        <v>0</v>
      </c>
      <c r="I75" s="20">
        <f t="shared" si="56"/>
        <v>0</v>
      </c>
      <c r="J75" s="20">
        <f t="shared" si="56"/>
        <v>0</v>
      </c>
      <c r="K75" s="20">
        <f t="shared" si="56"/>
        <v>6871089.6299999999</v>
      </c>
      <c r="L75" s="20">
        <f t="shared" si="56"/>
        <v>0</v>
      </c>
      <c r="M75" s="20">
        <f t="shared" si="56"/>
        <v>0</v>
      </c>
      <c r="N75" s="20">
        <f t="shared" ref="N75" si="57">N76+N77</f>
        <v>0</v>
      </c>
      <c r="O75" s="93" t="s">
        <v>74</v>
      </c>
      <c r="P75" s="85" t="s">
        <v>75</v>
      </c>
      <c r="Q75" s="85">
        <v>100</v>
      </c>
      <c r="R75" s="85" t="s">
        <v>25</v>
      </c>
      <c r="S75" s="85" t="s">
        <v>25</v>
      </c>
      <c r="T75" s="85" t="s">
        <v>25</v>
      </c>
      <c r="U75" s="85">
        <v>100</v>
      </c>
      <c r="V75" s="85" t="s">
        <v>25</v>
      </c>
      <c r="W75" s="85" t="s">
        <v>25</v>
      </c>
      <c r="X75" s="85" t="s">
        <v>25</v>
      </c>
      <c r="Y75" s="13"/>
      <c r="Z75" s="13"/>
    </row>
    <row r="76" spans="1:26" s="14" customFormat="1" ht="82.15" customHeight="1">
      <c r="A76" s="113"/>
      <c r="B76" s="114"/>
      <c r="C76" s="115"/>
      <c r="D76" s="115"/>
      <c r="E76" s="85"/>
      <c r="F76" s="58" t="s">
        <v>38</v>
      </c>
      <c r="G76" s="47">
        <f t="shared" si="53"/>
        <v>6871089.6299999999</v>
      </c>
      <c r="H76" s="47">
        <v>0</v>
      </c>
      <c r="I76" s="47">
        <v>0</v>
      </c>
      <c r="J76" s="47">
        <v>0</v>
      </c>
      <c r="K76" s="47">
        <v>6871089.6299999999</v>
      </c>
      <c r="L76" s="47">
        <v>0</v>
      </c>
      <c r="M76" s="47">
        <v>0</v>
      </c>
      <c r="N76" s="47">
        <v>0</v>
      </c>
      <c r="O76" s="93"/>
      <c r="P76" s="85"/>
      <c r="Q76" s="85"/>
      <c r="R76" s="85"/>
      <c r="S76" s="85"/>
      <c r="T76" s="85"/>
      <c r="U76" s="85"/>
      <c r="V76" s="85"/>
      <c r="W76" s="85"/>
      <c r="X76" s="85"/>
      <c r="Y76" s="13"/>
      <c r="Z76" s="13"/>
    </row>
    <row r="77" spans="1:26" s="14" customFormat="1" ht="97.5" customHeight="1">
      <c r="A77" s="113"/>
      <c r="B77" s="114"/>
      <c r="C77" s="115"/>
      <c r="D77" s="115"/>
      <c r="E77" s="85"/>
      <c r="F77" s="58" t="s">
        <v>67</v>
      </c>
      <c r="G77" s="47">
        <f t="shared" si="53"/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93"/>
      <c r="P77" s="85"/>
      <c r="Q77" s="85"/>
      <c r="R77" s="85"/>
      <c r="S77" s="85"/>
      <c r="T77" s="85"/>
      <c r="U77" s="85"/>
      <c r="V77" s="85"/>
      <c r="W77" s="85"/>
      <c r="X77" s="85"/>
      <c r="Y77" s="13"/>
      <c r="Z77" s="13"/>
    </row>
    <row r="78" spans="1:26" s="14" customFormat="1" ht="33" customHeight="1">
      <c r="A78" s="113" t="s">
        <v>367</v>
      </c>
      <c r="B78" s="114" t="s">
        <v>368</v>
      </c>
      <c r="C78" s="115">
        <v>2020</v>
      </c>
      <c r="D78" s="115">
        <v>2026</v>
      </c>
      <c r="E78" s="85" t="s">
        <v>73</v>
      </c>
      <c r="F78" s="58" t="s">
        <v>71</v>
      </c>
      <c r="G78" s="20">
        <f t="shared" si="53"/>
        <v>2473526.44</v>
      </c>
      <c r="H78" s="20">
        <f t="shared" ref="H78:M78" si="58">H79+H80</f>
        <v>0</v>
      </c>
      <c r="I78" s="20">
        <f t="shared" si="58"/>
        <v>0</v>
      </c>
      <c r="J78" s="20">
        <f t="shared" si="58"/>
        <v>0</v>
      </c>
      <c r="K78" s="20">
        <f t="shared" si="58"/>
        <v>2473526.44</v>
      </c>
      <c r="L78" s="20">
        <f t="shared" si="58"/>
        <v>0</v>
      </c>
      <c r="M78" s="20">
        <f t="shared" si="58"/>
        <v>0</v>
      </c>
      <c r="N78" s="20">
        <f t="shared" ref="N78" si="59">N79+N80</f>
        <v>0</v>
      </c>
      <c r="O78" s="93" t="s">
        <v>74</v>
      </c>
      <c r="P78" s="85" t="s">
        <v>75</v>
      </c>
      <c r="Q78" s="85">
        <v>100</v>
      </c>
      <c r="R78" s="85" t="s">
        <v>25</v>
      </c>
      <c r="S78" s="85" t="s">
        <v>25</v>
      </c>
      <c r="T78" s="85" t="s">
        <v>25</v>
      </c>
      <c r="U78" s="85">
        <v>100</v>
      </c>
      <c r="V78" s="85" t="s">
        <v>25</v>
      </c>
      <c r="W78" s="85" t="s">
        <v>25</v>
      </c>
      <c r="X78" s="85" t="s">
        <v>25</v>
      </c>
      <c r="Y78" s="13"/>
      <c r="Z78" s="13"/>
    </row>
    <row r="79" spans="1:26" s="14" customFormat="1" ht="82.15" customHeight="1">
      <c r="A79" s="113"/>
      <c r="B79" s="114"/>
      <c r="C79" s="115"/>
      <c r="D79" s="115"/>
      <c r="E79" s="85"/>
      <c r="F79" s="58" t="s">
        <v>38</v>
      </c>
      <c r="G79" s="47">
        <f t="shared" si="53"/>
        <v>2473526.44</v>
      </c>
      <c r="H79" s="47">
        <v>0</v>
      </c>
      <c r="I79" s="47">
        <v>0</v>
      </c>
      <c r="J79" s="47">
        <v>0</v>
      </c>
      <c r="K79" s="47">
        <v>2473526.44</v>
      </c>
      <c r="L79" s="47">
        <v>0</v>
      </c>
      <c r="M79" s="47">
        <v>0</v>
      </c>
      <c r="N79" s="47">
        <v>0</v>
      </c>
      <c r="O79" s="93"/>
      <c r="P79" s="85"/>
      <c r="Q79" s="85"/>
      <c r="R79" s="85"/>
      <c r="S79" s="85"/>
      <c r="T79" s="85"/>
      <c r="U79" s="85"/>
      <c r="V79" s="85"/>
      <c r="W79" s="85"/>
      <c r="X79" s="85"/>
      <c r="Y79" s="13"/>
      <c r="Z79" s="13"/>
    </row>
    <row r="80" spans="1:26" s="14" customFormat="1" ht="97.5" customHeight="1">
      <c r="A80" s="113"/>
      <c r="B80" s="114"/>
      <c r="C80" s="115"/>
      <c r="D80" s="115"/>
      <c r="E80" s="85"/>
      <c r="F80" s="58" t="s">
        <v>67</v>
      </c>
      <c r="G80" s="47">
        <f t="shared" si="53"/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93"/>
      <c r="P80" s="85"/>
      <c r="Q80" s="85"/>
      <c r="R80" s="85"/>
      <c r="S80" s="85"/>
      <c r="T80" s="85"/>
      <c r="U80" s="85"/>
      <c r="V80" s="85"/>
      <c r="W80" s="85"/>
      <c r="X80" s="85"/>
      <c r="Y80" s="13"/>
      <c r="Z80" s="13"/>
    </row>
    <row r="81" spans="1:26" s="14" customFormat="1" ht="33" hidden="1" customHeight="1">
      <c r="A81" s="113" t="s">
        <v>384</v>
      </c>
      <c r="B81" s="114" t="s">
        <v>368</v>
      </c>
      <c r="C81" s="115">
        <v>2020</v>
      </c>
      <c r="D81" s="115">
        <v>2025</v>
      </c>
      <c r="E81" s="85" t="s">
        <v>73</v>
      </c>
      <c r="F81" s="58" t="s">
        <v>71</v>
      </c>
      <c r="G81" s="20">
        <f t="shared" si="53"/>
        <v>0</v>
      </c>
      <c r="H81" s="20">
        <f t="shared" ref="H81:M81" si="60">H82+H83</f>
        <v>0</v>
      </c>
      <c r="I81" s="20">
        <f t="shared" si="60"/>
        <v>0</v>
      </c>
      <c r="J81" s="20">
        <f t="shared" si="60"/>
        <v>0</v>
      </c>
      <c r="K81" s="20">
        <f t="shared" si="60"/>
        <v>0</v>
      </c>
      <c r="L81" s="20">
        <f t="shared" si="60"/>
        <v>0</v>
      </c>
      <c r="M81" s="20">
        <f t="shared" si="60"/>
        <v>0</v>
      </c>
      <c r="N81" s="20">
        <f t="shared" ref="N81" si="61">N82+N83</f>
        <v>0</v>
      </c>
      <c r="O81" s="93" t="s">
        <v>74</v>
      </c>
      <c r="P81" s="85" t="s">
        <v>75</v>
      </c>
      <c r="Q81" s="85">
        <v>100</v>
      </c>
      <c r="R81" s="85" t="s">
        <v>25</v>
      </c>
      <c r="S81" s="85" t="s">
        <v>25</v>
      </c>
      <c r="T81" s="85" t="s">
        <v>25</v>
      </c>
      <c r="U81" s="85">
        <v>100</v>
      </c>
      <c r="V81" s="85" t="s">
        <v>25</v>
      </c>
      <c r="W81" s="85" t="s">
        <v>25</v>
      </c>
      <c r="X81" s="85" t="s">
        <v>25</v>
      </c>
      <c r="Y81" s="13"/>
      <c r="Z81" s="13"/>
    </row>
    <row r="82" spans="1:26" s="14" customFormat="1" ht="82.15" hidden="1" customHeight="1">
      <c r="A82" s="113"/>
      <c r="B82" s="114"/>
      <c r="C82" s="115"/>
      <c r="D82" s="115"/>
      <c r="E82" s="85"/>
      <c r="F82" s="58" t="s">
        <v>38</v>
      </c>
      <c r="G82" s="47">
        <f t="shared" si="53"/>
        <v>0</v>
      </c>
      <c r="H82" s="47">
        <v>0</v>
      </c>
      <c r="I82" s="47">
        <v>0</v>
      </c>
      <c r="J82" s="47">
        <v>0</v>
      </c>
      <c r="K82" s="47"/>
      <c r="L82" s="47">
        <v>0</v>
      </c>
      <c r="M82" s="47">
        <v>0</v>
      </c>
      <c r="N82" s="47">
        <v>0</v>
      </c>
      <c r="O82" s="93"/>
      <c r="P82" s="85"/>
      <c r="Q82" s="85"/>
      <c r="R82" s="85"/>
      <c r="S82" s="85"/>
      <c r="T82" s="85"/>
      <c r="U82" s="85"/>
      <c r="V82" s="85"/>
      <c r="W82" s="85"/>
      <c r="X82" s="85"/>
      <c r="Y82" s="13"/>
      <c r="Z82" s="13"/>
    </row>
    <row r="83" spans="1:26" s="14" customFormat="1" ht="97.5" hidden="1" customHeight="1">
      <c r="A83" s="113"/>
      <c r="B83" s="114"/>
      <c r="C83" s="115"/>
      <c r="D83" s="115"/>
      <c r="E83" s="85"/>
      <c r="F83" s="58" t="s">
        <v>67</v>
      </c>
      <c r="G83" s="47">
        <f t="shared" si="53"/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93"/>
      <c r="P83" s="85"/>
      <c r="Q83" s="85"/>
      <c r="R83" s="85"/>
      <c r="S83" s="85"/>
      <c r="T83" s="85"/>
      <c r="U83" s="85"/>
      <c r="V83" s="85"/>
      <c r="W83" s="85"/>
      <c r="X83" s="85"/>
      <c r="Y83" s="13"/>
      <c r="Z83" s="13"/>
    </row>
    <row r="84" spans="1:26" s="14" customFormat="1" ht="38.25" customHeight="1">
      <c r="A84" s="82" t="s">
        <v>82</v>
      </c>
      <c r="B84" s="136" t="s">
        <v>83</v>
      </c>
      <c r="C84" s="91">
        <v>2020</v>
      </c>
      <c r="D84" s="91">
        <v>2026</v>
      </c>
      <c r="E84" s="85" t="s">
        <v>84</v>
      </c>
      <c r="F84" s="58" t="s">
        <v>66</v>
      </c>
      <c r="G84" s="45">
        <f t="shared" si="27"/>
        <v>10805640</v>
      </c>
      <c r="H84" s="45">
        <f t="shared" ref="H84:M84" si="62">H85+H86+H87</f>
        <v>10527000</v>
      </c>
      <c r="I84" s="45">
        <f t="shared" si="62"/>
        <v>278640</v>
      </c>
      <c r="J84" s="45">
        <f t="shared" si="62"/>
        <v>0</v>
      </c>
      <c r="K84" s="45">
        <f t="shared" si="62"/>
        <v>0</v>
      </c>
      <c r="L84" s="45">
        <f t="shared" si="62"/>
        <v>0</v>
      </c>
      <c r="M84" s="45">
        <f t="shared" si="62"/>
        <v>0</v>
      </c>
      <c r="N84" s="45">
        <f t="shared" ref="N84" si="63">N85+N86+N87</f>
        <v>0</v>
      </c>
      <c r="O84" s="103" t="s">
        <v>25</v>
      </c>
      <c r="P84" s="103" t="s">
        <v>25</v>
      </c>
      <c r="Q84" s="103" t="s">
        <v>25</v>
      </c>
      <c r="R84" s="103" t="s">
        <v>25</v>
      </c>
      <c r="S84" s="103" t="s">
        <v>25</v>
      </c>
      <c r="T84" s="103" t="s">
        <v>25</v>
      </c>
      <c r="U84" s="103" t="s">
        <v>25</v>
      </c>
      <c r="V84" s="103" t="s">
        <v>25</v>
      </c>
      <c r="W84" s="103" t="s">
        <v>25</v>
      </c>
      <c r="X84" s="103" t="s">
        <v>25</v>
      </c>
      <c r="Y84" s="13"/>
      <c r="Z84" s="13"/>
    </row>
    <row r="85" spans="1:26" s="14" customFormat="1" ht="68.25" customHeight="1">
      <c r="A85" s="82"/>
      <c r="B85" s="136"/>
      <c r="C85" s="91"/>
      <c r="D85" s="91"/>
      <c r="E85" s="85"/>
      <c r="F85" s="58" t="s">
        <v>38</v>
      </c>
      <c r="G85" s="45">
        <f t="shared" si="27"/>
        <v>0</v>
      </c>
      <c r="H85" s="45">
        <f t="shared" ref="H85:M86" si="64">H89</f>
        <v>0</v>
      </c>
      <c r="I85" s="45">
        <f t="shared" si="64"/>
        <v>0</v>
      </c>
      <c r="J85" s="45">
        <f t="shared" si="64"/>
        <v>0</v>
      </c>
      <c r="K85" s="45">
        <f t="shared" si="64"/>
        <v>0</v>
      </c>
      <c r="L85" s="45">
        <f t="shared" si="64"/>
        <v>0</v>
      </c>
      <c r="M85" s="45">
        <f t="shared" si="64"/>
        <v>0</v>
      </c>
      <c r="N85" s="45">
        <f t="shared" ref="N85" si="65">N89</f>
        <v>0</v>
      </c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3"/>
      <c r="Z85" s="13"/>
    </row>
    <row r="86" spans="1:26" s="14" customFormat="1" ht="31.5" customHeight="1">
      <c r="A86" s="82"/>
      <c r="B86" s="136"/>
      <c r="C86" s="91"/>
      <c r="D86" s="91"/>
      <c r="E86" s="85"/>
      <c r="F86" s="58" t="s">
        <v>67</v>
      </c>
      <c r="G86" s="45">
        <f t="shared" si="27"/>
        <v>10000000</v>
      </c>
      <c r="H86" s="45">
        <f t="shared" si="64"/>
        <v>10000000</v>
      </c>
      <c r="I86" s="45">
        <f t="shared" si="64"/>
        <v>0</v>
      </c>
      <c r="J86" s="45">
        <f t="shared" si="64"/>
        <v>0</v>
      </c>
      <c r="K86" s="45">
        <f t="shared" si="64"/>
        <v>0</v>
      </c>
      <c r="L86" s="45">
        <f t="shared" si="64"/>
        <v>0</v>
      </c>
      <c r="M86" s="45">
        <f t="shared" si="64"/>
        <v>0</v>
      </c>
      <c r="N86" s="45">
        <f t="shared" ref="N86" si="66">N90</f>
        <v>0</v>
      </c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3"/>
      <c r="Z86" s="13"/>
    </row>
    <row r="87" spans="1:26" s="14" customFormat="1" ht="74.25" customHeight="1">
      <c r="A87" s="82"/>
      <c r="B87" s="136"/>
      <c r="C87" s="91"/>
      <c r="D87" s="91"/>
      <c r="E87" s="85"/>
      <c r="F87" s="51" t="s">
        <v>68</v>
      </c>
      <c r="G87" s="45">
        <f t="shared" si="27"/>
        <v>805640</v>
      </c>
      <c r="H87" s="45">
        <f>H91</f>
        <v>527000</v>
      </c>
      <c r="I87" s="45">
        <f>I91</f>
        <v>278640</v>
      </c>
      <c r="J87" s="45">
        <f>J91</f>
        <v>0</v>
      </c>
      <c r="K87" s="45">
        <f>K91</f>
        <v>0</v>
      </c>
      <c r="L87" s="45">
        <v>0</v>
      </c>
      <c r="M87" s="45">
        <f>M91</f>
        <v>0</v>
      </c>
      <c r="N87" s="45">
        <f>N91</f>
        <v>0</v>
      </c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3"/>
      <c r="Z87" s="13"/>
    </row>
    <row r="88" spans="1:26" s="14" customFormat="1" ht="32.25" customHeight="1">
      <c r="A88" s="82" t="s">
        <v>85</v>
      </c>
      <c r="B88" s="85" t="s">
        <v>86</v>
      </c>
      <c r="C88" s="91">
        <v>2020</v>
      </c>
      <c r="D88" s="91">
        <v>2026</v>
      </c>
      <c r="E88" s="85" t="s">
        <v>73</v>
      </c>
      <c r="F88" s="58" t="s">
        <v>66</v>
      </c>
      <c r="G88" s="21">
        <f t="shared" ref="G88:M88" si="67">G89+G90+G91</f>
        <v>10805640</v>
      </c>
      <c r="H88" s="21">
        <f t="shared" si="67"/>
        <v>10527000</v>
      </c>
      <c r="I88" s="21">
        <f t="shared" si="67"/>
        <v>278640</v>
      </c>
      <c r="J88" s="21">
        <f t="shared" si="67"/>
        <v>0</v>
      </c>
      <c r="K88" s="21">
        <f t="shared" si="67"/>
        <v>0</v>
      </c>
      <c r="L88" s="21">
        <f t="shared" si="67"/>
        <v>0</v>
      </c>
      <c r="M88" s="21">
        <f t="shared" si="67"/>
        <v>0</v>
      </c>
      <c r="N88" s="21">
        <f t="shared" ref="N88" si="68">N89+N90+N91</f>
        <v>0</v>
      </c>
      <c r="O88" s="119" t="s">
        <v>87</v>
      </c>
      <c r="P88" s="104" t="s">
        <v>88</v>
      </c>
      <c r="Q88" s="104">
        <v>1</v>
      </c>
      <c r="R88" s="104">
        <v>1</v>
      </c>
      <c r="S88" s="104" t="s">
        <v>25</v>
      </c>
      <c r="T88" s="104" t="s">
        <v>25</v>
      </c>
      <c r="U88" s="104" t="s">
        <v>25</v>
      </c>
      <c r="V88" s="104" t="s">
        <v>25</v>
      </c>
      <c r="W88" s="104" t="s">
        <v>25</v>
      </c>
      <c r="X88" s="104" t="s">
        <v>25</v>
      </c>
      <c r="Y88" s="13"/>
      <c r="Z88" s="13"/>
    </row>
    <row r="89" spans="1:26" s="14" customFormat="1" ht="73.5" customHeight="1">
      <c r="A89" s="82"/>
      <c r="B89" s="85"/>
      <c r="C89" s="91"/>
      <c r="D89" s="91"/>
      <c r="E89" s="85"/>
      <c r="F89" s="58" t="s">
        <v>38</v>
      </c>
      <c r="G89" s="21">
        <f t="shared" ref="G89:G109" si="69">H89+I89+J89+K89+L89+M89</f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119"/>
      <c r="P89" s="104"/>
      <c r="Q89" s="104"/>
      <c r="R89" s="104"/>
      <c r="S89" s="104"/>
      <c r="T89" s="104"/>
      <c r="U89" s="104"/>
      <c r="V89" s="104"/>
      <c r="W89" s="104"/>
      <c r="X89" s="104"/>
      <c r="Y89" s="13"/>
      <c r="Z89" s="13"/>
    </row>
    <row r="90" spans="1:26" s="14" customFormat="1" ht="48.75" customHeight="1">
      <c r="A90" s="82"/>
      <c r="B90" s="85"/>
      <c r="C90" s="91"/>
      <c r="D90" s="91"/>
      <c r="E90" s="85"/>
      <c r="F90" s="57" t="s">
        <v>67</v>
      </c>
      <c r="G90" s="21">
        <f t="shared" si="69"/>
        <v>10000000</v>
      </c>
      <c r="H90" s="21">
        <v>10000000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119"/>
      <c r="P90" s="104"/>
      <c r="Q90" s="104"/>
      <c r="R90" s="104"/>
      <c r="S90" s="104"/>
      <c r="T90" s="104"/>
      <c r="U90" s="104"/>
      <c r="V90" s="104"/>
      <c r="W90" s="104"/>
      <c r="X90" s="104"/>
      <c r="Y90" s="13"/>
      <c r="Z90" s="13"/>
    </row>
    <row r="91" spans="1:26" s="14" customFormat="1" ht="54.75" customHeight="1">
      <c r="A91" s="82"/>
      <c r="B91" s="85"/>
      <c r="C91" s="91"/>
      <c r="D91" s="91"/>
      <c r="E91" s="85"/>
      <c r="F91" s="51" t="s">
        <v>89</v>
      </c>
      <c r="G91" s="21">
        <f t="shared" si="69"/>
        <v>805640</v>
      </c>
      <c r="H91" s="21">
        <v>527000</v>
      </c>
      <c r="I91" s="21">
        <v>278640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59"/>
      <c r="P91" s="41"/>
      <c r="Q91" s="41"/>
      <c r="R91" s="41"/>
      <c r="S91" s="41"/>
      <c r="T91" s="41"/>
      <c r="U91" s="41"/>
      <c r="V91" s="41"/>
      <c r="W91" s="41"/>
      <c r="X91" s="41"/>
      <c r="Y91" s="13"/>
      <c r="Z91" s="13"/>
    </row>
    <row r="92" spans="1:26" s="14" customFormat="1" ht="36.75" customHeight="1">
      <c r="A92" s="82" t="s">
        <v>90</v>
      </c>
      <c r="B92" s="85" t="s">
        <v>91</v>
      </c>
      <c r="C92" s="91">
        <v>2020</v>
      </c>
      <c r="D92" s="91">
        <v>2026</v>
      </c>
      <c r="E92" s="91" t="s">
        <v>92</v>
      </c>
      <c r="F92" s="46" t="s">
        <v>66</v>
      </c>
      <c r="G92" s="20">
        <f t="shared" si="69"/>
        <v>102008947.41</v>
      </c>
      <c r="H92" s="20">
        <f t="shared" ref="H92:M92" si="70">H93+H94+H95</f>
        <v>8449981.4100000001</v>
      </c>
      <c r="I92" s="20">
        <f t="shared" si="70"/>
        <v>13162778.48</v>
      </c>
      <c r="J92" s="20">
        <f t="shared" si="70"/>
        <v>18186219.5</v>
      </c>
      <c r="K92" s="20">
        <f t="shared" si="70"/>
        <v>35818806.119999997</v>
      </c>
      <c r="L92" s="20">
        <f t="shared" si="70"/>
        <v>13516161.9</v>
      </c>
      <c r="M92" s="20">
        <f t="shared" si="70"/>
        <v>12875000</v>
      </c>
      <c r="N92" s="20">
        <f t="shared" ref="N92" si="71">N93+N94+N95</f>
        <v>7200000</v>
      </c>
      <c r="O92" s="88" t="s">
        <v>25</v>
      </c>
      <c r="P92" s="88" t="s">
        <v>25</v>
      </c>
      <c r="Q92" s="88" t="s">
        <v>25</v>
      </c>
      <c r="R92" s="88" t="s">
        <v>25</v>
      </c>
      <c r="S92" s="88" t="s">
        <v>25</v>
      </c>
      <c r="T92" s="88" t="s">
        <v>25</v>
      </c>
      <c r="U92" s="88" t="s">
        <v>25</v>
      </c>
      <c r="V92" s="88" t="s">
        <v>25</v>
      </c>
      <c r="W92" s="88" t="s">
        <v>25</v>
      </c>
      <c r="X92" s="88" t="s">
        <v>25</v>
      </c>
      <c r="Y92" s="13"/>
      <c r="Z92" s="13"/>
    </row>
    <row r="93" spans="1:26" s="14" customFormat="1" ht="66.75" customHeight="1">
      <c r="A93" s="82"/>
      <c r="B93" s="85"/>
      <c r="C93" s="91"/>
      <c r="D93" s="91"/>
      <c r="E93" s="91"/>
      <c r="F93" s="58" t="s">
        <v>38</v>
      </c>
      <c r="G93" s="47">
        <f t="shared" si="69"/>
        <v>79832233.799999997</v>
      </c>
      <c r="H93" s="47">
        <f t="shared" ref="H93:M95" si="72">H97</f>
        <v>5888575.3700000001</v>
      </c>
      <c r="I93" s="47">
        <f t="shared" si="72"/>
        <v>10546918.77</v>
      </c>
      <c r="J93" s="47">
        <f>J97</f>
        <v>12181902.970000001</v>
      </c>
      <c r="K93" s="47">
        <f t="shared" si="72"/>
        <v>24823674.789999999</v>
      </c>
      <c r="L93" s="47">
        <f t="shared" si="72"/>
        <v>13516161.9</v>
      </c>
      <c r="M93" s="47">
        <f t="shared" si="72"/>
        <v>12875000</v>
      </c>
      <c r="N93" s="47">
        <f t="shared" ref="N93" si="73">N97</f>
        <v>7200000</v>
      </c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13"/>
      <c r="Z93" s="13"/>
    </row>
    <row r="94" spans="1:26" s="14" customFormat="1" ht="48" customHeight="1">
      <c r="A94" s="82"/>
      <c r="B94" s="85"/>
      <c r="C94" s="91"/>
      <c r="D94" s="91"/>
      <c r="E94" s="91"/>
      <c r="F94" s="58" t="s">
        <v>67</v>
      </c>
      <c r="G94" s="47">
        <f t="shared" si="69"/>
        <v>22176713.609999999</v>
      </c>
      <c r="H94" s="47">
        <f t="shared" si="72"/>
        <v>2561406.04</v>
      </c>
      <c r="I94" s="47">
        <f t="shared" si="72"/>
        <v>2615859.71</v>
      </c>
      <c r="J94" s="47">
        <f t="shared" si="72"/>
        <v>6004316.5299999993</v>
      </c>
      <c r="K94" s="47">
        <f t="shared" si="72"/>
        <v>10995131.33</v>
      </c>
      <c r="L94" s="47">
        <f t="shared" si="72"/>
        <v>0</v>
      </c>
      <c r="M94" s="47">
        <f t="shared" si="72"/>
        <v>0</v>
      </c>
      <c r="N94" s="47">
        <f t="shared" ref="N94" si="74">N98</f>
        <v>0</v>
      </c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13"/>
      <c r="Z94" s="13"/>
    </row>
    <row r="95" spans="1:26" s="14" customFormat="1" ht="61.5" customHeight="1">
      <c r="A95" s="82"/>
      <c r="B95" s="85"/>
      <c r="C95" s="91"/>
      <c r="D95" s="91"/>
      <c r="E95" s="91"/>
      <c r="F95" s="51" t="s">
        <v>89</v>
      </c>
      <c r="G95" s="47">
        <f t="shared" si="69"/>
        <v>0</v>
      </c>
      <c r="H95" s="47">
        <f t="shared" si="72"/>
        <v>0</v>
      </c>
      <c r="I95" s="47">
        <f t="shared" si="72"/>
        <v>0</v>
      </c>
      <c r="J95" s="47">
        <f t="shared" si="72"/>
        <v>0</v>
      </c>
      <c r="K95" s="47">
        <f t="shared" si="72"/>
        <v>0</v>
      </c>
      <c r="L95" s="47">
        <f t="shared" si="72"/>
        <v>0</v>
      </c>
      <c r="M95" s="47">
        <f t="shared" si="72"/>
        <v>0</v>
      </c>
      <c r="N95" s="47">
        <f t="shared" ref="N95" si="75">N99</f>
        <v>0</v>
      </c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13"/>
      <c r="Z95" s="13"/>
    </row>
    <row r="96" spans="1:26" s="14" customFormat="1" ht="30.75" customHeight="1">
      <c r="A96" s="82" t="s">
        <v>93</v>
      </c>
      <c r="B96" s="138" t="s">
        <v>94</v>
      </c>
      <c r="C96" s="91">
        <v>2020</v>
      </c>
      <c r="D96" s="91">
        <v>2026</v>
      </c>
      <c r="E96" s="91" t="s">
        <v>73</v>
      </c>
      <c r="F96" s="58" t="s">
        <v>66</v>
      </c>
      <c r="G96" s="47">
        <f t="shared" si="69"/>
        <v>102008947.41</v>
      </c>
      <c r="H96" s="47">
        <f t="shared" ref="H96:M96" si="76">H97+H98+H99</f>
        <v>8449981.4100000001</v>
      </c>
      <c r="I96" s="47">
        <f t="shared" si="76"/>
        <v>13162778.48</v>
      </c>
      <c r="J96" s="47">
        <f t="shared" si="76"/>
        <v>18186219.5</v>
      </c>
      <c r="K96" s="47">
        <f t="shared" si="76"/>
        <v>35818806.119999997</v>
      </c>
      <c r="L96" s="47">
        <f t="shared" si="76"/>
        <v>13516161.9</v>
      </c>
      <c r="M96" s="47">
        <f t="shared" si="76"/>
        <v>12875000</v>
      </c>
      <c r="N96" s="47">
        <f t="shared" ref="N96" si="77">N97+N98+N99</f>
        <v>7200000</v>
      </c>
      <c r="O96" s="89" t="s">
        <v>25</v>
      </c>
      <c r="P96" s="89" t="s">
        <v>25</v>
      </c>
      <c r="Q96" s="89" t="s">
        <v>25</v>
      </c>
      <c r="R96" s="89" t="s">
        <v>25</v>
      </c>
      <c r="S96" s="89" t="s">
        <v>25</v>
      </c>
      <c r="T96" s="89" t="s">
        <v>25</v>
      </c>
      <c r="U96" s="89" t="s">
        <v>25</v>
      </c>
      <c r="V96" s="89" t="s">
        <v>25</v>
      </c>
      <c r="W96" s="89" t="s">
        <v>25</v>
      </c>
      <c r="X96" s="89" t="s">
        <v>25</v>
      </c>
      <c r="Y96" s="13"/>
      <c r="Z96" s="13"/>
    </row>
    <row r="97" spans="1:26" s="14" customFormat="1" ht="74.25" customHeight="1">
      <c r="A97" s="82"/>
      <c r="B97" s="138"/>
      <c r="C97" s="91"/>
      <c r="D97" s="91"/>
      <c r="E97" s="91"/>
      <c r="F97" s="58" t="s">
        <v>38</v>
      </c>
      <c r="G97" s="47">
        <f t="shared" si="69"/>
        <v>79832233.799999997</v>
      </c>
      <c r="H97" s="47">
        <f>H101+H104+H107+H116+H125+H134+H140+H146+H149+H152+H155+H161+H164+H167+H170+H173+H176+H180+H184+H188+H192</f>
        <v>5888575.3700000001</v>
      </c>
      <c r="I97" s="47">
        <f>I101+I104+I107+I116+I125+I134+I140+I146+I149+I152+I155+I161+I164+I167+I170+I173+I176+I180+I184+I188+I192+I195+I204+I213+I222+I225+I231+I234+I240+I249+I258+I267</f>
        <v>10546918.77</v>
      </c>
      <c r="J97" s="47">
        <f>J101+J104+J107+J116+J125+J134+J140+J146+J149+J152+J155+J161+J164+J167+J170+J173+J176+J180+J184+J188+J192+J196+J205+J214+J223+J226+J232+J235+J241+J250+J259+J268+J271+J274+J277+J280+J283+J286+J289+J292+J295+J298+J301+J304+J307+J310+J313+J316</f>
        <v>12181902.970000001</v>
      </c>
      <c r="K97" s="47">
        <f>K101+K104+K107+K116+K125+K134+K140+K146+K149+K152+K155+K161+K164+K167+K170+K173+K176+K180+K184+K188+K192+K196+K205+K214+K223+K226+K232+K235+K241+K250+K259+K268+K271+K274++K277+K280+K283+K286+K289+K292+K295+K298+K301+K304+K307+K310++K313+K316+K319+K328+K337+K346+K352+K358+K367+K376+K385+K394+K403+K406+K409+K412+K415+K418+K421+K424+K427+K430+K433+K436+K439+K442+K445+K448+K451+K454+K457+K460+K463+K466+K469+K472</f>
        <v>24823674.789999999</v>
      </c>
      <c r="L97" s="47">
        <f>L101+L104+L107+L116+L125+L134+L140+L146+L149+L152+L155+L161+L164+L167+L170+L173+L176+L180+L184+L188+L192+L196+L205+L214+L223+L226+L232+L235+L241+L250+L259+L268+L271+L274++L277+L280+L283+L286+L289+L292+L295+L298+L301+L304+L307+L310++L313+L316+L319+L328+L337+L346+L352+L358+L367+L376+L385+L394+L403+L406+L409+L412+L415+L418+L421+L424+L427+L430+L433+L436+L439+L442+L445+L448+L451+L454+L457+L460+L463+L466+L469+L472+L475+L478</f>
        <v>13516161.9</v>
      </c>
      <c r="M97" s="79">
        <f t="shared" ref="M97:N97" si="78">M101+M104+M107+M116+M125+M134+M140+M146+M149+M152+M155+M161+M164+M167+M170+M173+M176+M180+M184+M188+M192+M196+M205+M214+M223+M226+M232+M235+M241+M250+M259+M268+M271+M274++M277+M280+M283+M286+M289+M292+M295+M298+M301+M304+M307+M310++M313+M316+M319+M328+M337+M346+M352+M358+M367+M376+M385+M394+M403+M406+M409+M412+M415+M418+M421+M424+M427+M430+M433+M436+M439+M442+M445+M448+M451+M454+M457+M460+M463+M466+M469+M472+M475+M478</f>
        <v>12875000</v>
      </c>
      <c r="N97" s="79">
        <f t="shared" si="78"/>
        <v>7200000</v>
      </c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13"/>
      <c r="Z97" s="13"/>
    </row>
    <row r="98" spans="1:26" s="14" customFormat="1" ht="44.25" customHeight="1">
      <c r="A98" s="82"/>
      <c r="B98" s="138"/>
      <c r="C98" s="91"/>
      <c r="D98" s="91"/>
      <c r="E98" s="91"/>
      <c r="F98" s="58" t="s">
        <v>67</v>
      </c>
      <c r="G98" s="47">
        <f t="shared" si="69"/>
        <v>22176713.609999999</v>
      </c>
      <c r="H98" s="47">
        <f>H102+H105+H108+H117+H126+H135+H141+H147+H150+H153+H156+H162+H165+H168+H171+H174+H177+H181+H185+H189+H193</f>
        <v>2561406.04</v>
      </c>
      <c r="I98" s="47">
        <f>I102+I105+I108+I117+I126+I135+I141+I147+I150+I153+I156+I162+I165+I168+I171+I174+I177+I181+I185+I189+I193</f>
        <v>2615859.71</v>
      </c>
      <c r="J98" s="47">
        <f>J102+J105+J108+J117+J126+J135+J141+J147+J150+J153+J156+J162+J165+J168+J171+J174+J177+J181+J185+J189+J193+J197+J206+J215+J224+J227+J233+J236+J242+J251+J260+J269+J272+J275+J278+J281+J284+J287+J290+J293+J296+J299+J302+J305+J308+J311+J314+J317</f>
        <v>6004316.5299999993</v>
      </c>
      <c r="K98" s="47">
        <f>K102+K105+K108+K117+K126+K135+K141+K147+K150+K153+K156+K162+K165+K168+K171+K174+K177+K181+K185+K189+K193+K197+K206+K215+K224+K227+K233+K236+K242+K251+K260+K269+K272+K275++K278+K281+K284+K287+K290+K293+K296+K299+K302+K305+K308+K311++K314+K317+K320+K329+K338+K347+K353+K359+K368+K377+K386+K395+K404+K407+K410+K413+K416+K419+K422+K425+K428+K431+K434+K437+K440+K443+K446+K449+K452+K455+K458+K461+K464+K467+K470+K473</f>
        <v>10995131.33</v>
      </c>
      <c r="L98" s="47">
        <f t="shared" ref="L98:M98" si="79">L102+L105+L108+L117+L126+L135+L141+L147+L150+L153+L156+L162+L165+L168+L171+L174+L177+L181+L185+L189+L193+L197+L206+L215+L224+L227+L233+L236+L242+L251+L260+L269+L272+L275++L278+L281+L284+L287+L290+L293+L296+L299+L302+L305+L308+L311++L314+L317+L320+L329+L338+L347+L353+L359+L368+L377+L386+L395+L404+L407+L410+L413+L416+L419+L422+L425+L428+L431+L434+L437+L440+L443+L446+L449+L452+L455+L458+L461+L464+L467+L470+L473</f>
        <v>0</v>
      </c>
      <c r="M98" s="47">
        <f t="shared" si="79"/>
        <v>0</v>
      </c>
      <c r="N98" s="47">
        <f t="shared" ref="N98" si="80">N102+N105+N108+N117+N126+N135+N141+N147+N150+N153+N156+N162+N165+N168+N171+N174+N177+N181+N185+N189+N193+N197+N206+N215+N224+N227+N233+N236+N242+N251+N260+N269+N272+N275++N278+N281+N284+N287+N290+N293+N296+N299+N302+N305+N308+N311++N314+N317+N320+N329+N338+N347+N353+N359+N368+N377+N386+N395+N404+N407+N410+N413+N416+N419+N422+N425+N428+N431+N434+N437+N440+N443+N446+N449+N452+N455+N458+N461+N464+N467+N470+N473</f>
        <v>0</v>
      </c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13"/>
      <c r="Z98" s="13"/>
    </row>
    <row r="99" spans="1:26" s="14" customFormat="1" ht="80.25" customHeight="1">
      <c r="A99" s="82"/>
      <c r="B99" s="138"/>
      <c r="C99" s="91"/>
      <c r="D99" s="91"/>
      <c r="E99" s="91"/>
      <c r="F99" s="51" t="s">
        <v>89</v>
      </c>
      <c r="G99" s="47">
        <f t="shared" si="69"/>
        <v>0</v>
      </c>
      <c r="H99" s="47"/>
      <c r="I99" s="47">
        <f t="shared" ref="I99:N99" si="81">I178</f>
        <v>0</v>
      </c>
      <c r="J99" s="47">
        <f t="shared" si="81"/>
        <v>0</v>
      </c>
      <c r="K99" s="47">
        <f t="shared" si="81"/>
        <v>0</v>
      </c>
      <c r="L99" s="47">
        <f t="shared" si="81"/>
        <v>0</v>
      </c>
      <c r="M99" s="47">
        <f t="shared" si="81"/>
        <v>0</v>
      </c>
      <c r="N99" s="47">
        <f t="shared" si="81"/>
        <v>0</v>
      </c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13"/>
      <c r="Z99" s="13"/>
    </row>
    <row r="100" spans="1:26" s="14" customFormat="1" ht="36.75" customHeight="1">
      <c r="A100" s="82" t="s">
        <v>93</v>
      </c>
      <c r="B100" s="137" t="s">
        <v>95</v>
      </c>
      <c r="C100" s="91">
        <v>2020</v>
      </c>
      <c r="D100" s="91">
        <v>2026</v>
      </c>
      <c r="E100" s="91" t="s">
        <v>73</v>
      </c>
      <c r="F100" s="58" t="s">
        <v>71</v>
      </c>
      <c r="G100" s="47">
        <f t="shared" si="69"/>
        <v>0</v>
      </c>
      <c r="H100" s="47">
        <f t="shared" ref="H100:M100" si="82">H101+H102</f>
        <v>0</v>
      </c>
      <c r="I100" s="47">
        <f t="shared" si="82"/>
        <v>0</v>
      </c>
      <c r="J100" s="47">
        <f t="shared" si="82"/>
        <v>0</v>
      </c>
      <c r="K100" s="47">
        <f t="shared" si="82"/>
        <v>0</v>
      </c>
      <c r="L100" s="47">
        <f t="shared" si="82"/>
        <v>0</v>
      </c>
      <c r="M100" s="47">
        <f t="shared" si="82"/>
        <v>0</v>
      </c>
      <c r="N100" s="47">
        <f t="shared" ref="N100" si="83">N101+N102</f>
        <v>0</v>
      </c>
      <c r="O100" s="93" t="s">
        <v>74</v>
      </c>
      <c r="P100" s="85" t="s">
        <v>75</v>
      </c>
      <c r="Q100" s="85">
        <v>100</v>
      </c>
      <c r="R100" s="85" t="s">
        <v>25</v>
      </c>
      <c r="S100" s="85" t="s">
        <v>25</v>
      </c>
      <c r="T100" s="85" t="s">
        <v>25</v>
      </c>
      <c r="U100" s="85" t="s">
        <v>25</v>
      </c>
      <c r="V100" s="85" t="s">
        <v>25</v>
      </c>
      <c r="W100" s="85" t="s">
        <v>25</v>
      </c>
      <c r="X100" s="85" t="s">
        <v>25</v>
      </c>
      <c r="Y100" s="13"/>
      <c r="Z100" s="13"/>
    </row>
    <row r="101" spans="1:26" s="14" customFormat="1" ht="74.25" customHeight="1">
      <c r="A101" s="82"/>
      <c r="B101" s="137"/>
      <c r="C101" s="91"/>
      <c r="D101" s="91"/>
      <c r="E101" s="91"/>
      <c r="F101" s="58" t="s">
        <v>38</v>
      </c>
      <c r="G101" s="47">
        <f t="shared" si="69"/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93"/>
      <c r="P101" s="85"/>
      <c r="Q101" s="85"/>
      <c r="R101" s="85"/>
      <c r="S101" s="85"/>
      <c r="T101" s="85"/>
      <c r="U101" s="85"/>
      <c r="V101" s="85"/>
      <c r="W101" s="85"/>
      <c r="X101" s="85"/>
      <c r="Y101" s="13"/>
      <c r="Z101" s="13"/>
    </row>
    <row r="102" spans="1:26" s="14" customFormat="1" ht="105" customHeight="1">
      <c r="A102" s="82"/>
      <c r="B102" s="137"/>
      <c r="C102" s="91"/>
      <c r="D102" s="91"/>
      <c r="E102" s="91"/>
      <c r="F102" s="58" t="s">
        <v>67</v>
      </c>
      <c r="G102" s="47">
        <f t="shared" si="69"/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93"/>
      <c r="P102" s="85"/>
      <c r="Q102" s="85"/>
      <c r="R102" s="85"/>
      <c r="S102" s="85"/>
      <c r="T102" s="85"/>
      <c r="U102" s="85"/>
      <c r="V102" s="85"/>
      <c r="W102" s="85"/>
      <c r="X102" s="85"/>
      <c r="Y102" s="13"/>
      <c r="Z102" s="13"/>
    </row>
    <row r="103" spans="1:26" s="14" customFormat="1" ht="40.5" customHeight="1">
      <c r="A103" s="82" t="s">
        <v>97</v>
      </c>
      <c r="B103" s="85" t="s">
        <v>98</v>
      </c>
      <c r="C103" s="91">
        <v>2020</v>
      </c>
      <c r="D103" s="91">
        <v>2026</v>
      </c>
      <c r="E103" s="91" t="s">
        <v>73</v>
      </c>
      <c r="F103" s="58" t="s">
        <v>71</v>
      </c>
      <c r="G103" s="47">
        <f t="shared" si="69"/>
        <v>0</v>
      </c>
      <c r="H103" s="47">
        <f>H104+H105</f>
        <v>0</v>
      </c>
      <c r="I103" s="47">
        <f>I104+I105</f>
        <v>0</v>
      </c>
      <c r="J103" s="47">
        <f>J104+J105</f>
        <v>0</v>
      </c>
      <c r="K103" s="47">
        <f>K104+K105</f>
        <v>0</v>
      </c>
      <c r="L103" s="47">
        <f>L104+L105</f>
        <v>0</v>
      </c>
      <c r="M103" s="47">
        <f>M104+H1135</f>
        <v>0</v>
      </c>
      <c r="N103" s="47">
        <f>N104+I1135</f>
        <v>0</v>
      </c>
      <c r="O103" s="93" t="s">
        <v>74</v>
      </c>
      <c r="P103" s="85" t="s">
        <v>75</v>
      </c>
      <c r="Q103" s="85">
        <v>100</v>
      </c>
      <c r="R103" s="85" t="s">
        <v>25</v>
      </c>
      <c r="S103" s="85" t="s">
        <v>25</v>
      </c>
      <c r="T103" s="85" t="s">
        <v>25</v>
      </c>
      <c r="U103" s="85" t="s">
        <v>25</v>
      </c>
      <c r="V103" s="85" t="s">
        <v>25</v>
      </c>
      <c r="W103" s="85" t="s">
        <v>25</v>
      </c>
      <c r="X103" s="85" t="s">
        <v>25</v>
      </c>
      <c r="Y103" s="13"/>
      <c r="Z103" s="13"/>
    </row>
    <row r="104" spans="1:26" s="14" customFormat="1" ht="40.5" customHeight="1">
      <c r="A104" s="82"/>
      <c r="B104" s="82"/>
      <c r="C104" s="82"/>
      <c r="D104" s="82"/>
      <c r="E104" s="82"/>
      <c r="F104" s="58" t="s">
        <v>38</v>
      </c>
      <c r="G104" s="47">
        <f t="shared" si="69"/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93"/>
      <c r="P104" s="85"/>
      <c r="Q104" s="85"/>
      <c r="R104" s="85"/>
      <c r="S104" s="85"/>
      <c r="T104" s="85"/>
      <c r="U104" s="85"/>
      <c r="V104" s="85"/>
      <c r="W104" s="85"/>
      <c r="X104" s="85"/>
      <c r="Y104" s="13"/>
      <c r="Z104" s="13"/>
    </row>
    <row r="105" spans="1:26" s="14" customFormat="1" ht="138" customHeight="1">
      <c r="A105" s="82"/>
      <c r="B105" s="82"/>
      <c r="C105" s="82"/>
      <c r="D105" s="82"/>
      <c r="E105" s="82"/>
      <c r="F105" s="58" t="s">
        <v>67</v>
      </c>
      <c r="G105" s="47">
        <f t="shared" si="69"/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93"/>
      <c r="P105" s="85"/>
      <c r="Q105" s="85"/>
      <c r="R105" s="85"/>
      <c r="S105" s="85"/>
      <c r="T105" s="85"/>
      <c r="U105" s="85"/>
      <c r="V105" s="85"/>
      <c r="W105" s="85"/>
      <c r="X105" s="85"/>
      <c r="Y105" s="13"/>
      <c r="Z105" s="13"/>
    </row>
    <row r="106" spans="1:26" s="14" customFormat="1" ht="33" hidden="1" customHeight="1">
      <c r="A106" s="82" t="s">
        <v>100</v>
      </c>
      <c r="B106" s="137" t="s">
        <v>101</v>
      </c>
      <c r="C106" s="91">
        <v>2023</v>
      </c>
      <c r="D106" s="91">
        <v>2023</v>
      </c>
      <c r="E106" s="91" t="s">
        <v>73</v>
      </c>
      <c r="F106" s="58" t="s">
        <v>71</v>
      </c>
      <c r="G106" s="47">
        <f t="shared" si="69"/>
        <v>0</v>
      </c>
      <c r="H106" s="47">
        <f t="shared" ref="H106:M106" si="84">H107+H108</f>
        <v>0</v>
      </c>
      <c r="I106" s="47">
        <f t="shared" si="84"/>
        <v>0</v>
      </c>
      <c r="J106" s="47">
        <f t="shared" si="84"/>
        <v>0</v>
      </c>
      <c r="K106" s="47">
        <f t="shared" si="84"/>
        <v>0</v>
      </c>
      <c r="L106" s="47">
        <f t="shared" si="84"/>
        <v>0</v>
      </c>
      <c r="M106" s="47">
        <f t="shared" si="84"/>
        <v>0</v>
      </c>
      <c r="N106" s="47">
        <f t="shared" ref="N106" si="85">N107+N108</f>
        <v>0</v>
      </c>
      <c r="O106" s="93" t="s">
        <v>74</v>
      </c>
      <c r="P106" s="85" t="s">
        <v>75</v>
      </c>
      <c r="Q106" s="85">
        <v>100</v>
      </c>
      <c r="R106" s="85" t="s">
        <v>25</v>
      </c>
      <c r="S106" s="85" t="s">
        <v>25</v>
      </c>
      <c r="T106" s="85" t="s">
        <v>25</v>
      </c>
      <c r="U106" s="85">
        <v>100</v>
      </c>
      <c r="V106" s="85" t="s">
        <v>25</v>
      </c>
      <c r="W106" s="85" t="s">
        <v>25</v>
      </c>
      <c r="X106" s="85" t="s">
        <v>25</v>
      </c>
      <c r="Y106" s="13"/>
      <c r="Z106" s="13"/>
    </row>
    <row r="107" spans="1:26" s="14" customFormat="1" ht="70.5" hidden="1" customHeight="1">
      <c r="A107" s="82"/>
      <c r="B107" s="137"/>
      <c r="C107" s="91"/>
      <c r="D107" s="91"/>
      <c r="E107" s="91"/>
      <c r="F107" s="58" t="s">
        <v>38</v>
      </c>
      <c r="G107" s="47">
        <f t="shared" si="69"/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93"/>
      <c r="P107" s="85"/>
      <c r="Q107" s="85"/>
      <c r="R107" s="85"/>
      <c r="S107" s="85"/>
      <c r="T107" s="85"/>
      <c r="U107" s="85"/>
      <c r="V107" s="85"/>
      <c r="W107" s="85"/>
      <c r="X107" s="85"/>
      <c r="Y107" s="13"/>
      <c r="Z107" s="13"/>
    </row>
    <row r="108" spans="1:26" s="14" customFormat="1" ht="109.5" hidden="1" customHeight="1">
      <c r="A108" s="82"/>
      <c r="B108" s="137"/>
      <c r="C108" s="91"/>
      <c r="D108" s="91"/>
      <c r="E108" s="91"/>
      <c r="F108" s="58" t="s">
        <v>67</v>
      </c>
      <c r="G108" s="47">
        <f t="shared" si="69"/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93"/>
      <c r="P108" s="85"/>
      <c r="Q108" s="85"/>
      <c r="R108" s="85"/>
      <c r="S108" s="85"/>
      <c r="T108" s="85"/>
      <c r="U108" s="85"/>
      <c r="V108" s="85"/>
      <c r="W108" s="85"/>
      <c r="X108" s="85"/>
      <c r="Y108" s="13"/>
      <c r="Z108" s="13"/>
    </row>
    <row r="109" spans="1:26" s="14" customFormat="1" ht="44.25" hidden="1" customHeight="1">
      <c r="A109" s="82" t="s">
        <v>102</v>
      </c>
      <c r="B109" s="85" t="s">
        <v>80</v>
      </c>
      <c r="C109" s="91">
        <v>2023</v>
      </c>
      <c r="D109" s="91">
        <v>2023</v>
      </c>
      <c r="E109" s="91" t="s">
        <v>96</v>
      </c>
      <c r="F109" s="58" t="s">
        <v>71</v>
      </c>
      <c r="G109" s="47">
        <f t="shared" si="69"/>
        <v>0</v>
      </c>
      <c r="H109" s="47">
        <f t="shared" ref="H109:M109" si="86">H110+H111</f>
        <v>0</v>
      </c>
      <c r="I109" s="47">
        <f t="shared" si="86"/>
        <v>0</v>
      </c>
      <c r="J109" s="47">
        <f t="shared" si="86"/>
        <v>0</v>
      </c>
      <c r="K109" s="47">
        <f t="shared" si="86"/>
        <v>0</v>
      </c>
      <c r="L109" s="47">
        <f t="shared" si="86"/>
        <v>0</v>
      </c>
      <c r="M109" s="47">
        <f t="shared" si="86"/>
        <v>0</v>
      </c>
      <c r="N109" s="47">
        <f t="shared" ref="N109" si="87">N110+N111</f>
        <v>0</v>
      </c>
      <c r="O109" s="93" t="s">
        <v>25</v>
      </c>
      <c r="P109" s="85" t="s">
        <v>25</v>
      </c>
      <c r="Q109" s="93" t="s">
        <v>25</v>
      </c>
      <c r="R109" s="93" t="s">
        <v>25</v>
      </c>
      <c r="S109" s="93" t="s">
        <v>25</v>
      </c>
      <c r="T109" s="93" t="s">
        <v>25</v>
      </c>
      <c r="U109" s="93" t="s">
        <v>25</v>
      </c>
      <c r="V109" s="93" t="s">
        <v>25</v>
      </c>
      <c r="W109" s="93" t="s">
        <v>25</v>
      </c>
      <c r="X109" s="93" t="s">
        <v>25</v>
      </c>
      <c r="Y109" s="13"/>
      <c r="Z109" s="13"/>
    </row>
    <row r="110" spans="1:26" s="14" customFormat="1" ht="44.25" hidden="1" customHeight="1">
      <c r="A110" s="82"/>
      <c r="B110" s="85"/>
      <c r="C110" s="91"/>
      <c r="D110" s="91"/>
      <c r="E110" s="91"/>
      <c r="F110" s="58" t="s">
        <v>38</v>
      </c>
      <c r="G110" s="47">
        <f>H110+I110+J110+K110+L110</f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93"/>
      <c r="P110" s="85"/>
      <c r="Q110" s="93"/>
      <c r="R110" s="93"/>
      <c r="S110" s="93"/>
      <c r="T110" s="93"/>
      <c r="U110" s="93"/>
      <c r="V110" s="93"/>
      <c r="W110" s="93"/>
      <c r="X110" s="93"/>
      <c r="Y110" s="13"/>
      <c r="Z110" s="13"/>
    </row>
    <row r="111" spans="1:26" s="14" customFormat="1" ht="44.25" hidden="1" customHeight="1">
      <c r="A111" s="82"/>
      <c r="B111" s="85"/>
      <c r="C111" s="91"/>
      <c r="D111" s="91"/>
      <c r="E111" s="91"/>
      <c r="F111" s="58" t="s">
        <v>67</v>
      </c>
      <c r="G111" s="47">
        <f t="shared" ref="G111:G142" si="88">H111+I111+J111+K111+L111+M111</f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93"/>
      <c r="P111" s="85"/>
      <c r="Q111" s="93"/>
      <c r="R111" s="93"/>
      <c r="S111" s="93"/>
      <c r="T111" s="93"/>
      <c r="U111" s="93"/>
      <c r="V111" s="93"/>
      <c r="W111" s="93"/>
      <c r="X111" s="93"/>
      <c r="Y111" s="13"/>
      <c r="Z111" s="13"/>
    </row>
    <row r="112" spans="1:26" s="14" customFormat="1" ht="40.5" hidden="1" customHeight="1">
      <c r="A112" s="83" t="s">
        <v>103</v>
      </c>
      <c r="B112" s="84" t="s">
        <v>77</v>
      </c>
      <c r="C112" s="91">
        <v>2023</v>
      </c>
      <c r="D112" s="91">
        <v>2023</v>
      </c>
      <c r="E112" s="84" t="s">
        <v>96</v>
      </c>
      <c r="F112" s="58" t="s">
        <v>71</v>
      </c>
      <c r="G112" s="47">
        <f t="shared" si="88"/>
        <v>0</v>
      </c>
      <c r="H112" s="47">
        <f t="shared" ref="H112:M112" si="89">H113+H114</f>
        <v>0</v>
      </c>
      <c r="I112" s="47">
        <f t="shared" si="89"/>
        <v>0</v>
      </c>
      <c r="J112" s="47">
        <f t="shared" si="89"/>
        <v>0</v>
      </c>
      <c r="K112" s="47">
        <f t="shared" si="89"/>
        <v>0</v>
      </c>
      <c r="L112" s="47">
        <f t="shared" si="89"/>
        <v>0</v>
      </c>
      <c r="M112" s="47">
        <f t="shared" si="89"/>
        <v>0</v>
      </c>
      <c r="N112" s="47">
        <f t="shared" ref="N112" si="90">N113+N114</f>
        <v>0</v>
      </c>
      <c r="O112" s="93" t="s">
        <v>25</v>
      </c>
      <c r="P112" s="85" t="s">
        <v>25</v>
      </c>
      <c r="Q112" s="93" t="s">
        <v>25</v>
      </c>
      <c r="R112" s="93" t="s">
        <v>25</v>
      </c>
      <c r="S112" s="93" t="s">
        <v>25</v>
      </c>
      <c r="T112" s="93" t="s">
        <v>25</v>
      </c>
      <c r="U112" s="93" t="s">
        <v>25</v>
      </c>
      <c r="V112" s="93" t="s">
        <v>25</v>
      </c>
      <c r="W112" s="93" t="s">
        <v>25</v>
      </c>
      <c r="X112" s="93" t="s">
        <v>25</v>
      </c>
      <c r="Y112" s="13"/>
      <c r="Z112" s="13"/>
    </row>
    <row r="113" spans="1:26" s="14" customFormat="1" ht="40.5" hidden="1" customHeight="1">
      <c r="A113" s="83"/>
      <c r="B113" s="84"/>
      <c r="C113" s="91"/>
      <c r="D113" s="91"/>
      <c r="E113" s="84"/>
      <c r="F113" s="58" t="s">
        <v>38</v>
      </c>
      <c r="G113" s="47">
        <f t="shared" si="88"/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93"/>
      <c r="P113" s="85"/>
      <c r="Q113" s="93"/>
      <c r="R113" s="93"/>
      <c r="S113" s="93"/>
      <c r="T113" s="93"/>
      <c r="U113" s="93"/>
      <c r="V113" s="93"/>
      <c r="W113" s="93"/>
      <c r="X113" s="93"/>
      <c r="Y113" s="13"/>
      <c r="Z113" s="13"/>
    </row>
    <row r="114" spans="1:26" s="14" customFormat="1" ht="57.75" hidden="1" customHeight="1">
      <c r="A114" s="83"/>
      <c r="B114" s="84"/>
      <c r="C114" s="91"/>
      <c r="D114" s="91"/>
      <c r="E114" s="84"/>
      <c r="F114" s="58" t="s">
        <v>67</v>
      </c>
      <c r="G114" s="47">
        <f t="shared" si="88"/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93"/>
      <c r="P114" s="85"/>
      <c r="Q114" s="93"/>
      <c r="R114" s="93"/>
      <c r="S114" s="93"/>
      <c r="T114" s="93"/>
      <c r="U114" s="93"/>
      <c r="V114" s="93"/>
      <c r="W114" s="93"/>
      <c r="X114" s="93"/>
      <c r="Y114" s="13"/>
      <c r="Z114" s="13"/>
    </row>
    <row r="115" spans="1:26" s="14" customFormat="1" ht="29.25" hidden="1" customHeight="1">
      <c r="A115" s="82" t="s">
        <v>104</v>
      </c>
      <c r="B115" s="137" t="s">
        <v>105</v>
      </c>
      <c r="C115" s="91">
        <v>2023</v>
      </c>
      <c r="D115" s="91">
        <v>2024</v>
      </c>
      <c r="E115" s="85" t="s">
        <v>73</v>
      </c>
      <c r="F115" s="58" t="s">
        <v>71</v>
      </c>
      <c r="G115" s="45">
        <f t="shared" si="88"/>
        <v>0</v>
      </c>
      <c r="H115" s="45">
        <f t="shared" ref="H115:M115" si="91">H116+H117</f>
        <v>0</v>
      </c>
      <c r="I115" s="45">
        <f t="shared" si="91"/>
        <v>0</v>
      </c>
      <c r="J115" s="45">
        <f t="shared" si="91"/>
        <v>0</v>
      </c>
      <c r="K115" s="45">
        <f t="shared" si="91"/>
        <v>0</v>
      </c>
      <c r="L115" s="45">
        <f t="shared" si="91"/>
        <v>0</v>
      </c>
      <c r="M115" s="45">
        <f t="shared" si="91"/>
        <v>0</v>
      </c>
      <c r="N115" s="45">
        <f t="shared" ref="N115" si="92">N116+N117</f>
        <v>0</v>
      </c>
      <c r="O115" s="93" t="s">
        <v>74</v>
      </c>
      <c r="P115" s="85" t="s">
        <v>75</v>
      </c>
      <c r="Q115" s="85">
        <v>100</v>
      </c>
      <c r="R115" s="85" t="s">
        <v>25</v>
      </c>
      <c r="S115" s="85" t="s">
        <v>25</v>
      </c>
      <c r="T115" s="85" t="s">
        <v>25</v>
      </c>
      <c r="U115" s="85" t="s">
        <v>25</v>
      </c>
      <c r="V115" s="85">
        <v>100</v>
      </c>
      <c r="W115" s="85" t="s">
        <v>25</v>
      </c>
      <c r="X115" s="85" t="s">
        <v>25</v>
      </c>
      <c r="Y115" s="13"/>
      <c r="Z115" s="13"/>
    </row>
    <row r="116" spans="1:26" s="14" customFormat="1" ht="72.75" hidden="1" customHeight="1">
      <c r="A116" s="82"/>
      <c r="B116" s="137"/>
      <c r="C116" s="91"/>
      <c r="D116" s="91"/>
      <c r="E116" s="85"/>
      <c r="F116" s="58" t="s">
        <v>38</v>
      </c>
      <c r="G116" s="45">
        <f t="shared" si="88"/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93"/>
      <c r="P116" s="85"/>
      <c r="Q116" s="85"/>
      <c r="R116" s="85"/>
      <c r="S116" s="85"/>
      <c r="T116" s="85"/>
      <c r="U116" s="85"/>
      <c r="V116" s="85"/>
      <c r="W116" s="85"/>
      <c r="X116" s="85"/>
      <c r="Y116" s="13"/>
      <c r="Z116" s="13"/>
    </row>
    <row r="117" spans="1:26" s="14" customFormat="1" ht="111.75" hidden="1" customHeight="1">
      <c r="A117" s="82"/>
      <c r="B117" s="137"/>
      <c r="C117" s="91"/>
      <c r="D117" s="91"/>
      <c r="E117" s="85"/>
      <c r="F117" s="58" t="s">
        <v>67</v>
      </c>
      <c r="G117" s="45">
        <f t="shared" si="88"/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93"/>
      <c r="P117" s="85"/>
      <c r="Q117" s="85"/>
      <c r="R117" s="85"/>
      <c r="S117" s="85"/>
      <c r="T117" s="85"/>
      <c r="U117" s="85"/>
      <c r="V117" s="85"/>
      <c r="W117" s="85"/>
      <c r="X117" s="85"/>
      <c r="Y117" s="13"/>
      <c r="Z117" s="13"/>
    </row>
    <row r="118" spans="1:26" s="14" customFormat="1" ht="57" hidden="1" customHeight="1">
      <c r="A118" s="82" t="s">
        <v>106</v>
      </c>
      <c r="B118" s="91" t="s">
        <v>107</v>
      </c>
      <c r="C118" s="91">
        <v>2023</v>
      </c>
      <c r="D118" s="91">
        <v>2024</v>
      </c>
      <c r="E118" s="85" t="s">
        <v>96</v>
      </c>
      <c r="F118" s="58" t="s">
        <v>71</v>
      </c>
      <c r="G118" s="45">
        <f t="shared" si="88"/>
        <v>0</v>
      </c>
      <c r="H118" s="45">
        <f>H119+H120</f>
        <v>0</v>
      </c>
      <c r="I118" s="45">
        <f>I119+I120</f>
        <v>0</v>
      </c>
      <c r="J118" s="45">
        <f>J119+J120</f>
        <v>0</v>
      </c>
      <c r="K118" s="45">
        <f>K119+K120</f>
        <v>0</v>
      </c>
      <c r="L118" s="45">
        <v>0</v>
      </c>
      <c r="M118" s="45">
        <f>M119+M120</f>
        <v>0</v>
      </c>
      <c r="N118" s="45">
        <f>N119+N120</f>
        <v>0</v>
      </c>
      <c r="O118" s="93" t="s">
        <v>25</v>
      </c>
      <c r="P118" s="85" t="s">
        <v>25</v>
      </c>
      <c r="Q118" s="93" t="s">
        <v>25</v>
      </c>
      <c r="R118" s="93" t="s">
        <v>25</v>
      </c>
      <c r="S118" s="93" t="s">
        <v>25</v>
      </c>
      <c r="T118" s="93" t="s">
        <v>25</v>
      </c>
      <c r="U118" s="93" t="s">
        <v>25</v>
      </c>
      <c r="V118" s="93" t="s">
        <v>25</v>
      </c>
      <c r="W118" s="93" t="s">
        <v>25</v>
      </c>
      <c r="X118" s="93" t="s">
        <v>25</v>
      </c>
      <c r="Y118" s="13"/>
      <c r="Z118" s="13"/>
    </row>
    <row r="119" spans="1:26" s="14" customFormat="1" ht="57" hidden="1" customHeight="1">
      <c r="A119" s="82"/>
      <c r="B119" s="91"/>
      <c r="C119" s="91"/>
      <c r="D119" s="91"/>
      <c r="E119" s="85"/>
      <c r="F119" s="58" t="s">
        <v>38</v>
      </c>
      <c r="G119" s="45">
        <f t="shared" si="88"/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93"/>
      <c r="P119" s="85"/>
      <c r="Q119" s="93"/>
      <c r="R119" s="93"/>
      <c r="S119" s="93"/>
      <c r="T119" s="93"/>
      <c r="U119" s="93"/>
      <c r="V119" s="93"/>
      <c r="W119" s="93"/>
      <c r="X119" s="93"/>
      <c r="Y119" s="13"/>
      <c r="Z119" s="13"/>
    </row>
    <row r="120" spans="1:26" s="14" customFormat="1" ht="24" hidden="1" customHeight="1">
      <c r="A120" s="82"/>
      <c r="B120" s="91"/>
      <c r="C120" s="91"/>
      <c r="D120" s="91"/>
      <c r="E120" s="85"/>
      <c r="F120" s="58" t="s">
        <v>67</v>
      </c>
      <c r="G120" s="45">
        <f t="shared" si="88"/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93"/>
      <c r="P120" s="85"/>
      <c r="Q120" s="93"/>
      <c r="R120" s="93"/>
      <c r="S120" s="93"/>
      <c r="T120" s="93"/>
      <c r="U120" s="93"/>
      <c r="V120" s="93"/>
      <c r="W120" s="93"/>
      <c r="X120" s="93"/>
      <c r="Y120" s="13"/>
      <c r="Z120" s="13"/>
    </row>
    <row r="121" spans="1:26" s="14" customFormat="1" ht="57" hidden="1" customHeight="1">
      <c r="A121" s="82" t="s">
        <v>108</v>
      </c>
      <c r="B121" s="91" t="s">
        <v>77</v>
      </c>
      <c r="C121" s="91">
        <v>2023</v>
      </c>
      <c r="D121" s="91">
        <v>2024</v>
      </c>
      <c r="E121" s="85" t="s">
        <v>96</v>
      </c>
      <c r="F121" s="58" t="s">
        <v>71</v>
      </c>
      <c r="G121" s="45">
        <f t="shared" si="88"/>
        <v>0</v>
      </c>
      <c r="H121" s="45">
        <f t="shared" ref="H121:M121" si="93">H122+H123</f>
        <v>0</v>
      </c>
      <c r="I121" s="45">
        <f t="shared" si="93"/>
        <v>0</v>
      </c>
      <c r="J121" s="45">
        <f t="shared" si="93"/>
        <v>0</v>
      </c>
      <c r="K121" s="45">
        <f t="shared" si="93"/>
        <v>0</v>
      </c>
      <c r="L121" s="45">
        <f t="shared" si="93"/>
        <v>0</v>
      </c>
      <c r="M121" s="45">
        <f t="shared" si="93"/>
        <v>0</v>
      </c>
      <c r="N121" s="45">
        <f t="shared" ref="N121" si="94">N122+N123</f>
        <v>0</v>
      </c>
      <c r="O121" s="93" t="s">
        <v>25</v>
      </c>
      <c r="P121" s="85" t="s">
        <v>25</v>
      </c>
      <c r="Q121" s="93" t="s">
        <v>25</v>
      </c>
      <c r="R121" s="93" t="s">
        <v>25</v>
      </c>
      <c r="S121" s="93" t="s">
        <v>25</v>
      </c>
      <c r="T121" s="93" t="s">
        <v>25</v>
      </c>
      <c r="U121" s="93" t="s">
        <v>25</v>
      </c>
      <c r="V121" s="93" t="s">
        <v>25</v>
      </c>
      <c r="W121" s="93" t="s">
        <v>25</v>
      </c>
      <c r="X121" s="93" t="s">
        <v>25</v>
      </c>
      <c r="Y121" s="13"/>
      <c r="Z121" s="13"/>
    </row>
    <row r="122" spans="1:26" s="14" customFormat="1" ht="57" hidden="1" customHeight="1">
      <c r="A122" s="82"/>
      <c r="B122" s="91"/>
      <c r="C122" s="91"/>
      <c r="D122" s="91"/>
      <c r="E122" s="85"/>
      <c r="F122" s="58" t="s">
        <v>38</v>
      </c>
      <c r="G122" s="45">
        <f t="shared" si="88"/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93"/>
      <c r="P122" s="85"/>
      <c r="Q122" s="93"/>
      <c r="R122" s="93"/>
      <c r="S122" s="93"/>
      <c r="T122" s="93"/>
      <c r="U122" s="93"/>
      <c r="V122" s="93"/>
      <c r="W122" s="93"/>
      <c r="X122" s="93"/>
      <c r="Y122" s="13"/>
      <c r="Z122" s="13"/>
    </row>
    <row r="123" spans="1:26" s="14" customFormat="1" ht="24" hidden="1" customHeight="1">
      <c r="A123" s="82"/>
      <c r="B123" s="91"/>
      <c r="C123" s="91"/>
      <c r="D123" s="91"/>
      <c r="E123" s="85"/>
      <c r="F123" s="58" t="s">
        <v>67</v>
      </c>
      <c r="G123" s="45">
        <f t="shared" si="88"/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93"/>
      <c r="P123" s="85"/>
      <c r="Q123" s="93"/>
      <c r="R123" s="93"/>
      <c r="S123" s="93"/>
      <c r="T123" s="93"/>
      <c r="U123" s="93"/>
      <c r="V123" s="93"/>
      <c r="W123" s="93"/>
      <c r="X123" s="93"/>
      <c r="Y123" s="13"/>
      <c r="Z123" s="13"/>
    </row>
    <row r="124" spans="1:26" s="14" customFormat="1" ht="35.25" hidden="1" customHeight="1">
      <c r="A124" s="82" t="s">
        <v>109</v>
      </c>
      <c r="B124" s="109" t="s">
        <v>110</v>
      </c>
      <c r="C124" s="91">
        <v>2020</v>
      </c>
      <c r="D124" s="91">
        <v>2025</v>
      </c>
      <c r="E124" s="85" t="s">
        <v>73</v>
      </c>
      <c r="F124" s="58" t="s">
        <v>71</v>
      </c>
      <c r="G124" s="45">
        <f t="shared" si="88"/>
        <v>0</v>
      </c>
      <c r="H124" s="45">
        <f t="shared" ref="H124:M124" si="95">H125+H126</f>
        <v>0</v>
      </c>
      <c r="I124" s="45">
        <f t="shared" si="95"/>
        <v>0</v>
      </c>
      <c r="J124" s="45">
        <f t="shared" si="95"/>
        <v>0</v>
      </c>
      <c r="K124" s="45">
        <f t="shared" si="95"/>
        <v>0</v>
      </c>
      <c r="L124" s="45">
        <f t="shared" si="95"/>
        <v>0</v>
      </c>
      <c r="M124" s="45">
        <f t="shared" si="95"/>
        <v>0</v>
      </c>
      <c r="N124" s="45">
        <f t="shared" ref="N124" si="96">N125+N126</f>
        <v>0</v>
      </c>
      <c r="O124" s="93" t="s">
        <v>74</v>
      </c>
      <c r="P124" s="85" t="s">
        <v>75</v>
      </c>
      <c r="Q124" s="85">
        <v>100</v>
      </c>
      <c r="R124" s="85" t="s">
        <v>25</v>
      </c>
      <c r="S124" s="85" t="s">
        <v>25</v>
      </c>
      <c r="T124" s="85" t="s">
        <v>25</v>
      </c>
      <c r="U124" s="85" t="s">
        <v>25</v>
      </c>
      <c r="V124" s="85" t="s">
        <v>25</v>
      </c>
      <c r="W124" s="85" t="s">
        <v>25</v>
      </c>
      <c r="X124" s="85" t="s">
        <v>25</v>
      </c>
      <c r="Y124" s="13"/>
      <c r="Z124" s="13"/>
    </row>
    <row r="125" spans="1:26" s="14" customFormat="1" ht="76.5" hidden="1" customHeight="1">
      <c r="A125" s="82"/>
      <c r="B125" s="109"/>
      <c r="C125" s="91"/>
      <c r="D125" s="91"/>
      <c r="E125" s="85"/>
      <c r="F125" s="58" t="s">
        <v>38</v>
      </c>
      <c r="G125" s="45">
        <f t="shared" si="88"/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93"/>
      <c r="P125" s="85"/>
      <c r="Q125" s="85"/>
      <c r="R125" s="85"/>
      <c r="S125" s="85"/>
      <c r="T125" s="85"/>
      <c r="U125" s="85"/>
      <c r="V125" s="85"/>
      <c r="W125" s="85"/>
      <c r="X125" s="85"/>
      <c r="Y125" s="13"/>
      <c r="Z125" s="13"/>
    </row>
    <row r="126" spans="1:26" s="14" customFormat="1" ht="99" hidden="1" customHeight="1">
      <c r="A126" s="82"/>
      <c r="B126" s="109"/>
      <c r="C126" s="91"/>
      <c r="D126" s="91"/>
      <c r="E126" s="85"/>
      <c r="F126" s="58" t="s">
        <v>67</v>
      </c>
      <c r="G126" s="45">
        <f t="shared" si="88"/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93"/>
      <c r="P126" s="85"/>
      <c r="Q126" s="85"/>
      <c r="R126" s="85"/>
      <c r="S126" s="85"/>
      <c r="T126" s="85"/>
      <c r="U126" s="85"/>
      <c r="V126" s="85"/>
      <c r="W126" s="85"/>
      <c r="X126" s="85"/>
      <c r="Y126" s="13"/>
      <c r="Z126" s="13"/>
    </row>
    <row r="127" spans="1:26" s="14" customFormat="1" ht="44.25" hidden="1" customHeight="1">
      <c r="A127" s="94" t="s">
        <v>111</v>
      </c>
      <c r="B127" s="90" t="s">
        <v>80</v>
      </c>
      <c r="C127" s="90">
        <v>2020</v>
      </c>
      <c r="D127" s="90">
        <v>2025</v>
      </c>
      <c r="E127" s="92" t="s">
        <v>96</v>
      </c>
      <c r="F127" s="58" t="s">
        <v>71</v>
      </c>
      <c r="G127" s="45">
        <f t="shared" si="88"/>
        <v>0</v>
      </c>
      <c r="H127" s="45">
        <f t="shared" ref="H127:M127" si="97">H128+H129</f>
        <v>0</v>
      </c>
      <c r="I127" s="45">
        <f t="shared" si="97"/>
        <v>0</v>
      </c>
      <c r="J127" s="45">
        <f t="shared" si="97"/>
        <v>0</v>
      </c>
      <c r="K127" s="45">
        <f t="shared" si="97"/>
        <v>0</v>
      </c>
      <c r="L127" s="45">
        <f t="shared" si="97"/>
        <v>0</v>
      </c>
      <c r="M127" s="45">
        <f t="shared" si="97"/>
        <v>0</v>
      </c>
      <c r="N127" s="45">
        <f t="shared" ref="N127" si="98">N128+N129</f>
        <v>0</v>
      </c>
      <c r="O127" s="93" t="s">
        <v>25</v>
      </c>
      <c r="P127" s="85" t="s">
        <v>75</v>
      </c>
      <c r="Q127" s="93">
        <v>100</v>
      </c>
      <c r="R127" s="93" t="s">
        <v>25</v>
      </c>
      <c r="S127" s="93" t="s">
        <v>25</v>
      </c>
      <c r="T127" s="93" t="s">
        <v>25</v>
      </c>
      <c r="U127" s="93" t="s">
        <v>25</v>
      </c>
      <c r="V127" s="93" t="s">
        <v>25</v>
      </c>
      <c r="W127" s="93" t="s">
        <v>25</v>
      </c>
      <c r="X127" s="93" t="s">
        <v>25</v>
      </c>
      <c r="Y127" s="13"/>
      <c r="Z127" s="13"/>
    </row>
    <row r="128" spans="1:26" s="14" customFormat="1" ht="44.25" hidden="1" customHeight="1">
      <c r="A128" s="94"/>
      <c r="B128" s="90"/>
      <c r="C128" s="90"/>
      <c r="D128" s="90"/>
      <c r="E128" s="92"/>
      <c r="F128" s="58" t="s">
        <v>38</v>
      </c>
      <c r="G128" s="45">
        <f t="shared" si="88"/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93"/>
      <c r="P128" s="85"/>
      <c r="Q128" s="93"/>
      <c r="R128" s="93"/>
      <c r="S128" s="93"/>
      <c r="T128" s="93"/>
      <c r="U128" s="93"/>
      <c r="V128" s="93"/>
      <c r="W128" s="93"/>
      <c r="X128" s="93"/>
      <c r="Y128" s="13"/>
      <c r="Z128" s="13"/>
    </row>
    <row r="129" spans="1:26" s="14" customFormat="1" ht="44.25" hidden="1" customHeight="1">
      <c r="A129" s="94"/>
      <c r="B129" s="90"/>
      <c r="C129" s="90"/>
      <c r="D129" s="90"/>
      <c r="E129" s="92"/>
      <c r="F129" s="58" t="s">
        <v>67</v>
      </c>
      <c r="G129" s="45">
        <f t="shared" si="88"/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93"/>
      <c r="P129" s="85"/>
      <c r="Q129" s="93"/>
      <c r="R129" s="93"/>
      <c r="S129" s="93"/>
      <c r="T129" s="93"/>
      <c r="U129" s="93"/>
      <c r="V129" s="93"/>
      <c r="W129" s="93"/>
      <c r="X129" s="93"/>
      <c r="Y129" s="13"/>
      <c r="Z129" s="13"/>
    </row>
    <row r="130" spans="1:26" s="14" customFormat="1" ht="44.25" hidden="1" customHeight="1">
      <c r="A130" s="82" t="s">
        <v>112</v>
      </c>
      <c r="B130" s="91" t="s">
        <v>113</v>
      </c>
      <c r="C130" s="91">
        <v>2020</v>
      </c>
      <c r="D130" s="91">
        <v>2025</v>
      </c>
      <c r="E130" s="85" t="s">
        <v>96</v>
      </c>
      <c r="F130" s="58" t="s">
        <v>71</v>
      </c>
      <c r="G130" s="45">
        <f t="shared" si="88"/>
        <v>0</v>
      </c>
      <c r="H130" s="45">
        <f t="shared" ref="H130:M130" si="99">H131+H132</f>
        <v>0</v>
      </c>
      <c r="I130" s="45">
        <f t="shared" si="99"/>
        <v>0</v>
      </c>
      <c r="J130" s="45">
        <f t="shared" si="99"/>
        <v>0</v>
      </c>
      <c r="K130" s="45">
        <f t="shared" si="99"/>
        <v>0</v>
      </c>
      <c r="L130" s="45">
        <f t="shared" si="99"/>
        <v>0</v>
      </c>
      <c r="M130" s="45">
        <f t="shared" si="99"/>
        <v>0</v>
      </c>
      <c r="N130" s="45">
        <f t="shared" ref="N130" si="100">N131+N132</f>
        <v>0</v>
      </c>
      <c r="O130" s="93" t="s">
        <v>25</v>
      </c>
      <c r="P130" s="85" t="s">
        <v>75</v>
      </c>
      <c r="Q130" s="93">
        <v>100</v>
      </c>
      <c r="R130" s="93" t="s">
        <v>25</v>
      </c>
      <c r="S130" s="93" t="s">
        <v>25</v>
      </c>
      <c r="T130" s="93" t="s">
        <v>25</v>
      </c>
      <c r="U130" s="93" t="s">
        <v>25</v>
      </c>
      <c r="V130" s="93" t="s">
        <v>25</v>
      </c>
      <c r="W130" s="93" t="s">
        <v>25</v>
      </c>
      <c r="X130" s="93" t="s">
        <v>25</v>
      </c>
      <c r="Y130" s="13"/>
      <c r="Z130" s="13"/>
    </row>
    <row r="131" spans="1:26" s="14" customFormat="1" ht="44.25" hidden="1" customHeight="1">
      <c r="A131" s="82"/>
      <c r="B131" s="91"/>
      <c r="C131" s="91"/>
      <c r="D131" s="91"/>
      <c r="E131" s="85"/>
      <c r="F131" s="58" t="s">
        <v>38</v>
      </c>
      <c r="G131" s="45">
        <f t="shared" si="88"/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93"/>
      <c r="P131" s="85"/>
      <c r="Q131" s="93"/>
      <c r="R131" s="93"/>
      <c r="S131" s="93"/>
      <c r="T131" s="93"/>
      <c r="U131" s="93"/>
      <c r="V131" s="93"/>
      <c r="W131" s="93"/>
      <c r="X131" s="93"/>
      <c r="Y131" s="13"/>
      <c r="Z131" s="13"/>
    </row>
    <row r="132" spans="1:26" s="14" customFormat="1" ht="44.25" hidden="1" customHeight="1">
      <c r="A132" s="82"/>
      <c r="B132" s="91"/>
      <c r="C132" s="91"/>
      <c r="D132" s="91"/>
      <c r="E132" s="85"/>
      <c r="F132" s="58" t="s">
        <v>67</v>
      </c>
      <c r="G132" s="45">
        <f t="shared" si="88"/>
        <v>0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93"/>
      <c r="P132" s="85"/>
      <c r="Q132" s="93"/>
      <c r="R132" s="93"/>
      <c r="S132" s="93"/>
      <c r="T132" s="93"/>
      <c r="U132" s="93"/>
      <c r="V132" s="93"/>
      <c r="W132" s="93"/>
      <c r="X132" s="93"/>
      <c r="Y132" s="13"/>
      <c r="Z132" s="13"/>
    </row>
    <row r="133" spans="1:26" s="14" customFormat="1" ht="29.25" hidden="1" customHeight="1">
      <c r="A133" s="82" t="s">
        <v>114</v>
      </c>
      <c r="B133" s="109" t="s">
        <v>115</v>
      </c>
      <c r="C133" s="91">
        <v>2020</v>
      </c>
      <c r="D133" s="91">
        <v>2025</v>
      </c>
      <c r="E133" s="85" t="s">
        <v>73</v>
      </c>
      <c r="F133" s="58" t="s">
        <v>71</v>
      </c>
      <c r="G133" s="45">
        <f t="shared" si="88"/>
        <v>0</v>
      </c>
      <c r="H133" s="45">
        <f t="shared" ref="H133:M133" si="101">H134+H135</f>
        <v>0</v>
      </c>
      <c r="I133" s="45">
        <f t="shared" si="101"/>
        <v>0</v>
      </c>
      <c r="J133" s="45">
        <f t="shared" si="101"/>
        <v>0</v>
      </c>
      <c r="K133" s="45">
        <f t="shared" si="101"/>
        <v>0</v>
      </c>
      <c r="L133" s="45">
        <f t="shared" si="101"/>
        <v>0</v>
      </c>
      <c r="M133" s="45">
        <f t="shared" si="101"/>
        <v>0</v>
      </c>
      <c r="N133" s="45">
        <f t="shared" ref="N133" si="102">N134+N135</f>
        <v>0</v>
      </c>
      <c r="O133" s="93" t="s">
        <v>74</v>
      </c>
      <c r="P133" s="85" t="s">
        <v>75</v>
      </c>
      <c r="Q133" s="85">
        <v>100</v>
      </c>
      <c r="R133" s="85" t="s">
        <v>25</v>
      </c>
      <c r="S133" s="85" t="s">
        <v>25</v>
      </c>
      <c r="T133" s="85" t="s">
        <v>25</v>
      </c>
      <c r="U133" s="85" t="s">
        <v>25</v>
      </c>
      <c r="V133" s="85" t="s">
        <v>25</v>
      </c>
      <c r="W133" s="85" t="s">
        <v>25</v>
      </c>
      <c r="X133" s="85" t="s">
        <v>25</v>
      </c>
      <c r="Y133" s="13"/>
      <c r="Z133" s="13"/>
    </row>
    <row r="134" spans="1:26" s="14" customFormat="1" ht="70.5" hidden="1" customHeight="1">
      <c r="A134" s="82"/>
      <c r="B134" s="109"/>
      <c r="C134" s="91"/>
      <c r="D134" s="91"/>
      <c r="E134" s="85"/>
      <c r="F134" s="58" t="s">
        <v>38</v>
      </c>
      <c r="G134" s="45">
        <f t="shared" si="88"/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93"/>
      <c r="P134" s="85"/>
      <c r="Q134" s="85"/>
      <c r="R134" s="85"/>
      <c r="S134" s="85"/>
      <c r="T134" s="85"/>
      <c r="U134" s="85"/>
      <c r="V134" s="85"/>
      <c r="W134" s="85"/>
      <c r="X134" s="85"/>
      <c r="Y134" s="13"/>
      <c r="Z134" s="13"/>
    </row>
    <row r="135" spans="1:26" s="14" customFormat="1" ht="113.25" hidden="1" customHeight="1">
      <c r="A135" s="82"/>
      <c r="B135" s="109"/>
      <c r="C135" s="91"/>
      <c r="D135" s="91"/>
      <c r="E135" s="85"/>
      <c r="F135" s="58" t="s">
        <v>67</v>
      </c>
      <c r="G135" s="45">
        <f t="shared" si="88"/>
        <v>0</v>
      </c>
      <c r="H135" s="45">
        <v>0</v>
      </c>
      <c r="I135" s="45">
        <v>0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93"/>
      <c r="P135" s="85"/>
      <c r="Q135" s="85"/>
      <c r="R135" s="85"/>
      <c r="S135" s="85"/>
      <c r="T135" s="85"/>
      <c r="U135" s="85"/>
      <c r="V135" s="85"/>
      <c r="W135" s="85"/>
      <c r="X135" s="85"/>
      <c r="Y135" s="13"/>
      <c r="Z135" s="13"/>
    </row>
    <row r="136" spans="1:26" s="14" customFormat="1" ht="41.25" hidden="1" customHeight="1">
      <c r="A136" s="82" t="s">
        <v>116</v>
      </c>
      <c r="B136" s="91" t="s">
        <v>80</v>
      </c>
      <c r="C136" s="91">
        <v>2020</v>
      </c>
      <c r="D136" s="91">
        <v>2025</v>
      </c>
      <c r="E136" s="85" t="s">
        <v>96</v>
      </c>
      <c r="F136" s="58" t="s">
        <v>71</v>
      </c>
      <c r="G136" s="45">
        <f t="shared" si="88"/>
        <v>0</v>
      </c>
      <c r="H136" s="45">
        <f t="shared" ref="H136:M136" si="103">H137+H138</f>
        <v>0</v>
      </c>
      <c r="I136" s="45">
        <f t="shared" si="103"/>
        <v>0</v>
      </c>
      <c r="J136" s="45">
        <f t="shared" si="103"/>
        <v>0</v>
      </c>
      <c r="K136" s="45">
        <f t="shared" si="103"/>
        <v>0</v>
      </c>
      <c r="L136" s="45">
        <f t="shared" si="103"/>
        <v>0</v>
      </c>
      <c r="M136" s="45">
        <f t="shared" si="103"/>
        <v>0</v>
      </c>
      <c r="N136" s="45">
        <f t="shared" ref="N136" si="104">N137+N138</f>
        <v>0</v>
      </c>
      <c r="O136" s="93" t="s">
        <v>25</v>
      </c>
      <c r="P136" s="85" t="s">
        <v>75</v>
      </c>
      <c r="Q136" s="93">
        <v>100</v>
      </c>
      <c r="R136" s="93" t="s">
        <v>25</v>
      </c>
      <c r="S136" s="93" t="s">
        <v>25</v>
      </c>
      <c r="T136" s="93" t="s">
        <v>25</v>
      </c>
      <c r="U136" s="93" t="s">
        <v>25</v>
      </c>
      <c r="V136" s="93" t="s">
        <v>25</v>
      </c>
      <c r="W136" s="93" t="s">
        <v>25</v>
      </c>
      <c r="X136" s="93" t="s">
        <v>25</v>
      </c>
      <c r="Y136" s="13"/>
      <c r="Z136" s="13"/>
    </row>
    <row r="137" spans="1:26" s="14" customFormat="1" ht="29.25" hidden="1" customHeight="1">
      <c r="A137" s="82"/>
      <c r="B137" s="91"/>
      <c r="C137" s="91"/>
      <c r="D137" s="91"/>
      <c r="E137" s="85"/>
      <c r="F137" s="58" t="s">
        <v>38</v>
      </c>
      <c r="G137" s="45">
        <f t="shared" si="88"/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93"/>
      <c r="P137" s="85"/>
      <c r="Q137" s="93"/>
      <c r="R137" s="93"/>
      <c r="S137" s="93"/>
      <c r="T137" s="93"/>
      <c r="U137" s="93"/>
      <c r="V137" s="93"/>
      <c r="W137" s="93"/>
      <c r="X137" s="93"/>
      <c r="Y137" s="13"/>
      <c r="Z137" s="13"/>
    </row>
    <row r="138" spans="1:26" s="14" customFormat="1" ht="68.25" hidden="1" customHeight="1">
      <c r="A138" s="82"/>
      <c r="B138" s="91"/>
      <c r="C138" s="91"/>
      <c r="D138" s="91"/>
      <c r="E138" s="85"/>
      <c r="F138" s="58" t="s">
        <v>67</v>
      </c>
      <c r="G138" s="45">
        <f t="shared" si="88"/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93"/>
      <c r="P138" s="85"/>
      <c r="Q138" s="93"/>
      <c r="R138" s="93"/>
      <c r="S138" s="93"/>
      <c r="T138" s="93"/>
      <c r="U138" s="93"/>
      <c r="V138" s="93"/>
      <c r="W138" s="93"/>
      <c r="X138" s="93"/>
      <c r="Y138" s="13"/>
      <c r="Z138" s="13"/>
    </row>
    <row r="139" spans="1:26" s="14" customFormat="1" ht="25.5" hidden="1" customHeight="1">
      <c r="A139" s="82" t="s">
        <v>117</v>
      </c>
      <c r="B139" s="91" t="s">
        <v>118</v>
      </c>
      <c r="C139" s="91">
        <v>2020</v>
      </c>
      <c r="D139" s="91">
        <v>2025</v>
      </c>
      <c r="E139" s="85" t="s">
        <v>73</v>
      </c>
      <c r="F139" s="58" t="s">
        <v>71</v>
      </c>
      <c r="G139" s="21">
        <f t="shared" si="88"/>
        <v>0</v>
      </c>
      <c r="H139" s="21">
        <f t="shared" ref="H139:M139" si="105">H140+H141</f>
        <v>0</v>
      </c>
      <c r="I139" s="21">
        <f t="shared" si="105"/>
        <v>0</v>
      </c>
      <c r="J139" s="21">
        <f t="shared" si="105"/>
        <v>0</v>
      </c>
      <c r="K139" s="21">
        <f t="shared" si="105"/>
        <v>0</v>
      </c>
      <c r="L139" s="21">
        <f t="shared" si="105"/>
        <v>0</v>
      </c>
      <c r="M139" s="21">
        <f t="shared" si="105"/>
        <v>0</v>
      </c>
      <c r="N139" s="21">
        <f t="shared" ref="N139" si="106">N140+N141</f>
        <v>0</v>
      </c>
      <c r="O139" s="93" t="s">
        <v>74</v>
      </c>
      <c r="P139" s="85" t="s">
        <v>75</v>
      </c>
      <c r="Q139" s="85">
        <v>100</v>
      </c>
      <c r="R139" s="85" t="s">
        <v>25</v>
      </c>
      <c r="S139" s="85" t="s">
        <v>25</v>
      </c>
      <c r="T139" s="85" t="s">
        <v>25</v>
      </c>
      <c r="U139" s="85" t="s">
        <v>25</v>
      </c>
      <c r="V139" s="85" t="s">
        <v>25</v>
      </c>
      <c r="W139" s="85" t="s">
        <v>25</v>
      </c>
      <c r="X139" s="85" t="s">
        <v>25</v>
      </c>
      <c r="Y139" s="13"/>
      <c r="Z139" s="13"/>
    </row>
    <row r="140" spans="1:26" s="14" customFormat="1" ht="20.25" hidden="1" customHeight="1">
      <c r="A140" s="82"/>
      <c r="B140" s="91"/>
      <c r="C140" s="91"/>
      <c r="D140" s="91"/>
      <c r="E140" s="85"/>
      <c r="F140" s="58" t="s">
        <v>38</v>
      </c>
      <c r="G140" s="21">
        <f t="shared" si="88"/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93"/>
      <c r="P140" s="85"/>
      <c r="Q140" s="85"/>
      <c r="R140" s="85"/>
      <c r="S140" s="85"/>
      <c r="T140" s="85"/>
      <c r="U140" s="85"/>
      <c r="V140" s="85"/>
      <c r="W140" s="85"/>
      <c r="X140" s="85"/>
      <c r="Y140" s="13"/>
      <c r="Z140" s="13"/>
    </row>
    <row r="141" spans="1:26" s="14" customFormat="1" ht="165" hidden="1" customHeight="1">
      <c r="A141" s="82"/>
      <c r="B141" s="91"/>
      <c r="C141" s="91"/>
      <c r="D141" s="91"/>
      <c r="E141" s="85"/>
      <c r="F141" s="58" t="s">
        <v>67</v>
      </c>
      <c r="G141" s="21">
        <f t="shared" si="88"/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93"/>
      <c r="P141" s="85"/>
      <c r="Q141" s="85"/>
      <c r="R141" s="85"/>
      <c r="S141" s="85"/>
      <c r="T141" s="85"/>
      <c r="U141" s="85"/>
      <c r="V141" s="85"/>
      <c r="W141" s="85"/>
      <c r="X141" s="85"/>
      <c r="Y141" s="13"/>
      <c r="Z141" s="13"/>
    </row>
    <row r="142" spans="1:26" s="14" customFormat="1" ht="35.25" hidden="1" customHeight="1">
      <c r="A142" s="82" t="s">
        <v>119</v>
      </c>
      <c r="B142" s="91" t="s">
        <v>120</v>
      </c>
      <c r="C142" s="91">
        <v>2020</v>
      </c>
      <c r="D142" s="91">
        <v>2025</v>
      </c>
      <c r="E142" s="85" t="s">
        <v>96</v>
      </c>
      <c r="F142" s="58" t="s">
        <v>71</v>
      </c>
      <c r="G142" s="21">
        <f t="shared" si="88"/>
        <v>0</v>
      </c>
      <c r="H142" s="21">
        <f t="shared" ref="H142:M142" si="107">H143+H144</f>
        <v>0</v>
      </c>
      <c r="I142" s="21">
        <f t="shared" si="107"/>
        <v>0</v>
      </c>
      <c r="J142" s="21">
        <f t="shared" si="107"/>
        <v>0</v>
      </c>
      <c r="K142" s="21">
        <f t="shared" si="107"/>
        <v>0</v>
      </c>
      <c r="L142" s="21">
        <f t="shared" si="107"/>
        <v>0</v>
      </c>
      <c r="M142" s="21">
        <f t="shared" si="107"/>
        <v>0</v>
      </c>
      <c r="N142" s="21">
        <f t="shared" ref="N142" si="108">N143+N144</f>
        <v>0</v>
      </c>
      <c r="O142" s="93" t="s">
        <v>25</v>
      </c>
      <c r="P142" s="85" t="s">
        <v>75</v>
      </c>
      <c r="Q142" s="93">
        <v>100</v>
      </c>
      <c r="R142" s="93" t="s">
        <v>25</v>
      </c>
      <c r="S142" s="93" t="s">
        <v>25</v>
      </c>
      <c r="T142" s="93" t="s">
        <v>25</v>
      </c>
      <c r="U142" s="93" t="s">
        <v>25</v>
      </c>
      <c r="V142" s="93" t="s">
        <v>25</v>
      </c>
      <c r="W142" s="93" t="s">
        <v>25</v>
      </c>
      <c r="X142" s="93" t="s">
        <v>25</v>
      </c>
      <c r="Y142" s="13"/>
      <c r="Z142" s="13"/>
    </row>
    <row r="143" spans="1:26" s="14" customFormat="1" ht="35.25" hidden="1" customHeight="1">
      <c r="A143" s="82"/>
      <c r="B143" s="91"/>
      <c r="C143" s="91"/>
      <c r="D143" s="91"/>
      <c r="E143" s="85"/>
      <c r="F143" s="58" t="s">
        <v>38</v>
      </c>
      <c r="G143" s="21">
        <f t="shared" ref="G143:G171" si="109">H143+I143+J143+K143+L143+M143</f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93"/>
      <c r="P143" s="85"/>
      <c r="Q143" s="93"/>
      <c r="R143" s="93"/>
      <c r="S143" s="93"/>
      <c r="T143" s="93"/>
      <c r="U143" s="93"/>
      <c r="V143" s="93"/>
      <c r="W143" s="93"/>
      <c r="X143" s="93"/>
      <c r="Y143" s="13"/>
      <c r="Z143" s="13"/>
    </row>
    <row r="144" spans="1:26" s="14" customFormat="1" ht="69.75" hidden="1" customHeight="1">
      <c r="A144" s="82"/>
      <c r="B144" s="91"/>
      <c r="C144" s="91"/>
      <c r="D144" s="91"/>
      <c r="E144" s="85"/>
      <c r="F144" s="58" t="s">
        <v>67</v>
      </c>
      <c r="G144" s="21">
        <f t="shared" si="109"/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93"/>
      <c r="P144" s="85"/>
      <c r="Q144" s="93"/>
      <c r="R144" s="93"/>
      <c r="S144" s="93"/>
      <c r="T144" s="93"/>
      <c r="U144" s="93"/>
      <c r="V144" s="93"/>
      <c r="W144" s="93"/>
      <c r="X144" s="93"/>
      <c r="Y144" s="13"/>
      <c r="Z144" s="13"/>
    </row>
    <row r="145" spans="1:26" s="14" customFormat="1" ht="33.75" hidden="1" customHeight="1">
      <c r="A145" s="82" t="s">
        <v>121</v>
      </c>
      <c r="B145" s="109" t="s">
        <v>122</v>
      </c>
      <c r="C145" s="91">
        <v>2020</v>
      </c>
      <c r="D145" s="91">
        <v>2025</v>
      </c>
      <c r="E145" s="85" t="s">
        <v>92</v>
      </c>
      <c r="F145" s="58" t="s">
        <v>66</v>
      </c>
      <c r="G145" s="21">
        <f t="shared" si="109"/>
        <v>0</v>
      </c>
      <c r="H145" s="21">
        <f t="shared" ref="H145:M145" si="110">H146+H147</f>
        <v>0</v>
      </c>
      <c r="I145" s="21">
        <f t="shared" si="110"/>
        <v>0</v>
      </c>
      <c r="J145" s="21">
        <f t="shared" si="110"/>
        <v>0</v>
      </c>
      <c r="K145" s="21">
        <f t="shared" si="110"/>
        <v>0</v>
      </c>
      <c r="L145" s="21">
        <f t="shared" si="110"/>
        <v>0</v>
      </c>
      <c r="M145" s="21">
        <f t="shared" si="110"/>
        <v>0</v>
      </c>
      <c r="N145" s="21">
        <f t="shared" ref="N145" si="111">N146+N147</f>
        <v>0</v>
      </c>
      <c r="O145" s="83" t="s">
        <v>74</v>
      </c>
      <c r="P145" s="83" t="s">
        <v>75</v>
      </c>
      <c r="Q145" s="83" t="s">
        <v>25</v>
      </c>
      <c r="R145" s="83" t="s">
        <v>25</v>
      </c>
      <c r="S145" s="83" t="s">
        <v>25</v>
      </c>
      <c r="T145" s="83" t="s">
        <v>25</v>
      </c>
      <c r="U145" s="83" t="s">
        <v>25</v>
      </c>
      <c r="V145" s="83" t="s">
        <v>25</v>
      </c>
      <c r="W145" s="83" t="s">
        <v>25</v>
      </c>
      <c r="X145" s="83" t="s">
        <v>25</v>
      </c>
      <c r="Y145" s="13"/>
      <c r="Z145" s="13"/>
    </row>
    <row r="146" spans="1:26" s="14" customFormat="1" ht="67.5" hidden="1" customHeight="1">
      <c r="A146" s="82"/>
      <c r="B146" s="109"/>
      <c r="C146" s="91"/>
      <c r="D146" s="91"/>
      <c r="E146" s="85"/>
      <c r="F146" s="58" t="s">
        <v>38</v>
      </c>
      <c r="G146" s="21">
        <f t="shared" si="109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13"/>
      <c r="Z146" s="13"/>
    </row>
    <row r="147" spans="1:26" s="14" customFormat="1" ht="110.25" hidden="1" customHeight="1">
      <c r="A147" s="82"/>
      <c r="B147" s="109"/>
      <c r="C147" s="91"/>
      <c r="D147" s="91"/>
      <c r="E147" s="85"/>
      <c r="F147" s="58" t="s">
        <v>67</v>
      </c>
      <c r="G147" s="21">
        <f t="shared" si="109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13"/>
      <c r="Z147" s="13"/>
    </row>
    <row r="148" spans="1:26" s="14" customFormat="1" ht="33.75" hidden="1" customHeight="1">
      <c r="A148" s="82" t="s">
        <v>100</v>
      </c>
      <c r="B148" s="109" t="s">
        <v>405</v>
      </c>
      <c r="C148" s="91">
        <v>2020</v>
      </c>
      <c r="D148" s="91">
        <v>2025</v>
      </c>
      <c r="E148" s="85" t="s">
        <v>124</v>
      </c>
      <c r="F148" s="58" t="s">
        <v>66</v>
      </c>
      <c r="G148" s="21">
        <f t="shared" si="109"/>
        <v>0</v>
      </c>
      <c r="H148" s="21">
        <f t="shared" ref="H148:M148" si="112">H149+H150</f>
        <v>0</v>
      </c>
      <c r="I148" s="21">
        <f t="shared" si="112"/>
        <v>0</v>
      </c>
      <c r="J148" s="21">
        <f t="shared" si="112"/>
        <v>0</v>
      </c>
      <c r="K148" s="21">
        <f t="shared" si="112"/>
        <v>0</v>
      </c>
      <c r="L148" s="21">
        <f t="shared" si="112"/>
        <v>0</v>
      </c>
      <c r="M148" s="21">
        <f t="shared" si="112"/>
        <v>0</v>
      </c>
      <c r="N148" s="21">
        <f t="shared" ref="N148" si="113">N149+N150</f>
        <v>0</v>
      </c>
      <c r="O148" s="83" t="s">
        <v>74</v>
      </c>
      <c r="P148" s="83" t="s">
        <v>75</v>
      </c>
      <c r="Q148" s="83">
        <v>100</v>
      </c>
      <c r="R148" s="83">
        <v>100</v>
      </c>
      <c r="S148" s="83">
        <v>100</v>
      </c>
      <c r="T148" s="83" t="s">
        <v>25</v>
      </c>
      <c r="U148" s="83" t="s">
        <v>25</v>
      </c>
      <c r="V148" s="83" t="s">
        <v>25</v>
      </c>
      <c r="W148" s="83" t="s">
        <v>25</v>
      </c>
      <c r="X148" s="83" t="s">
        <v>25</v>
      </c>
      <c r="Y148" s="13"/>
      <c r="Z148" s="13"/>
    </row>
    <row r="149" spans="1:26" s="14" customFormat="1" ht="67.5" hidden="1" customHeight="1">
      <c r="A149" s="82"/>
      <c r="B149" s="109"/>
      <c r="C149" s="91"/>
      <c r="D149" s="91"/>
      <c r="E149" s="85"/>
      <c r="F149" s="58" t="s">
        <v>38</v>
      </c>
      <c r="G149" s="21">
        <f t="shared" si="109"/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13"/>
      <c r="Z149" s="13"/>
    </row>
    <row r="150" spans="1:26" s="14" customFormat="1" ht="225.75" hidden="1" customHeight="1">
      <c r="A150" s="82"/>
      <c r="B150" s="109"/>
      <c r="C150" s="91"/>
      <c r="D150" s="91"/>
      <c r="E150" s="85"/>
      <c r="F150" s="58" t="s">
        <v>67</v>
      </c>
      <c r="G150" s="21">
        <f t="shared" si="109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13"/>
      <c r="Z150" s="13"/>
    </row>
    <row r="151" spans="1:26" s="14" customFormat="1" ht="40.5" customHeight="1">
      <c r="A151" s="82" t="s">
        <v>104</v>
      </c>
      <c r="B151" s="109" t="s">
        <v>264</v>
      </c>
      <c r="C151" s="91">
        <v>2020</v>
      </c>
      <c r="D151" s="91">
        <v>2026</v>
      </c>
      <c r="E151" s="91" t="s">
        <v>73</v>
      </c>
      <c r="F151" s="58" t="s">
        <v>71</v>
      </c>
      <c r="G151" s="47">
        <f t="shared" si="109"/>
        <v>2138285.4499999997</v>
      </c>
      <c r="H151" s="47">
        <f>H152+H153</f>
        <v>2138285.4499999997</v>
      </c>
      <c r="I151" s="47">
        <f>I152+I153</f>
        <v>0</v>
      </c>
      <c r="J151" s="47">
        <v>0</v>
      </c>
      <c r="K151" s="47">
        <f>K152+K153</f>
        <v>0</v>
      </c>
      <c r="L151" s="47">
        <f>L152+L153</f>
        <v>0</v>
      </c>
      <c r="M151" s="47">
        <f>M152+H1171</f>
        <v>0</v>
      </c>
      <c r="N151" s="47">
        <f>N152+I1171</f>
        <v>0</v>
      </c>
      <c r="O151" s="93" t="s">
        <v>126</v>
      </c>
      <c r="P151" s="85" t="s">
        <v>127</v>
      </c>
      <c r="Q151" s="85">
        <v>0.80900000000000005</v>
      </c>
      <c r="R151" s="85">
        <v>0.80900000000000005</v>
      </c>
      <c r="S151" s="85">
        <v>0</v>
      </c>
      <c r="T151" s="85">
        <v>0</v>
      </c>
      <c r="U151" s="85" t="s">
        <v>25</v>
      </c>
      <c r="V151" s="85" t="s">
        <v>25</v>
      </c>
      <c r="W151" s="85" t="s">
        <v>25</v>
      </c>
      <c r="X151" s="85" t="s">
        <v>25</v>
      </c>
      <c r="Y151" s="13"/>
      <c r="Z151" s="13"/>
    </row>
    <row r="152" spans="1:26" s="14" customFormat="1" ht="40.5" customHeight="1">
      <c r="A152" s="82"/>
      <c r="B152" s="109"/>
      <c r="C152" s="91"/>
      <c r="D152" s="91"/>
      <c r="E152" s="91"/>
      <c r="F152" s="58" t="s">
        <v>38</v>
      </c>
      <c r="G152" s="47">
        <f t="shared" si="109"/>
        <v>106914.27</v>
      </c>
      <c r="H152" s="47">
        <v>106914.27</v>
      </c>
      <c r="I152" s="47">
        <v>0</v>
      </c>
      <c r="J152" s="47">
        <v>0</v>
      </c>
      <c r="K152" s="47">
        <v>0</v>
      </c>
      <c r="L152" s="47">
        <v>0</v>
      </c>
      <c r="M152" s="47">
        <v>0</v>
      </c>
      <c r="N152" s="47">
        <v>0</v>
      </c>
      <c r="O152" s="93"/>
      <c r="P152" s="85"/>
      <c r="Q152" s="85"/>
      <c r="R152" s="85"/>
      <c r="S152" s="85"/>
      <c r="T152" s="85"/>
      <c r="U152" s="85"/>
      <c r="V152" s="85"/>
      <c r="W152" s="85"/>
      <c r="X152" s="85"/>
      <c r="Y152" s="13"/>
      <c r="Z152" s="13"/>
    </row>
    <row r="153" spans="1:26" s="14" customFormat="1" ht="172.5" customHeight="1">
      <c r="A153" s="82"/>
      <c r="B153" s="109"/>
      <c r="C153" s="91"/>
      <c r="D153" s="91"/>
      <c r="E153" s="91"/>
      <c r="F153" s="58" t="s">
        <v>67</v>
      </c>
      <c r="G153" s="47">
        <f t="shared" si="109"/>
        <v>2031371.18</v>
      </c>
      <c r="H153" s="47">
        <v>2031371.18</v>
      </c>
      <c r="I153" s="47">
        <v>0</v>
      </c>
      <c r="J153" s="47">
        <v>0</v>
      </c>
      <c r="K153" s="47">
        <v>0</v>
      </c>
      <c r="L153" s="47">
        <v>0</v>
      </c>
      <c r="M153" s="47">
        <v>0</v>
      </c>
      <c r="N153" s="47">
        <v>0</v>
      </c>
      <c r="O153" s="93"/>
      <c r="P153" s="85"/>
      <c r="Q153" s="85"/>
      <c r="R153" s="85"/>
      <c r="S153" s="85"/>
      <c r="T153" s="85"/>
      <c r="U153" s="85"/>
      <c r="V153" s="85"/>
      <c r="W153" s="85"/>
      <c r="X153" s="85"/>
      <c r="Y153" s="13"/>
      <c r="Z153" s="13"/>
    </row>
    <row r="154" spans="1:26" s="14" customFormat="1" ht="40.5" customHeight="1">
      <c r="A154" s="82" t="s">
        <v>109</v>
      </c>
      <c r="B154" s="109" t="s">
        <v>265</v>
      </c>
      <c r="C154" s="91">
        <v>2020</v>
      </c>
      <c r="D154" s="91">
        <v>2026</v>
      </c>
      <c r="E154" s="91" t="s">
        <v>73</v>
      </c>
      <c r="F154" s="58" t="s">
        <v>71</v>
      </c>
      <c r="G154" s="47">
        <f t="shared" si="109"/>
        <v>1859770.88</v>
      </c>
      <c r="H154" s="47">
        <f>H155+H156</f>
        <v>599642</v>
      </c>
      <c r="I154" s="47">
        <f>I155+I156</f>
        <v>1260128.8799999999</v>
      </c>
      <c r="J154" s="47">
        <v>0</v>
      </c>
      <c r="K154" s="47">
        <f>K155+K156</f>
        <v>0</v>
      </c>
      <c r="L154" s="47">
        <f>L155+L156</f>
        <v>0</v>
      </c>
      <c r="M154" s="47">
        <f>M155+H1174</f>
        <v>0</v>
      </c>
      <c r="N154" s="47">
        <f>N155+I1174</f>
        <v>0</v>
      </c>
      <c r="O154" s="93" t="s">
        <v>129</v>
      </c>
      <c r="P154" s="85" t="s">
        <v>127</v>
      </c>
      <c r="Q154" s="85">
        <f>R154</f>
        <v>0.34</v>
      </c>
      <c r="R154" s="85">
        <v>0.34</v>
      </c>
      <c r="S154" s="85">
        <v>0</v>
      </c>
      <c r="T154" s="85">
        <v>0</v>
      </c>
      <c r="U154" s="85" t="s">
        <v>25</v>
      </c>
      <c r="V154" s="85" t="s">
        <v>25</v>
      </c>
      <c r="W154" s="85" t="s">
        <v>25</v>
      </c>
      <c r="X154" s="85" t="s">
        <v>25</v>
      </c>
      <c r="Y154" s="13"/>
      <c r="Z154" s="13"/>
    </row>
    <row r="155" spans="1:26" s="14" customFormat="1" ht="40.5" customHeight="1">
      <c r="A155" s="82"/>
      <c r="B155" s="109"/>
      <c r="C155" s="91"/>
      <c r="D155" s="91"/>
      <c r="E155" s="91"/>
      <c r="F155" s="58" t="s">
        <v>38</v>
      </c>
      <c r="G155" s="47">
        <f t="shared" si="109"/>
        <v>662648.43999999994</v>
      </c>
      <c r="H155" s="47">
        <v>599642</v>
      </c>
      <c r="I155" s="47">
        <v>63006.44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93"/>
      <c r="P155" s="85"/>
      <c r="Q155" s="85"/>
      <c r="R155" s="85"/>
      <c r="S155" s="85"/>
      <c r="T155" s="85"/>
      <c r="U155" s="85"/>
      <c r="V155" s="85"/>
      <c r="W155" s="85"/>
      <c r="X155" s="85"/>
      <c r="Y155" s="13"/>
      <c r="Z155" s="13"/>
    </row>
    <row r="156" spans="1:26" s="14" customFormat="1" ht="153" customHeight="1">
      <c r="A156" s="82"/>
      <c r="B156" s="109"/>
      <c r="C156" s="91"/>
      <c r="D156" s="91"/>
      <c r="E156" s="91"/>
      <c r="F156" s="58" t="s">
        <v>67</v>
      </c>
      <c r="G156" s="47">
        <f t="shared" si="109"/>
        <v>1197122.44</v>
      </c>
      <c r="H156" s="47">
        <v>0</v>
      </c>
      <c r="I156" s="47">
        <v>1197122.44</v>
      </c>
      <c r="J156" s="47">
        <v>0</v>
      </c>
      <c r="K156" s="47">
        <v>0</v>
      </c>
      <c r="L156" s="47">
        <v>0</v>
      </c>
      <c r="M156" s="47">
        <v>0</v>
      </c>
      <c r="N156" s="47">
        <v>0</v>
      </c>
      <c r="O156" s="93"/>
      <c r="P156" s="85"/>
      <c r="Q156" s="85"/>
      <c r="R156" s="85"/>
      <c r="S156" s="85"/>
      <c r="T156" s="85"/>
      <c r="U156" s="85"/>
      <c r="V156" s="85"/>
      <c r="W156" s="85"/>
      <c r="X156" s="85"/>
      <c r="Y156" s="13"/>
      <c r="Z156" s="13"/>
    </row>
    <row r="157" spans="1:26" s="14" customFormat="1" ht="35.25" customHeight="1">
      <c r="A157" s="82" t="s">
        <v>111</v>
      </c>
      <c r="B157" s="91" t="s">
        <v>120</v>
      </c>
      <c r="C157" s="91">
        <v>2020</v>
      </c>
      <c r="D157" s="91">
        <v>2026</v>
      </c>
      <c r="E157" s="85" t="s">
        <v>130</v>
      </c>
      <c r="F157" s="58" t="s">
        <v>71</v>
      </c>
      <c r="G157" s="21">
        <f t="shared" si="109"/>
        <v>1260128.8799999999</v>
      </c>
      <c r="H157" s="21">
        <f t="shared" ref="H157:M157" si="114">H158+H159</f>
        <v>0</v>
      </c>
      <c r="I157" s="21">
        <f t="shared" si="114"/>
        <v>1260128.8799999999</v>
      </c>
      <c r="J157" s="21">
        <f t="shared" si="114"/>
        <v>0</v>
      </c>
      <c r="K157" s="21">
        <f t="shared" si="114"/>
        <v>0</v>
      </c>
      <c r="L157" s="21">
        <f t="shared" si="114"/>
        <v>0</v>
      </c>
      <c r="M157" s="21">
        <f t="shared" si="114"/>
        <v>0</v>
      </c>
      <c r="N157" s="21">
        <f t="shared" ref="N157" si="115">N158+N159</f>
        <v>0</v>
      </c>
      <c r="O157" s="93" t="s">
        <v>25</v>
      </c>
      <c r="P157" s="85" t="s">
        <v>75</v>
      </c>
      <c r="Q157" s="93">
        <v>100</v>
      </c>
      <c r="R157" s="93">
        <v>100</v>
      </c>
      <c r="S157" s="93" t="s">
        <v>25</v>
      </c>
      <c r="T157" s="93" t="s">
        <v>25</v>
      </c>
      <c r="U157" s="93" t="s">
        <v>25</v>
      </c>
      <c r="V157" s="93" t="s">
        <v>25</v>
      </c>
      <c r="W157" s="93" t="s">
        <v>25</v>
      </c>
      <c r="X157" s="93" t="s">
        <v>25</v>
      </c>
      <c r="Y157" s="13"/>
      <c r="Z157" s="13"/>
    </row>
    <row r="158" spans="1:26" s="14" customFormat="1" ht="35.25" customHeight="1">
      <c r="A158" s="82"/>
      <c r="B158" s="91"/>
      <c r="C158" s="91"/>
      <c r="D158" s="91"/>
      <c r="E158" s="85"/>
      <c r="F158" s="58" t="s">
        <v>38</v>
      </c>
      <c r="G158" s="21">
        <f t="shared" si="109"/>
        <v>63006.44</v>
      </c>
      <c r="H158" s="21">
        <v>0</v>
      </c>
      <c r="I158" s="47">
        <v>63006.44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93"/>
      <c r="P158" s="85"/>
      <c r="Q158" s="93"/>
      <c r="R158" s="93"/>
      <c r="S158" s="93"/>
      <c r="T158" s="93"/>
      <c r="U158" s="93"/>
      <c r="V158" s="93"/>
      <c r="W158" s="93"/>
      <c r="X158" s="93"/>
      <c r="Y158" s="13"/>
      <c r="Z158" s="13"/>
    </row>
    <row r="159" spans="1:26" s="14" customFormat="1" ht="63" customHeight="1">
      <c r="A159" s="82"/>
      <c r="B159" s="91"/>
      <c r="C159" s="91"/>
      <c r="D159" s="91"/>
      <c r="E159" s="85"/>
      <c r="F159" s="58" t="s">
        <v>67</v>
      </c>
      <c r="G159" s="21">
        <f t="shared" si="109"/>
        <v>1197122.44</v>
      </c>
      <c r="H159" s="21">
        <v>0</v>
      </c>
      <c r="I159" s="47">
        <v>1197122.44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93"/>
      <c r="P159" s="85"/>
      <c r="Q159" s="93"/>
      <c r="R159" s="93"/>
      <c r="S159" s="93"/>
      <c r="T159" s="93"/>
      <c r="U159" s="93"/>
      <c r="V159" s="93"/>
      <c r="W159" s="93"/>
      <c r="X159" s="93"/>
      <c r="Y159" s="13"/>
      <c r="Z159" s="13"/>
    </row>
    <row r="160" spans="1:26" ht="26.25" customHeight="1">
      <c r="A160" s="82" t="s">
        <v>114</v>
      </c>
      <c r="B160" s="83" t="s">
        <v>266</v>
      </c>
      <c r="C160" s="84">
        <v>2020</v>
      </c>
      <c r="D160" s="84">
        <v>2026</v>
      </c>
      <c r="E160" s="85" t="s">
        <v>54</v>
      </c>
      <c r="F160" s="51" t="s">
        <v>32</v>
      </c>
      <c r="G160" s="45">
        <f t="shared" si="109"/>
        <v>454624</v>
      </c>
      <c r="H160" s="45">
        <f t="shared" ref="H160:M160" si="116">H161+H162</f>
        <v>454624</v>
      </c>
      <c r="I160" s="45">
        <f t="shared" si="116"/>
        <v>0</v>
      </c>
      <c r="J160" s="45">
        <f t="shared" si="116"/>
        <v>0</v>
      </c>
      <c r="K160" s="45">
        <f t="shared" si="116"/>
        <v>0</v>
      </c>
      <c r="L160" s="45">
        <f t="shared" si="116"/>
        <v>0</v>
      </c>
      <c r="M160" s="45">
        <f t="shared" si="116"/>
        <v>0</v>
      </c>
      <c r="N160" s="45">
        <f t="shared" ref="N160" si="117">N161+N162</f>
        <v>0</v>
      </c>
      <c r="O160" s="95" t="s">
        <v>132</v>
      </c>
      <c r="P160" s="83" t="s">
        <v>75</v>
      </c>
      <c r="Q160" s="89">
        <v>100</v>
      </c>
      <c r="R160" s="89">
        <v>100</v>
      </c>
      <c r="S160" s="83" t="s">
        <v>25</v>
      </c>
      <c r="T160" s="83" t="s">
        <v>25</v>
      </c>
      <c r="U160" s="83" t="s">
        <v>25</v>
      </c>
      <c r="V160" s="83" t="s">
        <v>25</v>
      </c>
      <c r="W160" s="83" t="s">
        <v>25</v>
      </c>
      <c r="X160" s="83" t="s">
        <v>25</v>
      </c>
    </row>
    <row r="161" spans="1:26" ht="63.75" customHeight="1">
      <c r="A161" s="82"/>
      <c r="B161" s="83"/>
      <c r="C161" s="84"/>
      <c r="D161" s="84"/>
      <c r="E161" s="85"/>
      <c r="F161" s="51" t="s">
        <v>38</v>
      </c>
      <c r="G161" s="45">
        <f t="shared" si="109"/>
        <v>33665.82</v>
      </c>
      <c r="H161" s="45">
        <f>23400+10265.82</f>
        <v>33665.82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95"/>
      <c r="P161" s="83"/>
      <c r="Q161" s="89"/>
      <c r="R161" s="89"/>
      <c r="S161" s="83"/>
      <c r="T161" s="83"/>
      <c r="U161" s="83"/>
      <c r="V161" s="83"/>
      <c r="W161" s="83"/>
      <c r="X161" s="83"/>
    </row>
    <row r="162" spans="1:26" ht="117.75" customHeight="1">
      <c r="A162" s="82"/>
      <c r="B162" s="83"/>
      <c r="C162" s="84"/>
      <c r="D162" s="84"/>
      <c r="E162" s="85"/>
      <c r="F162" s="51" t="s">
        <v>39</v>
      </c>
      <c r="G162" s="45">
        <f t="shared" si="109"/>
        <v>420958.18</v>
      </c>
      <c r="H162" s="45">
        <v>420958.18</v>
      </c>
      <c r="I162" s="45">
        <v>0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95"/>
      <c r="P162" s="83"/>
      <c r="Q162" s="89"/>
      <c r="R162" s="89"/>
      <c r="S162" s="83"/>
      <c r="T162" s="83"/>
      <c r="U162" s="83"/>
      <c r="V162" s="83"/>
      <c r="W162" s="83"/>
      <c r="X162" s="83"/>
    </row>
    <row r="163" spans="1:26" ht="26.25" customHeight="1">
      <c r="A163" s="82" t="s">
        <v>117</v>
      </c>
      <c r="B163" s="83" t="s">
        <v>388</v>
      </c>
      <c r="C163" s="84">
        <v>2020</v>
      </c>
      <c r="D163" s="84">
        <v>2026</v>
      </c>
      <c r="E163" s="85" t="s">
        <v>54</v>
      </c>
      <c r="F163" s="51" t="s">
        <v>32</v>
      </c>
      <c r="G163" s="45">
        <f t="shared" si="109"/>
        <v>576757.18999999994</v>
      </c>
      <c r="H163" s="45">
        <f t="shared" ref="H163:M163" si="118">H164+H165</f>
        <v>125757.18999999999</v>
      </c>
      <c r="I163" s="45">
        <f t="shared" si="118"/>
        <v>0</v>
      </c>
      <c r="J163" s="45">
        <f t="shared" si="118"/>
        <v>0</v>
      </c>
      <c r="K163" s="45">
        <f t="shared" si="118"/>
        <v>451000</v>
      </c>
      <c r="L163" s="45">
        <f t="shared" si="118"/>
        <v>0</v>
      </c>
      <c r="M163" s="45">
        <f t="shared" si="118"/>
        <v>0</v>
      </c>
      <c r="N163" s="45">
        <f t="shared" ref="N163" si="119">N164+N165</f>
        <v>0</v>
      </c>
      <c r="O163" s="95" t="s">
        <v>132</v>
      </c>
      <c r="P163" s="83" t="s">
        <v>75</v>
      </c>
      <c r="Q163" s="89">
        <v>100</v>
      </c>
      <c r="R163" s="89">
        <v>100</v>
      </c>
      <c r="S163" s="83" t="s">
        <v>25</v>
      </c>
      <c r="T163" s="83" t="s">
        <v>25</v>
      </c>
      <c r="U163" s="83">
        <v>100</v>
      </c>
      <c r="V163" s="83" t="s">
        <v>25</v>
      </c>
      <c r="W163" s="83" t="s">
        <v>25</v>
      </c>
      <c r="X163" s="83" t="s">
        <v>25</v>
      </c>
    </row>
    <row r="164" spans="1:26" ht="63.75" customHeight="1">
      <c r="A164" s="82"/>
      <c r="B164" s="83"/>
      <c r="C164" s="84"/>
      <c r="D164" s="84"/>
      <c r="E164" s="85"/>
      <c r="F164" s="51" t="s">
        <v>38</v>
      </c>
      <c r="G164" s="45">
        <f t="shared" si="109"/>
        <v>50866.09</v>
      </c>
      <c r="H164" s="45">
        <v>16680.509999999998</v>
      </c>
      <c r="I164" s="45">
        <v>0</v>
      </c>
      <c r="J164" s="45">
        <v>0</v>
      </c>
      <c r="K164" s="45">
        <v>34185.58</v>
      </c>
      <c r="L164" s="45">
        <v>0</v>
      </c>
      <c r="M164" s="45">
        <v>0</v>
      </c>
      <c r="N164" s="45">
        <v>0</v>
      </c>
      <c r="O164" s="95"/>
      <c r="P164" s="83"/>
      <c r="Q164" s="89"/>
      <c r="R164" s="89"/>
      <c r="S164" s="83"/>
      <c r="T164" s="83"/>
      <c r="U164" s="83"/>
      <c r="V164" s="83"/>
      <c r="W164" s="83"/>
      <c r="X164" s="83"/>
    </row>
    <row r="165" spans="1:26" ht="123" customHeight="1">
      <c r="A165" s="82"/>
      <c r="B165" s="83"/>
      <c r="C165" s="84"/>
      <c r="D165" s="84"/>
      <c r="E165" s="85"/>
      <c r="F165" s="51" t="s">
        <v>39</v>
      </c>
      <c r="G165" s="45">
        <f t="shared" si="109"/>
        <v>525891.1</v>
      </c>
      <c r="H165" s="45">
        <v>109076.68</v>
      </c>
      <c r="I165" s="45">
        <v>0</v>
      </c>
      <c r="J165" s="45">
        <v>0</v>
      </c>
      <c r="K165" s="45">
        <v>416814.42</v>
      </c>
      <c r="L165" s="45">
        <v>0</v>
      </c>
      <c r="M165" s="45">
        <v>0</v>
      </c>
      <c r="N165" s="45">
        <v>0</v>
      </c>
      <c r="O165" s="95"/>
      <c r="P165" s="83"/>
      <c r="Q165" s="89"/>
      <c r="R165" s="89"/>
      <c r="S165" s="83"/>
      <c r="T165" s="83"/>
      <c r="U165" s="83"/>
      <c r="V165" s="83"/>
      <c r="W165" s="83"/>
      <c r="X165" s="83"/>
    </row>
    <row r="166" spans="1:26" ht="26.25" customHeight="1">
      <c r="A166" s="82" t="s">
        <v>121</v>
      </c>
      <c r="B166" s="139" t="s">
        <v>267</v>
      </c>
      <c r="C166" s="84">
        <v>2020</v>
      </c>
      <c r="D166" s="84">
        <v>2026</v>
      </c>
      <c r="E166" s="85" t="s">
        <v>54</v>
      </c>
      <c r="F166" s="51" t="s">
        <v>32</v>
      </c>
      <c r="G166" s="45">
        <f t="shared" si="109"/>
        <v>100000</v>
      </c>
      <c r="H166" s="45">
        <f t="shared" ref="H166:M166" si="120">H167+H168</f>
        <v>100000</v>
      </c>
      <c r="I166" s="45">
        <f t="shared" si="120"/>
        <v>0</v>
      </c>
      <c r="J166" s="45">
        <f t="shared" si="120"/>
        <v>0</v>
      </c>
      <c r="K166" s="45">
        <f t="shared" si="120"/>
        <v>0</v>
      </c>
      <c r="L166" s="45">
        <f t="shared" si="120"/>
        <v>0</v>
      </c>
      <c r="M166" s="45">
        <f t="shared" si="120"/>
        <v>0</v>
      </c>
      <c r="N166" s="45">
        <f t="shared" ref="N166" si="121">N167+N168</f>
        <v>0</v>
      </c>
      <c r="O166" s="95" t="s">
        <v>74</v>
      </c>
      <c r="P166" s="83" t="s">
        <v>75</v>
      </c>
      <c r="Q166" s="89">
        <v>100</v>
      </c>
      <c r="R166" s="89">
        <v>100</v>
      </c>
      <c r="S166" s="83" t="s">
        <v>25</v>
      </c>
      <c r="T166" s="83" t="s">
        <v>25</v>
      </c>
      <c r="U166" s="83" t="s">
        <v>25</v>
      </c>
      <c r="V166" s="83" t="s">
        <v>25</v>
      </c>
      <c r="W166" s="83" t="s">
        <v>25</v>
      </c>
      <c r="X166" s="83" t="s">
        <v>25</v>
      </c>
    </row>
    <row r="167" spans="1:26" ht="63.75" customHeight="1">
      <c r="A167" s="82"/>
      <c r="B167" s="139"/>
      <c r="C167" s="84"/>
      <c r="D167" s="84"/>
      <c r="E167" s="85"/>
      <c r="F167" s="51" t="s">
        <v>38</v>
      </c>
      <c r="G167" s="45">
        <f t="shared" si="109"/>
        <v>100000</v>
      </c>
      <c r="H167" s="45">
        <v>100000</v>
      </c>
      <c r="I167" s="45">
        <v>0</v>
      </c>
      <c r="J167" s="45">
        <v>0</v>
      </c>
      <c r="K167" s="45">
        <v>0</v>
      </c>
      <c r="L167" s="45">
        <v>0</v>
      </c>
      <c r="M167" s="45">
        <v>0</v>
      </c>
      <c r="N167" s="45">
        <v>0</v>
      </c>
      <c r="O167" s="95"/>
      <c r="P167" s="83"/>
      <c r="Q167" s="89"/>
      <c r="R167" s="89"/>
      <c r="S167" s="83"/>
      <c r="T167" s="83"/>
      <c r="U167" s="83"/>
      <c r="V167" s="83"/>
      <c r="W167" s="83"/>
      <c r="X167" s="83"/>
    </row>
    <row r="168" spans="1:26" ht="128.25" customHeight="1">
      <c r="A168" s="82"/>
      <c r="B168" s="139"/>
      <c r="C168" s="84"/>
      <c r="D168" s="84"/>
      <c r="E168" s="85"/>
      <c r="F168" s="51" t="s">
        <v>39</v>
      </c>
      <c r="G168" s="45">
        <f t="shared" si="109"/>
        <v>0</v>
      </c>
      <c r="H168" s="45">
        <v>0</v>
      </c>
      <c r="I168" s="45">
        <v>0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95"/>
      <c r="P168" s="83"/>
      <c r="Q168" s="89"/>
      <c r="R168" s="89"/>
      <c r="S168" s="83"/>
      <c r="T168" s="83"/>
      <c r="U168" s="83"/>
      <c r="V168" s="83"/>
      <c r="W168" s="83"/>
      <c r="X168" s="83"/>
    </row>
    <row r="169" spans="1:26" ht="26.25" customHeight="1">
      <c r="A169" s="82" t="s">
        <v>123</v>
      </c>
      <c r="B169" s="139" t="s">
        <v>268</v>
      </c>
      <c r="C169" s="84">
        <v>2020</v>
      </c>
      <c r="D169" s="84">
        <v>2026</v>
      </c>
      <c r="E169" s="85" t="s">
        <v>54</v>
      </c>
      <c r="F169" s="51" t="s">
        <v>32</v>
      </c>
      <c r="G169" s="45">
        <f t="shared" si="109"/>
        <v>9491371.3599999994</v>
      </c>
      <c r="H169" s="45">
        <f t="shared" ref="H169:M169" si="122">H170+H171</f>
        <v>3991371.36</v>
      </c>
      <c r="I169" s="45">
        <f t="shared" si="122"/>
        <v>5500000</v>
      </c>
      <c r="J169" s="45">
        <f t="shared" si="122"/>
        <v>0</v>
      </c>
      <c r="K169" s="45">
        <f t="shared" si="122"/>
        <v>0</v>
      </c>
      <c r="L169" s="45">
        <f t="shared" si="122"/>
        <v>0</v>
      </c>
      <c r="M169" s="45">
        <f t="shared" si="122"/>
        <v>0</v>
      </c>
      <c r="N169" s="45">
        <f t="shared" ref="N169" si="123">N170+N171</f>
        <v>0</v>
      </c>
      <c r="O169" s="95" t="s">
        <v>74</v>
      </c>
      <c r="P169" s="83" t="s">
        <v>75</v>
      </c>
      <c r="Q169" s="89">
        <v>100</v>
      </c>
      <c r="R169" s="89">
        <v>100</v>
      </c>
      <c r="S169" s="83">
        <v>100</v>
      </c>
      <c r="T169" s="83" t="s">
        <v>25</v>
      </c>
      <c r="U169" s="83" t="s">
        <v>25</v>
      </c>
      <c r="V169" s="83" t="s">
        <v>25</v>
      </c>
      <c r="W169" s="83" t="s">
        <v>25</v>
      </c>
      <c r="X169" s="83" t="s">
        <v>25</v>
      </c>
    </row>
    <row r="170" spans="1:26" ht="63.75" customHeight="1">
      <c r="A170" s="82"/>
      <c r="B170" s="139"/>
      <c r="C170" s="84"/>
      <c r="D170" s="84"/>
      <c r="E170" s="85"/>
      <c r="F170" s="51" t="s">
        <v>38</v>
      </c>
      <c r="G170" s="45">
        <f t="shared" si="109"/>
        <v>9491371.3599999994</v>
      </c>
      <c r="H170" s="45">
        <v>3991371.36</v>
      </c>
      <c r="I170" s="45">
        <v>5500000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95"/>
      <c r="P170" s="83"/>
      <c r="Q170" s="89"/>
      <c r="R170" s="89"/>
      <c r="S170" s="83"/>
      <c r="T170" s="83"/>
      <c r="U170" s="83"/>
      <c r="V170" s="83"/>
      <c r="W170" s="83"/>
      <c r="X170" s="83"/>
    </row>
    <row r="171" spans="1:26" ht="131.25" customHeight="1">
      <c r="A171" s="82"/>
      <c r="B171" s="139"/>
      <c r="C171" s="84"/>
      <c r="D171" s="84"/>
      <c r="E171" s="85"/>
      <c r="F171" s="51" t="s">
        <v>39</v>
      </c>
      <c r="G171" s="45">
        <f t="shared" si="109"/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95"/>
      <c r="P171" s="83"/>
      <c r="Q171" s="89"/>
      <c r="R171" s="89"/>
      <c r="S171" s="83"/>
      <c r="T171" s="83"/>
      <c r="U171" s="83"/>
      <c r="V171" s="83"/>
      <c r="W171" s="83"/>
      <c r="X171" s="83"/>
    </row>
    <row r="172" spans="1:26" ht="26.25" customHeight="1">
      <c r="A172" s="82" t="s">
        <v>125</v>
      </c>
      <c r="B172" s="139" t="s">
        <v>269</v>
      </c>
      <c r="C172" s="84">
        <v>2020</v>
      </c>
      <c r="D172" s="84">
        <v>2026</v>
      </c>
      <c r="E172" s="85" t="s">
        <v>54</v>
      </c>
      <c r="F172" s="51" t="s">
        <v>32</v>
      </c>
      <c r="G172" s="45">
        <f>H172+I172+J172+K172+L172+M172</f>
        <v>600000</v>
      </c>
      <c r="H172" s="45">
        <f t="shared" ref="H172:M172" si="124">H173+H174</f>
        <v>600000</v>
      </c>
      <c r="I172" s="45">
        <f t="shared" si="124"/>
        <v>0</v>
      </c>
      <c r="J172" s="45">
        <f t="shared" si="124"/>
        <v>0</v>
      </c>
      <c r="K172" s="45">
        <f t="shared" si="124"/>
        <v>0</v>
      </c>
      <c r="L172" s="45">
        <f t="shared" si="124"/>
        <v>0</v>
      </c>
      <c r="M172" s="45">
        <f t="shared" si="124"/>
        <v>0</v>
      </c>
      <c r="N172" s="45">
        <f t="shared" ref="N172" si="125">N173+N174</f>
        <v>0</v>
      </c>
      <c r="O172" s="95" t="s">
        <v>74</v>
      </c>
      <c r="P172" s="83" t="s">
        <v>75</v>
      </c>
      <c r="Q172" s="89">
        <v>100</v>
      </c>
      <c r="R172" s="89">
        <v>100</v>
      </c>
      <c r="S172" s="83" t="s">
        <v>25</v>
      </c>
      <c r="T172" s="83" t="s">
        <v>25</v>
      </c>
      <c r="U172" s="83" t="s">
        <v>25</v>
      </c>
      <c r="V172" s="83" t="s">
        <v>25</v>
      </c>
      <c r="W172" s="83" t="s">
        <v>25</v>
      </c>
      <c r="X172" s="83" t="s">
        <v>25</v>
      </c>
    </row>
    <row r="173" spans="1:26" ht="63.75" customHeight="1">
      <c r="A173" s="82"/>
      <c r="B173" s="139"/>
      <c r="C173" s="84"/>
      <c r="D173" s="84"/>
      <c r="E173" s="85"/>
      <c r="F173" s="51" t="s">
        <v>38</v>
      </c>
      <c r="G173" s="45">
        <f>H173+I173+J173+K173+L173+M173</f>
        <v>600000</v>
      </c>
      <c r="H173" s="45">
        <v>600000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95"/>
      <c r="P173" s="83"/>
      <c r="Q173" s="89"/>
      <c r="R173" s="89"/>
      <c r="S173" s="83"/>
      <c r="T173" s="83"/>
      <c r="U173" s="83"/>
      <c r="V173" s="83"/>
      <c r="W173" s="83"/>
      <c r="X173" s="83"/>
    </row>
    <row r="174" spans="1:26" ht="117.75" customHeight="1">
      <c r="A174" s="82"/>
      <c r="B174" s="139"/>
      <c r="C174" s="84"/>
      <c r="D174" s="84"/>
      <c r="E174" s="85"/>
      <c r="F174" s="51" t="s">
        <v>39</v>
      </c>
      <c r="G174" s="45">
        <f>H174+I174+J174+K174+L174+M174</f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95"/>
      <c r="P174" s="83"/>
      <c r="Q174" s="89"/>
      <c r="R174" s="89"/>
      <c r="S174" s="83"/>
      <c r="T174" s="83"/>
      <c r="U174" s="83"/>
      <c r="V174" s="83"/>
      <c r="W174" s="83"/>
      <c r="X174" s="83"/>
    </row>
    <row r="175" spans="1:26" s="14" customFormat="1" ht="32.25" customHeight="1">
      <c r="A175" s="82" t="s">
        <v>128</v>
      </c>
      <c r="B175" s="83" t="s">
        <v>270</v>
      </c>
      <c r="C175" s="91">
        <v>2020</v>
      </c>
      <c r="D175" s="91">
        <v>2026</v>
      </c>
      <c r="E175" s="85" t="s">
        <v>73</v>
      </c>
      <c r="F175" s="58" t="s">
        <v>66</v>
      </c>
      <c r="G175" s="21">
        <f t="shared" ref="G175:M175" si="126">G176+G177+G178</f>
        <v>12720193.609999999</v>
      </c>
      <c r="H175" s="21">
        <f t="shared" si="126"/>
        <v>440301.41</v>
      </c>
      <c r="I175" s="21">
        <f t="shared" si="126"/>
        <v>4035497.6</v>
      </c>
      <c r="J175" s="21">
        <f t="shared" si="126"/>
        <v>4027916.17</v>
      </c>
      <c r="K175" s="21">
        <f t="shared" si="126"/>
        <v>4216478.43</v>
      </c>
      <c r="L175" s="21">
        <f t="shared" si="126"/>
        <v>0</v>
      </c>
      <c r="M175" s="21">
        <f t="shared" si="126"/>
        <v>0</v>
      </c>
      <c r="N175" s="21">
        <f t="shared" ref="N175" si="127">N176+N177+N178</f>
        <v>0</v>
      </c>
      <c r="O175" s="95" t="s">
        <v>74</v>
      </c>
      <c r="P175" s="83" t="s">
        <v>75</v>
      </c>
      <c r="Q175" s="104">
        <v>100</v>
      </c>
      <c r="R175" s="104">
        <v>100</v>
      </c>
      <c r="S175" s="104">
        <v>100</v>
      </c>
      <c r="T175" s="104">
        <v>100</v>
      </c>
      <c r="U175" s="104" t="s">
        <v>25</v>
      </c>
      <c r="V175" s="104" t="s">
        <v>25</v>
      </c>
      <c r="W175" s="104" t="s">
        <v>25</v>
      </c>
      <c r="X175" s="104" t="s">
        <v>25</v>
      </c>
      <c r="Y175" s="13"/>
      <c r="Z175" s="13"/>
    </row>
    <row r="176" spans="1:26" s="14" customFormat="1" ht="73.5" customHeight="1">
      <c r="A176" s="82"/>
      <c r="B176" s="83"/>
      <c r="C176" s="91"/>
      <c r="D176" s="91"/>
      <c r="E176" s="85"/>
      <c r="F176" s="58" t="s">
        <v>38</v>
      </c>
      <c r="G176" s="21">
        <f>H176+I176+J176+K176+L176+M176</f>
        <v>12720193.609999999</v>
      </c>
      <c r="H176" s="21">
        <v>440301.41</v>
      </c>
      <c r="I176" s="21">
        <v>4035497.6</v>
      </c>
      <c r="J176" s="21">
        <v>4027916.17</v>
      </c>
      <c r="K176" s="21">
        <v>4216478.43</v>
      </c>
      <c r="L176" s="21">
        <v>0</v>
      </c>
      <c r="M176" s="21">
        <v>0</v>
      </c>
      <c r="N176" s="21">
        <v>0</v>
      </c>
      <c r="O176" s="95"/>
      <c r="P176" s="83"/>
      <c r="Q176" s="104"/>
      <c r="R176" s="104"/>
      <c r="S176" s="104"/>
      <c r="T176" s="104"/>
      <c r="U176" s="104"/>
      <c r="V176" s="104"/>
      <c r="W176" s="104"/>
      <c r="X176" s="104"/>
      <c r="Y176" s="13"/>
      <c r="Z176" s="13"/>
    </row>
    <row r="177" spans="1:26" s="14" customFormat="1" ht="48.75" customHeight="1">
      <c r="A177" s="82"/>
      <c r="B177" s="83"/>
      <c r="C177" s="91"/>
      <c r="D177" s="91"/>
      <c r="E177" s="85"/>
      <c r="F177" s="57" t="s">
        <v>67</v>
      </c>
      <c r="G177" s="21">
        <f>H177+I177+J177+K177+L177+M177</f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95"/>
      <c r="P177" s="83"/>
      <c r="Q177" s="104"/>
      <c r="R177" s="104"/>
      <c r="S177" s="104"/>
      <c r="T177" s="104"/>
      <c r="U177" s="104"/>
      <c r="V177" s="104"/>
      <c r="W177" s="104"/>
      <c r="X177" s="104"/>
      <c r="Y177" s="13"/>
      <c r="Z177" s="13"/>
    </row>
    <row r="178" spans="1:26" s="14" customFormat="1" ht="61.5" customHeight="1">
      <c r="A178" s="82"/>
      <c r="B178" s="83"/>
      <c r="C178" s="91"/>
      <c r="D178" s="91"/>
      <c r="E178" s="85"/>
      <c r="F178" s="51" t="s">
        <v>89</v>
      </c>
      <c r="G178" s="21">
        <f>H178+I178+J178+K178+L178+M178</f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59"/>
      <c r="P178" s="41"/>
      <c r="Q178" s="41"/>
      <c r="R178" s="41"/>
      <c r="S178" s="41"/>
      <c r="T178" s="41"/>
      <c r="U178" s="41"/>
      <c r="V178" s="41"/>
      <c r="W178" s="41"/>
      <c r="X178" s="41"/>
      <c r="Y178" s="13"/>
      <c r="Z178" s="13"/>
    </row>
    <row r="179" spans="1:26" s="14" customFormat="1" ht="32.25" customHeight="1">
      <c r="A179" s="82" t="s">
        <v>131</v>
      </c>
      <c r="B179" s="83" t="s">
        <v>271</v>
      </c>
      <c r="C179" s="91">
        <v>2020</v>
      </c>
      <c r="D179" s="91">
        <v>2026</v>
      </c>
      <c r="E179" s="85" t="s">
        <v>73</v>
      </c>
      <c r="F179" s="58" t="s">
        <v>66</v>
      </c>
      <c r="G179" s="21">
        <f t="shared" ref="G179:M179" si="128">G180+G181+G182</f>
        <v>367152</v>
      </c>
      <c r="H179" s="21">
        <f t="shared" si="128"/>
        <v>0</v>
      </c>
      <c r="I179" s="21">
        <f t="shared" si="128"/>
        <v>367152</v>
      </c>
      <c r="J179" s="21">
        <f t="shared" si="128"/>
        <v>0</v>
      </c>
      <c r="K179" s="21">
        <f t="shared" si="128"/>
        <v>0</v>
      </c>
      <c r="L179" s="21">
        <f t="shared" si="128"/>
        <v>0</v>
      </c>
      <c r="M179" s="21">
        <f t="shared" si="128"/>
        <v>0</v>
      </c>
      <c r="N179" s="21">
        <f t="shared" ref="N179" si="129">N180+N181+N182</f>
        <v>0</v>
      </c>
      <c r="O179" s="95" t="s">
        <v>74</v>
      </c>
      <c r="P179" s="83" t="s">
        <v>75</v>
      </c>
      <c r="Q179" s="104">
        <v>100</v>
      </c>
      <c r="R179" s="104" t="s">
        <v>25</v>
      </c>
      <c r="S179" s="104">
        <v>100</v>
      </c>
      <c r="T179" s="104" t="s">
        <v>25</v>
      </c>
      <c r="U179" s="104" t="s">
        <v>25</v>
      </c>
      <c r="V179" s="104" t="s">
        <v>25</v>
      </c>
      <c r="W179" s="104" t="s">
        <v>25</v>
      </c>
      <c r="X179" s="104" t="s">
        <v>25</v>
      </c>
      <c r="Y179" s="13"/>
      <c r="Z179" s="13"/>
    </row>
    <row r="180" spans="1:26" s="14" customFormat="1" ht="73.5" customHeight="1">
      <c r="A180" s="82"/>
      <c r="B180" s="83"/>
      <c r="C180" s="91"/>
      <c r="D180" s="91"/>
      <c r="E180" s="85"/>
      <c r="F180" s="58" t="s">
        <v>38</v>
      </c>
      <c r="G180" s="21">
        <f>H180+I180+J180+K180+L180+M180</f>
        <v>14686.08</v>
      </c>
      <c r="H180" s="21">
        <v>0</v>
      </c>
      <c r="I180" s="21">
        <v>14686.08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95"/>
      <c r="P180" s="83"/>
      <c r="Q180" s="104"/>
      <c r="R180" s="104"/>
      <c r="S180" s="104"/>
      <c r="T180" s="104"/>
      <c r="U180" s="104"/>
      <c r="V180" s="104"/>
      <c r="W180" s="104"/>
      <c r="X180" s="104"/>
      <c r="Y180" s="13"/>
      <c r="Z180" s="13"/>
    </row>
    <row r="181" spans="1:26" s="14" customFormat="1" ht="48.75" customHeight="1">
      <c r="A181" s="82"/>
      <c r="B181" s="83"/>
      <c r="C181" s="91"/>
      <c r="D181" s="91"/>
      <c r="E181" s="85"/>
      <c r="F181" s="57" t="s">
        <v>67</v>
      </c>
      <c r="G181" s="21">
        <f>H181+I181+J181+K181+L181+M181</f>
        <v>352465.91999999998</v>
      </c>
      <c r="H181" s="21">
        <v>0</v>
      </c>
      <c r="I181" s="21">
        <v>352465.91999999998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95"/>
      <c r="P181" s="83"/>
      <c r="Q181" s="104"/>
      <c r="R181" s="104"/>
      <c r="S181" s="104"/>
      <c r="T181" s="104"/>
      <c r="U181" s="104"/>
      <c r="V181" s="104"/>
      <c r="W181" s="104"/>
      <c r="X181" s="104"/>
      <c r="Y181" s="13"/>
      <c r="Z181" s="13"/>
    </row>
    <row r="182" spans="1:26" s="14" customFormat="1" ht="51" customHeight="1">
      <c r="A182" s="82"/>
      <c r="B182" s="83"/>
      <c r="C182" s="91"/>
      <c r="D182" s="91"/>
      <c r="E182" s="85"/>
      <c r="F182" s="51" t="s">
        <v>89</v>
      </c>
      <c r="G182" s="21">
        <f>H182+I182+J182+K182+L182+M182</f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59"/>
      <c r="P182" s="41"/>
      <c r="Q182" s="41"/>
      <c r="R182" s="41"/>
      <c r="S182" s="41"/>
      <c r="T182" s="41"/>
      <c r="U182" s="41"/>
      <c r="V182" s="41"/>
      <c r="W182" s="41"/>
      <c r="X182" s="41"/>
      <c r="Y182" s="13"/>
      <c r="Z182" s="13"/>
    </row>
    <row r="183" spans="1:26" s="14" customFormat="1" ht="32.25" customHeight="1">
      <c r="A183" s="82" t="s">
        <v>133</v>
      </c>
      <c r="B183" s="83" t="s">
        <v>272</v>
      </c>
      <c r="C183" s="91">
        <v>2020</v>
      </c>
      <c r="D183" s="91">
        <v>2026</v>
      </c>
      <c r="E183" s="85" t="s">
        <v>73</v>
      </c>
      <c r="F183" s="58" t="s">
        <v>66</v>
      </c>
      <c r="G183" s="21">
        <f t="shared" ref="G183:M183" si="130">G184+G185+G186</f>
        <v>574000</v>
      </c>
      <c r="H183" s="21">
        <f t="shared" si="130"/>
        <v>0</v>
      </c>
      <c r="I183" s="21">
        <f t="shared" si="130"/>
        <v>574000</v>
      </c>
      <c r="J183" s="21">
        <f t="shared" si="130"/>
        <v>0</v>
      </c>
      <c r="K183" s="21">
        <f t="shared" si="130"/>
        <v>0</v>
      </c>
      <c r="L183" s="21">
        <f t="shared" si="130"/>
        <v>0</v>
      </c>
      <c r="M183" s="21">
        <f t="shared" si="130"/>
        <v>0</v>
      </c>
      <c r="N183" s="21">
        <f t="shared" ref="N183" si="131">N184+N185+N186</f>
        <v>0</v>
      </c>
      <c r="O183" s="95" t="s">
        <v>140</v>
      </c>
      <c r="P183" s="83" t="s">
        <v>141</v>
      </c>
      <c r="Q183" s="83">
        <v>1</v>
      </c>
      <c r="R183" s="83" t="s">
        <v>25</v>
      </c>
      <c r="S183" s="83">
        <v>1</v>
      </c>
      <c r="T183" s="83" t="s">
        <v>25</v>
      </c>
      <c r="U183" s="83" t="s">
        <v>25</v>
      </c>
      <c r="V183" s="83" t="s">
        <v>25</v>
      </c>
      <c r="W183" s="83" t="s">
        <v>25</v>
      </c>
      <c r="X183" s="83" t="s">
        <v>25</v>
      </c>
      <c r="Y183" s="13"/>
      <c r="Z183" s="13"/>
    </row>
    <row r="184" spans="1:26" s="14" customFormat="1" ht="73.5" customHeight="1">
      <c r="A184" s="82"/>
      <c r="B184" s="83"/>
      <c r="C184" s="91"/>
      <c r="D184" s="91"/>
      <c r="E184" s="85"/>
      <c r="F184" s="58" t="s">
        <v>38</v>
      </c>
      <c r="G184" s="21">
        <f>SUM(H184:M184)</f>
        <v>267980.12</v>
      </c>
      <c r="H184" s="21">
        <v>0</v>
      </c>
      <c r="I184" s="21">
        <v>267980.12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95"/>
      <c r="P184" s="83"/>
      <c r="Q184" s="83"/>
      <c r="R184" s="83"/>
      <c r="S184" s="83"/>
      <c r="T184" s="83"/>
      <c r="U184" s="83"/>
      <c r="V184" s="83"/>
      <c r="W184" s="83"/>
      <c r="X184" s="83"/>
      <c r="Y184" s="13"/>
      <c r="Z184" s="13"/>
    </row>
    <row r="185" spans="1:26" s="14" customFormat="1" ht="48.75" customHeight="1">
      <c r="A185" s="82"/>
      <c r="B185" s="83"/>
      <c r="C185" s="91"/>
      <c r="D185" s="91"/>
      <c r="E185" s="85"/>
      <c r="F185" s="57" t="s">
        <v>67</v>
      </c>
      <c r="G185" s="21">
        <f>SUM(H185:M185)</f>
        <v>306019.88</v>
      </c>
      <c r="H185" s="21">
        <v>0</v>
      </c>
      <c r="I185" s="21">
        <v>306019.88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95"/>
      <c r="P185" s="83"/>
      <c r="Q185" s="83"/>
      <c r="R185" s="83"/>
      <c r="S185" s="83"/>
      <c r="T185" s="83"/>
      <c r="U185" s="83"/>
      <c r="V185" s="83"/>
      <c r="W185" s="83"/>
      <c r="X185" s="83"/>
      <c r="Y185" s="13"/>
      <c r="Z185" s="13"/>
    </row>
    <row r="186" spans="1:26" s="14" customFormat="1" ht="90" customHeight="1">
      <c r="A186" s="82"/>
      <c r="B186" s="83"/>
      <c r="C186" s="91"/>
      <c r="D186" s="91"/>
      <c r="E186" s="85"/>
      <c r="F186" s="51" t="s">
        <v>89</v>
      </c>
      <c r="G186" s="21">
        <f>SUM(H186:M186)</f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95"/>
      <c r="P186" s="83"/>
      <c r="Q186" s="83"/>
      <c r="R186" s="83"/>
      <c r="S186" s="83"/>
      <c r="T186" s="83"/>
      <c r="U186" s="83"/>
      <c r="V186" s="83"/>
      <c r="W186" s="83"/>
      <c r="X186" s="83"/>
      <c r="Y186" s="13"/>
      <c r="Z186" s="13"/>
    </row>
    <row r="187" spans="1:26" s="14" customFormat="1" ht="32.25" customHeight="1">
      <c r="A187" s="82" t="s">
        <v>134</v>
      </c>
      <c r="B187" s="83" t="s">
        <v>273</v>
      </c>
      <c r="C187" s="91">
        <v>2020</v>
      </c>
      <c r="D187" s="91">
        <v>2026</v>
      </c>
      <c r="E187" s="85" t="s">
        <v>73</v>
      </c>
      <c r="F187" s="58" t="s">
        <v>66</v>
      </c>
      <c r="G187" s="21">
        <f t="shared" ref="G187:M187" si="132">G188+G189+G190</f>
        <v>1117000</v>
      </c>
      <c r="H187" s="21">
        <f t="shared" si="132"/>
        <v>0</v>
      </c>
      <c r="I187" s="21">
        <f t="shared" si="132"/>
        <v>1117000</v>
      </c>
      <c r="J187" s="21">
        <f t="shared" si="132"/>
        <v>0</v>
      </c>
      <c r="K187" s="21">
        <f t="shared" si="132"/>
        <v>0</v>
      </c>
      <c r="L187" s="21">
        <f t="shared" si="132"/>
        <v>0</v>
      </c>
      <c r="M187" s="21">
        <f t="shared" si="132"/>
        <v>0</v>
      </c>
      <c r="N187" s="21">
        <f t="shared" ref="N187" si="133">N188+N189+N190</f>
        <v>0</v>
      </c>
      <c r="O187" s="95" t="s">
        <v>140</v>
      </c>
      <c r="P187" s="83" t="s">
        <v>141</v>
      </c>
      <c r="Q187" s="83">
        <v>1</v>
      </c>
      <c r="R187" s="83" t="s">
        <v>25</v>
      </c>
      <c r="S187" s="83">
        <v>1</v>
      </c>
      <c r="T187" s="83" t="s">
        <v>25</v>
      </c>
      <c r="U187" s="83" t="s">
        <v>25</v>
      </c>
      <c r="V187" s="83" t="s">
        <v>25</v>
      </c>
      <c r="W187" s="83" t="s">
        <v>25</v>
      </c>
      <c r="X187" s="83" t="s">
        <v>25</v>
      </c>
      <c r="Y187" s="13"/>
      <c r="Z187" s="13"/>
    </row>
    <row r="188" spans="1:26" s="14" customFormat="1" ht="73.5" customHeight="1">
      <c r="A188" s="82"/>
      <c r="B188" s="83"/>
      <c r="C188" s="91"/>
      <c r="D188" s="91"/>
      <c r="E188" s="85"/>
      <c r="F188" s="58" t="s">
        <v>38</v>
      </c>
      <c r="G188" s="21">
        <f>H188+I188+J188+K188+L188+M188</f>
        <v>521487.45</v>
      </c>
      <c r="H188" s="21">
        <v>0</v>
      </c>
      <c r="I188" s="21">
        <v>521487.45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95"/>
      <c r="P188" s="83"/>
      <c r="Q188" s="83"/>
      <c r="R188" s="83"/>
      <c r="S188" s="83"/>
      <c r="T188" s="83"/>
      <c r="U188" s="83"/>
      <c r="V188" s="83"/>
      <c r="W188" s="83"/>
      <c r="X188" s="83"/>
      <c r="Y188" s="13"/>
      <c r="Z188" s="13"/>
    </row>
    <row r="189" spans="1:26" s="14" customFormat="1" ht="48.75" customHeight="1">
      <c r="A189" s="82"/>
      <c r="B189" s="83"/>
      <c r="C189" s="91"/>
      <c r="D189" s="91"/>
      <c r="E189" s="85"/>
      <c r="F189" s="57" t="s">
        <v>67</v>
      </c>
      <c r="G189" s="21">
        <f>H189+I189+J189+K189+L189+M189</f>
        <v>595512.55000000005</v>
      </c>
      <c r="H189" s="21">
        <v>0</v>
      </c>
      <c r="I189" s="21">
        <v>595512.55000000005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95"/>
      <c r="P189" s="83"/>
      <c r="Q189" s="83"/>
      <c r="R189" s="83"/>
      <c r="S189" s="83"/>
      <c r="T189" s="83"/>
      <c r="U189" s="83"/>
      <c r="V189" s="83"/>
      <c r="W189" s="83"/>
      <c r="X189" s="83"/>
      <c r="Y189" s="13"/>
      <c r="Z189" s="13"/>
    </row>
    <row r="190" spans="1:26" s="14" customFormat="1" ht="51.75" customHeight="1">
      <c r="A190" s="82"/>
      <c r="B190" s="83"/>
      <c r="C190" s="91"/>
      <c r="D190" s="91"/>
      <c r="E190" s="85"/>
      <c r="F190" s="51" t="s">
        <v>89</v>
      </c>
      <c r="G190" s="21">
        <f>H190+I190+J190+K190+L190+M190</f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95"/>
      <c r="P190" s="83"/>
      <c r="Q190" s="83"/>
      <c r="R190" s="83"/>
      <c r="S190" s="83"/>
      <c r="T190" s="83"/>
      <c r="U190" s="83"/>
      <c r="V190" s="83"/>
      <c r="W190" s="83"/>
      <c r="X190" s="83"/>
      <c r="Y190" s="13"/>
      <c r="Z190" s="13"/>
    </row>
    <row r="191" spans="1:26" s="14" customFormat="1" ht="32.25" customHeight="1">
      <c r="A191" s="82" t="s">
        <v>135</v>
      </c>
      <c r="B191" s="83" t="s">
        <v>274</v>
      </c>
      <c r="C191" s="91">
        <v>2020</v>
      </c>
      <c r="D191" s="91">
        <v>2026</v>
      </c>
      <c r="E191" s="85" t="s">
        <v>73</v>
      </c>
      <c r="F191" s="58" t="s">
        <v>66</v>
      </c>
      <c r="G191" s="21">
        <f t="shared" ref="G191:M191" si="134">G192+G193+G194</f>
        <v>309000</v>
      </c>
      <c r="H191" s="21">
        <f t="shared" si="134"/>
        <v>0</v>
      </c>
      <c r="I191" s="21">
        <f t="shared" si="134"/>
        <v>309000</v>
      </c>
      <c r="J191" s="21">
        <f t="shared" si="134"/>
        <v>0</v>
      </c>
      <c r="K191" s="21">
        <f t="shared" si="134"/>
        <v>0</v>
      </c>
      <c r="L191" s="21">
        <f t="shared" si="134"/>
        <v>0</v>
      </c>
      <c r="M191" s="21">
        <f t="shared" si="134"/>
        <v>0</v>
      </c>
      <c r="N191" s="21">
        <f t="shared" ref="N191" si="135">N192+N193+N194</f>
        <v>0</v>
      </c>
      <c r="O191" s="95" t="s">
        <v>144</v>
      </c>
      <c r="P191" s="83" t="s">
        <v>145</v>
      </c>
      <c r="Q191" s="83">
        <v>100</v>
      </c>
      <c r="R191" s="83" t="s">
        <v>25</v>
      </c>
      <c r="S191" s="83">
        <v>100</v>
      </c>
      <c r="T191" s="83" t="s">
        <v>25</v>
      </c>
      <c r="U191" s="83" t="s">
        <v>25</v>
      </c>
      <c r="V191" s="83" t="s">
        <v>25</v>
      </c>
      <c r="W191" s="83" t="s">
        <v>25</v>
      </c>
      <c r="X191" s="83" t="s">
        <v>25</v>
      </c>
      <c r="Y191" s="13"/>
      <c r="Z191" s="13"/>
    </row>
    <row r="192" spans="1:26" s="14" customFormat="1" ht="73.5" customHeight="1">
      <c r="A192" s="82"/>
      <c r="B192" s="83"/>
      <c r="C192" s="91"/>
      <c r="D192" s="91"/>
      <c r="E192" s="85"/>
      <c r="F192" s="58" t="s">
        <v>38</v>
      </c>
      <c r="G192" s="21">
        <f t="shared" ref="G192:G206" si="136">H192+I192+J192+K192+L192+M192</f>
        <v>144261.07999999999</v>
      </c>
      <c r="H192" s="21">
        <v>0</v>
      </c>
      <c r="I192" s="21">
        <v>144261.07999999999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95"/>
      <c r="P192" s="83"/>
      <c r="Q192" s="83"/>
      <c r="R192" s="83"/>
      <c r="S192" s="83"/>
      <c r="T192" s="83"/>
      <c r="U192" s="83"/>
      <c r="V192" s="83"/>
      <c r="W192" s="83"/>
      <c r="X192" s="83"/>
      <c r="Y192" s="13"/>
      <c r="Z192" s="13"/>
    </row>
    <row r="193" spans="1:26" s="14" customFormat="1" ht="48.75" customHeight="1">
      <c r="A193" s="82"/>
      <c r="B193" s="83"/>
      <c r="C193" s="91"/>
      <c r="D193" s="91"/>
      <c r="E193" s="85"/>
      <c r="F193" s="57" t="s">
        <v>67</v>
      </c>
      <c r="G193" s="21">
        <f t="shared" si="136"/>
        <v>164738.92000000001</v>
      </c>
      <c r="H193" s="21">
        <v>0</v>
      </c>
      <c r="I193" s="21">
        <v>164738.92000000001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95"/>
      <c r="P193" s="83"/>
      <c r="Q193" s="83"/>
      <c r="R193" s="83"/>
      <c r="S193" s="83"/>
      <c r="T193" s="83"/>
      <c r="U193" s="83"/>
      <c r="V193" s="83"/>
      <c r="W193" s="83"/>
      <c r="X193" s="83"/>
      <c r="Y193" s="13"/>
      <c r="Z193" s="13"/>
    </row>
    <row r="194" spans="1:26" s="14" customFormat="1" ht="54" customHeight="1">
      <c r="A194" s="82"/>
      <c r="B194" s="83"/>
      <c r="C194" s="91"/>
      <c r="D194" s="91"/>
      <c r="E194" s="85"/>
      <c r="F194" s="51" t="s">
        <v>89</v>
      </c>
      <c r="G194" s="21">
        <f t="shared" si="136"/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95"/>
      <c r="P194" s="83"/>
      <c r="Q194" s="83"/>
      <c r="R194" s="83"/>
      <c r="S194" s="83"/>
      <c r="T194" s="83"/>
      <c r="U194" s="83"/>
      <c r="V194" s="83"/>
      <c r="W194" s="83"/>
      <c r="X194" s="83"/>
      <c r="Y194" s="13"/>
      <c r="Z194" s="13"/>
    </row>
    <row r="195" spans="1:26" s="14" customFormat="1" ht="35.25" hidden="1" customHeight="1">
      <c r="A195" s="82" t="s">
        <v>146</v>
      </c>
      <c r="B195" s="109" t="s">
        <v>147</v>
      </c>
      <c r="C195" s="91">
        <v>2022</v>
      </c>
      <c r="D195" s="91">
        <v>2022</v>
      </c>
      <c r="E195" s="85" t="s">
        <v>73</v>
      </c>
      <c r="F195" s="58" t="s">
        <v>71</v>
      </c>
      <c r="G195" s="45">
        <f t="shared" si="136"/>
        <v>0</v>
      </c>
      <c r="H195" s="45">
        <f t="shared" ref="H195:M195" si="137">H196+H197</f>
        <v>0</v>
      </c>
      <c r="I195" s="45">
        <f t="shared" si="137"/>
        <v>0</v>
      </c>
      <c r="J195" s="45">
        <f t="shared" si="137"/>
        <v>0</v>
      </c>
      <c r="K195" s="45">
        <f t="shared" si="137"/>
        <v>0</v>
      </c>
      <c r="L195" s="45">
        <f t="shared" si="137"/>
        <v>0</v>
      </c>
      <c r="M195" s="45">
        <f t="shared" si="137"/>
        <v>0</v>
      </c>
      <c r="N195" s="45">
        <f t="shared" ref="N195" si="138">N196+N197</f>
        <v>0</v>
      </c>
      <c r="O195" s="93" t="s">
        <v>74</v>
      </c>
      <c r="P195" s="85" t="s">
        <v>75</v>
      </c>
      <c r="Q195" s="85">
        <v>100</v>
      </c>
      <c r="R195" s="85" t="s">
        <v>25</v>
      </c>
      <c r="S195" s="85" t="s">
        <v>25</v>
      </c>
      <c r="T195" s="85">
        <v>100</v>
      </c>
      <c r="U195" s="85" t="s">
        <v>25</v>
      </c>
      <c r="V195" s="85" t="s">
        <v>25</v>
      </c>
      <c r="W195" s="85" t="s">
        <v>25</v>
      </c>
      <c r="X195" s="85" t="s">
        <v>25</v>
      </c>
      <c r="Y195" s="13"/>
      <c r="Z195" s="13"/>
    </row>
    <row r="196" spans="1:26" s="14" customFormat="1" ht="76.5" hidden="1" customHeight="1">
      <c r="A196" s="82"/>
      <c r="B196" s="109"/>
      <c r="C196" s="91"/>
      <c r="D196" s="91"/>
      <c r="E196" s="85"/>
      <c r="F196" s="58" t="s">
        <v>38</v>
      </c>
      <c r="G196" s="45">
        <f t="shared" si="136"/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93"/>
      <c r="P196" s="85"/>
      <c r="Q196" s="85"/>
      <c r="R196" s="85"/>
      <c r="S196" s="85"/>
      <c r="T196" s="85"/>
      <c r="U196" s="85"/>
      <c r="V196" s="85"/>
      <c r="W196" s="85"/>
      <c r="X196" s="85"/>
      <c r="Y196" s="13"/>
      <c r="Z196" s="13"/>
    </row>
    <row r="197" spans="1:26" s="14" customFormat="1" ht="99" hidden="1" customHeight="1">
      <c r="A197" s="82"/>
      <c r="B197" s="109"/>
      <c r="C197" s="91"/>
      <c r="D197" s="91"/>
      <c r="E197" s="85"/>
      <c r="F197" s="58" t="s">
        <v>67</v>
      </c>
      <c r="G197" s="45">
        <f t="shared" si="136"/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93"/>
      <c r="P197" s="85"/>
      <c r="Q197" s="85"/>
      <c r="R197" s="85"/>
      <c r="S197" s="85"/>
      <c r="T197" s="85"/>
      <c r="U197" s="85"/>
      <c r="V197" s="85"/>
      <c r="W197" s="85"/>
      <c r="X197" s="85"/>
      <c r="Y197" s="13"/>
      <c r="Z197" s="13"/>
    </row>
    <row r="198" spans="1:26" s="14" customFormat="1" ht="44.25" hidden="1" customHeight="1">
      <c r="A198" s="94" t="s">
        <v>148</v>
      </c>
      <c r="B198" s="90" t="s">
        <v>80</v>
      </c>
      <c r="C198" s="91">
        <v>2022</v>
      </c>
      <c r="D198" s="91">
        <v>2022</v>
      </c>
      <c r="E198" s="92" t="s">
        <v>96</v>
      </c>
      <c r="F198" s="58" t="s">
        <v>71</v>
      </c>
      <c r="G198" s="45">
        <f t="shared" si="136"/>
        <v>0</v>
      </c>
      <c r="H198" s="45">
        <f t="shared" ref="H198:M198" si="139">H199+H200</f>
        <v>0</v>
      </c>
      <c r="I198" s="45">
        <f t="shared" si="139"/>
        <v>0</v>
      </c>
      <c r="J198" s="45">
        <f t="shared" si="139"/>
        <v>0</v>
      </c>
      <c r="K198" s="45">
        <f t="shared" si="139"/>
        <v>0</v>
      </c>
      <c r="L198" s="45">
        <f t="shared" si="139"/>
        <v>0</v>
      </c>
      <c r="M198" s="45">
        <f t="shared" si="139"/>
        <v>0</v>
      </c>
      <c r="N198" s="45">
        <f t="shared" ref="N198" si="140">N199+N200</f>
        <v>0</v>
      </c>
      <c r="O198" s="93" t="s">
        <v>25</v>
      </c>
      <c r="P198" s="85" t="s">
        <v>25</v>
      </c>
      <c r="Q198" s="93" t="s">
        <v>25</v>
      </c>
      <c r="R198" s="93" t="s">
        <v>25</v>
      </c>
      <c r="S198" s="93" t="s">
        <v>25</v>
      </c>
      <c r="T198" s="93" t="s">
        <v>25</v>
      </c>
      <c r="U198" s="93" t="s">
        <v>25</v>
      </c>
      <c r="V198" s="93" t="s">
        <v>25</v>
      </c>
      <c r="W198" s="93" t="s">
        <v>25</v>
      </c>
      <c r="X198" s="93" t="s">
        <v>25</v>
      </c>
      <c r="Y198" s="13"/>
      <c r="Z198" s="13"/>
    </row>
    <row r="199" spans="1:26" s="14" customFormat="1" ht="44.25" hidden="1" customHeight="1">
      <c r="A199" s="94"/>
      <c r="B199" s="90"/>
      <c r="C199" s="91"/>
      <c r="D199" s="91"/>
      <c r="E199" s="92"/>
      <c r="F199" s="58" t="s">
        <v>38</v>
      </c>
      <c r="G199" s="45">
        <f t="shared" si="136"/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93"/>
      <c r="P199" s="85"/>
      <c r="Q199" s="93"/>
      <c r="R199" s="93"/>
      <c r="S199" s="93"/>
      <c r="T199" s="93"/>
      <c r="U199" s="93"/>
      <c r="V199" s="93"/>
      <c r="W199" s="93"/>
      <c r="X199" s="93"/>
      <c r="Y199" s="13"/>
      <c r="Z199" s="13"/>
    </row>
    <row r="200" spans="1:26" s="14" customFormat="1" ht="44.25" hidden="1" customHeight="1">
      <c r="A200" s="94"/>
      <c r="B200" s="90"/>
      <c r="C200" s="91"/>
      <c r="D200" s="91"/>
      <c r="E200" s="92"/>
      <c r="F200" s="58" t="s">
        <v>67</v>
      </c>
      <c r="G200" s="45">
        <f t="shared" si="136"/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93"/>
      <c r="P200" s="85"/>
      <c r="Q200" s="93"/>
      <c r="R200" s="93"/>
      <c r="S200" s="93"/>
      <c r="T200" s="93"/>
      <c r="U200" s="93"/>
      <c r="V200" s="93"/>
      <c r="W200" s="93"/>
      <c r="X200" s="93"/>
      <c r="Y200" s="13"/>
      <c r="Z200" s="13"/>
    </row>
    <row r="201" spans="1:26" s="14" customFormat="1" ht="44.25" hidden="1" customHeight="1">
      <c r="A201" s="82" t="s">
        <v>149</v>
      </c>
      <c r="B201" s="91" t="s">
        <v>113</v>
      </c>
      <c r="C201" s="91">
        <v>2022</v>
      </c>
      <c r="D201" s="91">
        <v>2022</v>
      </c>
      <c r="E201" s="85" t="s">
        <v>96</v>
      </c>
      <c r="F201" s="58" t="s">
        <v>71</v>
      </c>
      <c r="G201" s="45">
        <f t="shared" si="136"/>
        <v>0</v>
      </c>
      <c r="H201" s="45">
        <f t="shared" ref="H201:M201" si="141">H202+H203</f>
        <v>0</v>
      </c>
      <c r="I201" s="45">
        <f t="shared" si="141"/>
        <v>0</v>
      </c>
      <c r="J201" s="45">
        <f t="shared" si="141"/>
        <v>0</v>
      </c>
      <c r="K201" s="45">
        <f t="shared" si="141"/>
        <v>0</v>
      </c>
      <c r="L201" s="45">
        <f t="shared" si="141"/>
        <v>0</v>
      </c>
      <c r="M201" s="45">
        <f t="shared" si="141"/>
        <v>0</v>
      </c>
      <c r="N201" s="45">
        <f t="shared" ref="N201" si="142">N202+N203</f>
        <v>0</v>
      </c>
      <c r="O201" s="93" t="s">
        <v>25</v>
      </c>
      <c r="P201" s="85" t="s">
        <v>25</v>
      </c>
      <c r="Q201" s="93" t="s">
        <v>25</v>
      </c>
      <c r="R201" s="93" t="s">
        <v>25</v>
      </c>
      <c r="S201" s="93" t="s">
        <v>25</v>
      </c>
      <c r="T201" s="93" t="s">
        <v>25</v>
      </c>
      <c r="U201" s="93" t="s">
        <v>25</v>
      </c>
      <c r="V201" s="93" t="s">
        <v>25</v>
      </c>
      <c r="W201" s="93" t="s">
        <v>25</v>
      </c>
      <c r="X201" s="93" t="s">
        <v>25</v>
      </c>
      <c r="Y201" s="13"/>
      <c r="Z201" s="13"/>
    </row>
    <row r="202" spans="1:26" s="14" customFormat="1" ht="44.25" hidden="1" customHeight="1">
      <c r="A202" s="82"/>
      <c r="B202" s="91"/>
      <c r="C202" s="91"/>
      <c r="D202" s="91"/>
      <c r="E202" s="85"/>
      <c r="F202" s="58" t="s">
        <v>38</v>
      </c>
      <c r="G202" s="45">
        <f t="shared" si="136"/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93"/>
      <c r="P202" s="85"/>
      <c r="Q202" s="93"/>
      <c r="R202" s="93"/>
      <c r="S202" s="93"/>
      <c r="T202" s="93"/>
      <c r="U202" s="93"/>
      <c r="V202" s="93"/>
      <c r="W202" s="93"/>
      <c r="X202" s="93"/>
      <c r="Y202" s="13"/>
      <c r="Z202" s="13"/>
    </row>
    <row r="203" spans="1:26" s="14" customFormat="1" ht="44.25" hidden="1" customHeight="1">
      <c r="A203" s="82"/>
      <c r="B203" s="91"/>
      <c r="C203" s="91"/>
      <c r="D203" s="91"/>
      <c r="E203" s="85"/>
      <c r="F203" s="58" t="s">
        <v>67</v>
      </c>
      <c r="G203" s="45">
        <f t="shared" si="136"/>
        <v>0</v>
      </c>
      <c r="H203" s="45">
        <v>0</v>
      </c>
      <c r="I203" s="45">
        <v>0</v>
      </c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93"/>
      <c r="P203" s="85"/>
      <c r="Q203" s="93"/>
      <c r="R203" s="93"/>
      <c r="S203" s="93"/>
      <c r="T203" s="93"/>
      <c r="U203" s="93"/>
      <c r="V203" s="93"/>
      <c r="W203" s="93"/>
      <c r="X203" s="93"/>
      <c r="Y203" s="13"/>
      <c r="Z203" s="13"/>
    </row>
    <row r="204" spans="1:26" s="14" customFormat="1" ht="35.25" hidden="1" customHeight="1">
      <c r="A204" s="82" t="s">
        <v>150</v>
      </c>
      <c r="B204" s="109" t="s">
        <v>151</v>
      </c>
      <c r="C204" s="91">
        <v>2023</v>
      </c>
      <c r="D204" s="91">
        <v>2023</v>
      </c>
      <c r="E204" s="85" t="s">
        <v>73</v>
      </c>
      <c r="F204" s="58" t="s">
        <v>71</v>
      </c>
      <c r="G204" s="45">
        <f t="shared" si="136"/>
        <v>0</v>
      </c>
      <c r="H204" s="45">
        <f t="shared" ref="H204:M204" si="143">H205+H206</f>
        <v>0</v>
      </c>
      <c r="I204" s="45">
        <f t="shared" si="143"/>
        <v>0</v>
      </c>
      <c r="J204" s="45">
        <f t="shared" si="143"/>
        <v>0</v>
      </c>
      <c r="K204" s="45">
        <f t="shared" si="143"/>
        <v>0</v>
      </c>
      <c r="L204" s="45">
        <f t="shared" si="143"/>
        <v>0</v>
      </c>
      <c r="M204" s="45">
        <f t="shared" si="143"/>
        <v>0</v>
      </c>
      <c r="N204" s="45">
        <f t="shared" ref="N204" si="144">N205+N206</f>
        <v>0</v>
      </c>
      <c r="O204" s="93" t="s">
        <v>74</v>
      </c>
      <c r="P204" s="85" t="s">
        <v>75</v>
      </c>
      <c r="Q204" s="85">
        <v>100</v>
      </c>
      <c r="R204" s="85" t="s">
        <v>25</v>
      </c>
      <c r="S204" s="85" t="s">
        <v>25</v>
      </c>
      <c r="T204" s="85" t="s">
        <v>25</v>
      </c>
      <c r="U204" s="85">
        <v>100</v>
      </c>
      <c r="V204" s="85" t="s">
        <v>25</v>
      </c>
      <c r="W204" s="85" t="s">
        <v>25</v>
      </c>
      <c r="X204" s="85" t="s">
        <v>25</v>
      </c>
      <c r="Y204" s="13"/>
      <c r="Z204" s="13"/>
    </row>
    <row r="205" spans="1:26" s="14" customFormat="1" ht="76.5" hidden="1" customHeight="1">
      <c r="A205" s="82"/>
      <c r="B205" s="109"/>
      <c r="C205" s="91"/>
      <c r="D205" s="91"/>
      <c r="E205" s="85"/>
      <c r="F205" s="58" t="s">
        <v>38</v>
      </c>
      <c r="G205" s="45">
        <f t="shared" si="136"/>
        <v>0</v>
      </c>
      <c r="H205" s="45">
        <v>0</v>
      </c>
      <c r="I205" s="45">
        <v>0</v>
      </c>
      <c r="J205" s="45">
        <v>0</v>
      </c>
      <c r="K205" s="45">
        <v>0</v>
      </c>
      <c r="L205" s="45">
        <v>0</v>
      </c>
      <c r="M205" s="45">
        <v>0</v>
      </c>
      <c r="N205" s="45">
        <v>0</v>
      </c>
      <c r="O205" s="93"/>
      <c r="P205" s="85"/>
      <c r="Q205" s="85"/>
      <c r="R205" s="85"/>
      <c r="S205" s="85"/>
      <c r="T205" s="85"/>
      <c r="U205" s="85"/>
      <c r="V205" s="85"/>
      <c r="W205" s="85"/>
      <c r="X205" s="85"/>
      <c r="Y205" s="13"/>
      <c r="Z205" s="13"/>
    </row>
    <row r="206" spans="1:26" s="14" customFormat="1" ht="99" hidden="1" customHeight="1">
      <c r="A206" s="82"/>
      <c r="B206" s="109"/>
      <c r="C206" s="91"/>
      <c r="D206" s="91"/>
      <c r="E206" s="85"/>
      <c r="F206" s="58" t="s">
        <v>67</v>
      </c>
      <c r="G206" s="45">
        <f t="shared" si="136"/>
        <v>0</v>
      </c>
      <c r="H206" s="45">
        <v>0</v>
      </c>
      <c r="I206" s="45">
        <v>0</v>
      </c>
      <c r="J206" s="45">
        <v>0</v>
      </c>
      <c r="K206" s="45">
        <v>0</v>
      </c>
      <c r="L206" s="45">
        <v>0</v>
      </c>
      <c r="M206" s="45">
        <v>0</v>
      </c>
      <c r="N206" s="45">
        <v>0</v>
      </c>
      <c r="O206" s="93"/>
      <c r="P206" s="85"/>
      <c r="Q206" s="85"/>
      <c r="R206" s="85"/>
      <c r="S206" s="85"/>
      <c r="T206" s="85"/>
      <c r="U206" s="85"/>
      <c r="V206" s="85"/>
      <c r="W206" s="85"/>
      <c r="X206" s="85"/>
      <c r="Y206" s="13"/>
      <c r="Z206" s="13"/>
    </row>
    <row r="207" spans="1:26" s="14" customFormat="1" ht="44.25" hidden="1" customHeight="1">
      <c r="A207" s="94" t="s">
        <v>152</v>
      </c>
      <c r="B207" s="90" t="s">
        <v>80</v>
      </c>
      <c r="C207" s="91">
        <v>2023</v>
      </c>
      <c r="D207" s="91">
        <v>2023</v>
      </c>
      <c r="E207" s="92" t="s">
        <v>96</v>
      </c>
      <c r="F207" s="58" t="s">
        <v>71</v>
      </c>
      <c r="G207" s="45">
        <v>550000</v>
      </c>
      <c r="H207" s="45">
        <f t="shared" ref="H207:M207" si="145">H208+H209</f>
        <v>0</v>
      </c>
      <c r="I207" s="45">
        <f t="shared" si="145"/>
        <v>0</v>
      </c>
      <c r="J207" s="45">
        <f t="shared" si="145"/>
        <v>0</v>
      </c>
      <c r="K207" s="45">
        <f t="shared" si="145"/>
        <v>0</v>
      </c>
      <c r="L207" s="45">
        <f t="shared" si="145"/>
        <v>0</v>
      </c>
      <c r="M207" s="45">
        <f t="shared" si="145"/>
        <v>0</v>
      </c>
      <c r="N207" s="45">
        <f t="shared" ref="N207" si="146">N208+N209</f>
        <v>0</v>
      </c>
      <c r="O207" s="93" t="s">
        <v>25</v>
      </c>
      <c r="P207" s="85" t="s">
        <v>25</v>
      </c>
      <c r="Q207" s="93" t="s">
        <v>25</v>
      </c>
      <c r="R207" s="93" t="s">
        <v>25</v>
      </c>
      <c r="S207" s="93" t="s">
        <v>25</v>
      </c>
      <c r="T207" s="93" t="s">
        <v>25</v>
      </c>
      <c r="U207" s="93" t="s">
        <v>25</v>
      </c>
      <c r="V207" s="93" t="s">
        <v>25</v>
      </c>
      <c r="W207" s="93" t="s">
        <v>25</v>
      </c>
      <c r="X207" s="93" t="s">
        <v>25</v>
      </c>
      <c r="Y207" s="13"/>
      <c r="Z207" s="13"/>
    </row>
    <row r="208" spans="1:26" s="14" customFormat="1" ht="44.25" hidden="1" customHeight="1">
      <c r="A208" s="94"/>
      <c r="B208" s="90"/>
      <c r="C208" s="91"/>
      <c r="D208" s="91"/>
      <c r="E208" s="92"/>
      <c r="F208" s="58" t="s">
        <v>38</v>
      </c>
      <c r="G208" s="45">
        <v>550000</v>
      </c>
      <c r="H208" s="45">
        <v>0</v>
      </c>
      <c r="I208" s="45">
        <v>0</v>
      </c>
      <c r="J208" s="45">
        <v>0</v>
      </c>
      <c r="K208" s="45">
        <v>0</v>
      </c>
      <c r="L208" s="45">
        <v>0</v>
      </c>
      <c r="M208" s="45">
        <v>0</v>
      </c>
      <c r="N208" s="45">
        <v>0</v>
      </c>
      <c r="O208" s="93"/>
      <c r="P208" s="85"/>
      <c r="Q208" s="93"/>
      <c r="R208" s="93"/>
      <c r="S208" s="93"/>
      <c r="T208" s="93"/>
      <c r="U208" s="93"/>
      <c r="V208" s="93"/>
      <c r="W208" s="93"/>
      <c r="X208" s="93"/>
      <c r="Y208" s="13"/>
      <c r="Z208" s="13"/>
    </row>
    <row r="209" spans="1:26" s="14" customFormat="1" ht="44.25" hidden="1" customHeight="1">
      <c r="A209" s="94"/>
      <c r="B209" s="90"/>
      <c r="C209" s="91"/>
      <c r="D209" s="91"/>
      <c r="E209" s="92"/>
      <c r="F209" s="58" t="s">
        <v>67</v>
      </c>
      <c r="G209" s="45">
        <f t="shared" ref="G209:G215" si="147">H209+I209+J209+K209+L209+M209</f>
        <v>0</v>
      </c>
      <c r="H209" s="45">
        <v>0</v>
      </c>
      <c r="I209" s="45">
        <v>0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93"/>
      <c r="P209" s="85"/>
      <c r="Q209" s="93"/>
      <c r="R209" s="93"/>
      <c r="S209" s="93"/>
      <c r="T209" s="93"/>
      <c r="U209" s="93"/>
      <c r="V209" s="93"/>
      <c r="W209" s="93"/>
      <c r="X209" s="93"/>
      <c r="Y209" s="13"/>
      <c r="Z209" s="13"/>
    </row>
    <row r="210" spans="1:26" s="14" customFormat="1" ht="44.25" hidden="1" customHeight="1">
      <c r="A210" s="82" t="s">
        <v>153</v>
      </c>
      <c r="B210" s="91" t="s">
        <v>113</v>
      </c>
      <c r="C210" s="91">
        <v>2023</v>
      </c>
      <c r="D210" s="91">
        <v>2023</v>
      </c>
      <c r="E210" s="85" t="s">
        <v>96</v>
      </c>
      <c r="F210" s="58" t="s">
        <v>71</v>
      </c>
      <c r="G210" s="45">
        <f t="shared" si="147"/>
        <v>0</v>
      </c>
      <c r="H210" s="45">
        <f t="shared" ref="H210:M210" si="148">H211+H212</f>
        <v>0</v>
      </c>
      <c r="I210" s="45">
        <f t="shared" si="148"/>
        <v>0</v>
      </c>
      <c r="J210" s="45">
        <f t="shared" si="148"/>
        <v>0</v>
      </c>
      <c r="K210" s="45">
        <f t="shared" si="148"/>
        <v>0</v>
      </c>
      <c r="L210" s="45">
        <f t="shared" si="148"/>
        <v>0</v>
      </c>
      <c r="M210" s="45">
        <f t="shared" si="148"/>
        <v>0</v>
      </c>
      <c r="N210" s="45">
        <f t="shared" ref="N210" si="149">N211+N212</f>
        <v>0</v>
      </c>
      <c r="O210" s="93" t="s">
        <v>25</v>
      </c>
      <c r="P210" s="85" t="s">
        <v>25</v>
      </c>
      <c r="Q210" s="93" t="s">
        <v>25</v>
      </c>
      <c r="R210" s="93" t="s">
        <v>25</v>
      </c>
      <c r="S210" s="93" t="s">
        <v>25</v>
      </c>
      <c r="T210" s="93" t="s">
        <v>25</v>
      </c>
      <c r="U210" s="93" t="s">
        <v>25</v>
      </c>
      <c r="V210" s="93" t="s">
        <v>25</v>
      </c>
      <c r="W210" s="93" t="s">
        <v>25</v>
      </c>
      <c r="X210" s="93" t="s">
        <v>25</v>
      </c>
      <c r="Y210" s="13"/>
      <c r="Z210" s="13"/>
    </row>
    <row r="211" spans="1:26" s="14" customFormat="1" ht="44.25" hidden="1" customHeight="1">
      <c r="A211" s="82"/>
      <c r="B211" s="91"/>
      <c r="C211" s="91"/>
      <c r="D211" s="91"/>
      <c r="E211" s="85"/>
      <c r="F211" s="58" t="s">
        <v>38</v>
      </c>
      <c r="G211" s="45">
        <f t="shared" si="147"/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93"/>
      <c r="P211" s="85"/>
      <c r="Q211" s="93"/>
      <c r="R211" s="93"/>
      <c r="S211" s="93"/>
      <c r="T211" s="93"/>
      <c r="U211" s="93"/>
      <c r="V211" s="93"/>
      <c r="W211" s="93"/>
      <c r="X211" s="93"/>
      <c r="Y211" s="13"/>
      <c r="Z211" s="13"/>
    </row>
    <row r="212" spans="1:26" s="14" customFormat="1" ht="44.25" hidden="1" customHeight="1">
      <c r="A212" s="82"/>
      <c r="B212" s="91"/>
      <c r="C212" s="91"/>
      <c r="D212" s="91"/>
      <c r="E212" s="85"/>
      <c r="F212" s="58" t="s">
        <v>67</v>
      </c>
      <c r="G212" s="45">
        <f t="shared" si="147"/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93"/>
      <c r="P212" s="85"/>
      <c r="Q212" s="93"/>
      <c r="R212" s="93"/>
      <c r="S212" s="93"/>
      <c r="T212" s="93"/>
      <c r="U212" s="93"/>
      <c r="V212" s="93"/>
      <c r="W212" s="93"/>
      <c r="X212" s="93"/>
      <c r="Y212" s="13"/>
      <c r="Z212" s="13"/>
    </row>
    <row r="213" spans="1:26" s="14" customFormat="1" ht="35.25" hidden="1" customHeight="1">
      <c r="A213" s="82" t="s">
        <v>154</v>
      </c>
      <c r="B213" s="109" t="s">
        <v>155</v>
      </c>
      <c r="C213" s="91">
        <v>2024</v>
      </c>
      <c r="D213" s="91">
        <v>2024</v>
      </c>
      <c r="E213" s="85" t="s">
        <v>73</v>
      </c>
      <c r="F213" s="58" t="s">
        <v>71</v>
      </c>
      <c r="G213" s="45">
        <f t="shared" si="147"/>
        <v>0</v>
      </c>
      <c r="H213" s="45">
        <f t="shared" ref="H213:M213" si="150">H214+H215</f>
        <v>0</v>
      </c>
      <c r="I213" s="45">
        <f t="shared" si="150"/>
        <v>0</v>
      </c>
      <c r="J213" s="45">
        <f t="shared" si="150"/>
        <v>0</v>
      </c>
      <c r="K213" s="45">
        <f t="shared" si="150"/>
        <v>0</v>
      </c>
      <c r="L213" s="45">
        <f t="shared" si="150"/>
        <v>0</v>
      </c>
      <c r="M213" s="45">
        <f t="shared" si="150"/>
        <v>0</v>
      </c>
      <c r="N213" s="45">
        <f t="shared" ref="N213" si="151">N214+N215</f>
        <v>0</v>
      </c>
      <c r="O213" s="93" t="s">
        <v>74</v>
      </c>
      <c r="P213" s="85" t="s">
        <v>75</v>
      </c>
      <c r="Q213" s="85">
        <v>100</v>
      </c>
      <c r="R213" s="85" t="s">
        <v>25</v>
      </c>
      <c r="S213" s="85" t="s">
        <v>25</v>
      </c>
      <c r="T213" s="85" t="s">
        <v>25</v>
      </c>
      <c r="U213" s="85" t="s">
        <v>25</v>
      </c>
      <c r="V213" s="85">
        <v>100</v>
      </c>
      <c r="W213" s="85" t="s">
        <v>25</v>
      </c>
      <c r="X213" s="85" t="s">
        <v>25</v>
      </c>
      <c r="Y213" s="13"/>
      <c r="Z213" s="13"/>
    </row>
    <row r="214" spans="1:26" s="14" customFormat="1" ht="76.5" hidden="1" customHeight="1">
      <c r="A214" s="82"/>
      <c r="B214" s="109"/>
      <c r="C214" s="91"/>
      <c r="D214" s="91"/>
      <c r="E214" s="85"/>
      <c r="F214" s="58" t="s">
        <v>38</v>
      </c>
      <c r="G214" s="45">
        <f t="shared" si="147"/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93"/>
      <c r="P214" s="85"/>
      <c r="Q214" s="85"/>
      <c r="R214" s="85"/>
      <c r="S214" s="85"/>
      <c r="T214" s="85"/>
      <c r="U214" s="85"/>
      <c r="V214" s="85"/>
      <c r="W214" s="85"/>
      <c r="X214" s="85"/>
      <c r="Y214" s="13"/>
      <c r="Z214" s="13"/>
    </row>
    <row r="215" spans="1:26" s="14" customFormat="1" ht="99" hidden="1" customHeight="1">
      <c r="A215" s="82"/>
      <c r="B215" s="109"/>
      <c r="C215" s="91"/>
      <c r="D215" s="91"/>
      <c r="E215" s="85"/>
      <c r="F215" s="58" t="s">
        <v>67</v>
      </c>
      <c r="G215" s="45">
        <f t="shared" si="147"/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93"/>
      <c r="P215" s="85"/>
      <c r="Q215" s="85"/>
      <c r="R215" s="85"/>
      <c r="S215" s="85"/>
      <c r="T215" s="85"/>
      <c r="U215" s="85"/>
      <c r="V215" s="85"/>
      <c r="W215" s="85"/>
      <c r="X215" s="85"/>
      <c r="Y215" s="13"/>
      <c r="Z215" s="13"/>
    </row>
    <row r="216" spans="1:26" s="14" customFormat="1" ht="44.25" hidden="1" customHeight="1">
      <c r="A216" s="94" t="s">
        <v>156</v>
      </c>
      <c r="B216" s="90" t="s">
        <v>80</v>
      </c>
      <c r="C216" s="91">
        <v>2024</v>
      </c>
      <c r="D216" s="91">
        <v>2024</v>
      </c>
      <c r="E216" s="92" t="s">
        <v>96</v>
      </c>
      <c r="F216" s="58" t="s">
        <v>71</v>
      </c>
      <c r="G216" s="45">
        <v>350000</v>
      </c>
      <c r="H216" s="45">
        <f>H217+H218</f>
        <v>0</v>
      </c>
      <c r="I216" s="45">
        <f>I217+I218</f>
        <v>0</v>
      </c>
      <c r="J216" s="45">
        <f>J217+J218</f>
        <v>0</v>
      </c>
      <c r="K216" s="45">
        <f>K217+K218</f>
        <v>0</v>
      </c>
      <c r="L216" s="45">
        <v>350000</v>
      </c>
      <c r="M216" s="45">
        <f>M217+M218</f>
        <v>0</v>
      </c>
      <c r="N216" s="45">
        <f>N217+N218</f>
        <v>0</v>
      </c>
      <c r="O216" s="93" t="s">
        <v>25</v>
      </c>
      <c r="P216" s="85" t="s">
        <v>25</v>
      </c>
      <c r="Q216" s="93" t="s">
        <v>25</v>
      </c>
      <c r="R216" s="93" t="s">
        <v>25</v>
      </c>
      <c r="S216" s="93" t="s">
        <v>25</v>
      </c>
      <c r="T216" s="93" t="s">
        <v>25</v>
      </c>
      <c r="U216" s="93" t="s">
        <v>25</v>
      </c>
      <c r="V216" s="93" t="s">
        <v>25</v>
      </c>
      <c r="W216" s="93" t="s">
        <v>25</v>
      </c>
      <c r="X216" s="93" t="s">
        <v>25</v>
      </c>
      <c r="Y216" s="13"/>
      <c r="Z216" s="13"/>
    </row>
    <row r="217" spans="1:26" s="14" customFormat="1" ht="44.25" hidden="1" customHeight="1">
      <c r="A217" s="94"/>
      <c r="B217" s="90"/>
      <c r="C217" s="91"/>
      <c r="D217" s="91"/>
      <c r="E217" s="92"/>
      <c r="F217" s="58" t="s">
        <v>38</v>
      </c>
      <c r="G217" s="45">
        <v>350000</v>
      </c>
      <c r="H217" s="45">
        <v>0</v>
      </c>
      <c r="I217" s="45">
        <v>0</v>
      </c>
      <c r="J217" s="45">
        <v>0</v>
      </c>
      <c r="K217" s="45">
        <v>0</v>
      </c>
      <c r="L217" s="45">
        <v>350000</v>
      </c>
      <c r="M217" s="45">
        <v>0</v>
      </c>
      <c r="N217" s="45">
        <v>0</v>
      </c>
      <c r="O217" s="93"/>
      <c r="P217" s="85"/>
      <c r="Q217" s="93"/>
      <c r="R217" s="93"/>
      <c r="S217" s="93"/>
      <c r="T217" s="93"/>
      <c r="U217" s="93"/>
      <c r="V217" s="93"/>
      <c r="W217" s="93"/>
      <c r="X217" s="93"/>
      <c r="Y217" s="13"/>
      <c r="Z217" s="13"/>
    </row>
    <row r="218" spans="1:26" s="14" customFormat="1" ht="44.25" hidden="1" customHeight="1">
      <c r="A218" s="94"/>
      <c r="B218" s="90"/>
      <c r="C218" s="91"/>
      <c r="D218" s="91"/>
      <c r="E218" s="92"/>
      <c r="F218" s="58" t="s">
        <v>67</v>
      </c>
      <c r="G218" s="45">
        <f t="shared" ref="G218:G224" si="152">H218+I218+J218+K218+L218+M218</f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93"/>
      <c r="P218" s="85"/>
      <c r="Q218" s="93"/>
      <c r="R218" s="93"/>
      <c r="S218" s="93"/>
      <c r="T218" s="93"/>
      <c r="U218" s="93"/>
      <c r="V218" s="93"/>
      <c r="W218" s="93"/>
      <c r="X218" s="93"/>
      <c r="Y218" s="13"/>
      <c r="Z218" s="13"/>
    </row>
    <row r="219" spans="1:26" s="14" customFormat="1" ht="44.25" hidden="1" customHeight="1">
      <c r="A219" s="82" t="s">
        <v>157</v>
      </c>
      <c r="B219" s="91" t="s">
        <v>113</v>
      </c>
      <c r="C219" s="91">
        <v>2024</v>
      </c>
      <c r="D219" s="91">
        <v>2024</v>
      </c>
      <c r="E219" s="85" t="s">
        <v>96</v>
      </c>
      <c r="F219" s="58" t="s">
        <v>71</v>
      </c>
      <c r="G219" s="45">
        <f t="shared" si="152"/>
        <v>0</v>
      </c>
      <c r="H219" s="45">
        <f t="shared" ref="H219:M219" si="153">H220+H221</f>
        <v>0</v>
      </c>
      <c r="I219" s="45">
        <f t="shared" si="153"/>
        <v>0</v>
      </c>
      <c r="J219" s="45">
        <f t="shared" si="153"/>
        <v>0</v>
      </c>
      <c r="K219" s="45">
        <f t="shared" si="153"/>
        <v>0</v>
      </c>
      <c r="L219" s="45">
        <f t="shared" si="153"/>
        <v>0</v>
      </c>
      <c r="M219" s="45">
        <f t="shared" si="153"/>
        <v>0</v>
      </c>
      <c r="N219" s="45">
        <f t="shared" ref="N219" si="154">N220+N221</f>
        <v>0</v>
      </c>
      <c r="O219" s="93" t="s">
        <v>25</v>
      </c>
      <c r="P219" s="85" t="s">
        <v>25</v>
      </c>
      <c r="Q219" s="93" t="s">
        <v>25</v>
      </c>
      <c r="R219" s="93" t="s">
        <v>25</v>
      </c>
      <c r="S219" s="93" t="s">
        <v>25</v>
      </c>
      <c r="T219" s="93" t="s">
        <v>25</v>
      </c>
      <c r="U219" s="93" t="s">
        <v>25</v>
      </c>
      <c r="V219" s="93" t="s">
        <v>25</v>
      </c>
      <c r="W219" s="93" t="s">
        <v>25</v>
      </c>
      <c r="X219" s="93" t="s">
        <v>25</v>
      </c>
      <c r="Y219" s="13"/>
      <c r="Z219" s="13"/>
    </row>
    <row r="220" spans="1:26" s="14" customFormat="1" ht="44.25" hidden="1" customHeight="1">
      <c r="A220" s="82"/>
      <c r="B220" s="91"/>
      <c r="C220" s="91"/>
      <c r="D220" s="91"/>
      <c r="E220" s="85"/>
      <c r="F220" s="58" t="s">
        <v>38</v>
      </c>
      <c r="G220" s="45">
        <f t="shared" si="152"/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93"/>
      <c r="P220" s="85"/>
      <c r="Q220" s="93"/>
      <c r="R220" s="93"/>
      <c r="S220" s="93"/>
      <c r="T220" s="93"/>
      <c r="U220" s="93"/>
      <c r="V220" s="93"/>
      <c r="W220" s="93"/>
      <c r="X220" s="93"/>
      <c r="Y220" s="13"/>
      <c r="Z220" s="13"/>
    </row>
    <row r="221" spans="1:26" s="14" customFormat="1" ht="44.25" hidden="1" customHeight="1">
      <c r="A221" s="82"/>
      <c r="B221" s="91"/>
      <c r="C221" s="91"/>
      <c r="D221" s="91"/>
      <c r="E221" s="85"/>
      <c r="F221" s="58" t="s">
        <v>67</v>
      </c>
      <c r="G221" s="45">
        <f t="shared" si="152"/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93"/>
      <c r="P221" s="85"/>
      <c r="Q221" s="93"/>
      <c r="R221" s="93"/>
      <c r="S221" s="93"/>
      <c r="T221" s="93"/>
      <c r="U221" s="93"/>
      <c r="V221" s="93"/>
      <c r="W221" s="93"/>
      <c r="X221" s="93"/>
      <c r="Y221" s="13"/>
      <c r="Z221" s="13"/>
    </row>
    <row r="222" spans="1:26" s="14" customFormat="1" ht="35.25" customHeight="1">
      <c r="A222" s="82" t="s">
        <v>136</v>
      </c>
      <c r="B222" s="109" t="s">
        <v>275</v>
      </c>
      <c r="C222" s="91">
        <v>2022</v>
      </c>
      <c r="D222" s="91">
        <v>2026</v>
      </c>
      <c r="E222" s="85" t="s">
        <v>73</v>
      </c>
      <c r="F222" s="58" t="s">
        <v>71</v>
      </c>
      <c r="G222" s="45">
        <f t="shared" si="152"/>
        <v>0</v>
      </c>
      <c r="H222" s="45">
        <f t="shared" ref="H222:M222" si="155">H223+H224</f>
        <v>0</v>
      </c>
      <c r="I222" s="45">
        <f t="shared" si="155"/>
        <v>0</v>
      </c>
      <c r="J222" s="45">
        <f t="shared" si="155"/>
        <v>0</v>
      </c>
      <c r="K222" s="45">
        <f t="shared" si="155"/>
        <v>0</v>
      </c>
      <c r="L222" s="45">
        <f t="shared" si="155"/>
        <v>0</v>
      </c>
      <c r="M222" s="45">
        <f t="shared" si="155"/>
        <v>0</v>
      </c>
      <c r="N222" s="45">
        <f t="shared" ref="N222" si="156">N223+N224</f>
        <v>0</v>
      </c>
      <c r="O222" s="93" t="s">
        <v>159</v>
      </c>
      <c r="P222" s="85" t="s">
        <v>127</v>
      </c>
      <c r="Q222" s="85">
        <v>0.4</v>
      </c>
      <c r="R222" s="85" t="s">
        <v>25</v>
      </c>
      <c r="S222" s="85" t="s">
        <v>25</v>
      </c>
      <c r="T222" s="85" t="s">
        <v>25</v>
      </c>
      <c r="U222" s="85" t="s">
        <v>25</v>
      </c>
      <c r="V222" s="85">
        <v>0.4</v>
      </c>
      <c r="W222" s="85" t="s">
        <v>25</v>
      </c>
      <c r="X222" s="85" t="s">
        <v>25</v>
      </c>
      <c r="Y222" s="13"/>
      <c r="Z222" s="13"/>
    </row>
    <row r="223" spans="1:26" s="14" customFormat="1" ht="76.5" customHeight="1">
      <c r="A223" s="82"/>
      <c r="B223" s="109"/>
      <c r="C223" s="91"/>
      <c r="D223" s="91"/>
      <c r="E223" s="85"/>
      <c r="F223" s="58" t="s">
        <v>38</v>
      </c>
      <c r="G223" s="45">
        <f t="shared" si="152"/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93"/>
      <c r="P223" s="85"/>
      <c r="Q223" s="85"/>
      <c r="R223" s="85"/>
      <c r="S223" s="85"/>
      <c r="T223" s="85"/>
      <c r="U223" s="85"/>
      <c r="V223" s="85"/>
      <c r="W223" s="85"/>
      <c r="X223" s="85"/>
      <c r="Y223" s="13"/>
      <c r="Z223" s="13"/>
    </row>
    <row r="224" spans="1:26" s="14" customFormat="1" ht="99" customHeight="1">
      <c r="A224" s="82"/>
      <c r="B224" s="109"/>
      <c r="C224" s="91"/>
      <c r="D224" s="91"/>
      <c r="E224" s="85"/>
      <c r="F224" s="58" t="s">
        <v>67</v>
      </c>
      <c r="G224" s="45">
        <f t="shared" si="152"/>
        <v>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93"/>
      <c r="P224" s="85"/>
      <c r="Q224" s="85"/>
      <c r="R224" s="85"/>
      <c r="S224" s="85"/>
      <c r="T224" s="85"/>
      <c r="U224" s="85"/>
      <c r="V224" s="85"/>
      <c r="W224" s="85"/>
      <c r="X224" s="85"/>
      <c r="Y224" s="13"/>
      <c r="Z224" s="13"/>
    </row>
    <row r="225" spans="1:26" s="14" customFormat="1" ht="35.25" customHeight="1">
      <c r="A225" s="82" t="s">
        <v>137</v>
      </c>
      <c r="B225" s="109" t="s">
        <v>401</v>
      </c>
      <c r="C225" s="91">
        <v>2023</v>
      </c>
      <c r="D225" s="91">
        <v>2026</v>
      </c>
      <c r="E225" s="85" t="s">
        <v>73</v>
      </c>
      <c r="F225" s="58" t="s">
        <v>71</v>
      </c>
      <c r="G225" s="45">
        <f>H225+I225+J225+K225+L225+M225</f>
        <v>2500000</v>
      </c>
      <c r="H225" s="45">
        <f t="shared" ref="H225:M225" si="157">H226+H227</f>
        <v>0</v>
      </c>
      <c r="I225" s="45">
        <f t="shared" si="157"/>
        <v>0</v>
      </c>
      <c r="J225" s="45">
        <f t="shared" si="157"/>
        <v>0</v>
      </c>
      <c r="K225" s="45">
        <f t="shared" si="157"/>
        <v>0</v>
      </c>
      <c r="L225" s="45">
        <f t="shared" si="157"/>
        <v>0</v>
      </c>
      <c r="M225" s="45">
        <f t="shared" si="157"/>
        <v>2500000</v>
      </c>
      <c r="N225" s="45">
        <f t="shared" ref="N225" si="158">N226+N227</f>
        <v>1750000</v>
      </c>
      <c r="O225" s="93" t="s">
        <v>74</v>
      </c>
      <c r="P225" s="85" t="s">
        <v>75</v>
      </c>
      <c r="Q225" s="85">
        <v>100</v>
      </c>
      <c r="R225" s="85" t="s">
        <v>25</v>
      </c>
      <c r="S225" s="85" t="s">
        <v>25</v>
      </c>
      <c r="T225" s="85" t="s">
        <v>25</v>
      </c>
      <c r="U225" s="85" t="s">
        <v>25</v>
      </c>
      <c r="V225" s="85">
        <v>100</v>
      </c>
      <c r="W225" s="85" t="s">
        <v>25</v>
      </c>
      <c r="X225" s="85" t="s">
        <v>25</v>
      </c>
      <c r="Y225" s="13"/>
      <c r="Z225" s="13"/>
    </row>
    <row r="226" spans="1:26" s="14" customFormat="1" ht="76.5" customHeight="1">
      <c r="A226" s="82"/>
      <c r="B226" s="109"/>
      <c r="C226" s="91"/>
      <c r="D226" s="91"/>
      <c r="E226" s="85"/>
      <c r="F226" s="58" t="s">
        <v>38</v>
      </c>
      <c r="G226" s="45">
        <f>H226+I226+J226+K226+L226+M226</f>
        <v>2500000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2500000</v>
      </c>
      <c r="N226" s="45">
        <v>1750000</v>
      </c>
      <c r="O226" s="93"/>
      <c r="P226" s="85"/>
      <c r="Q226" s="85"/>
      <c r="R226" s="85"/>
      <c r="S226" s="85"/>
      <c r="T226" s="85"/>
      <c r="U226" s="85"/>
      <c r="V226" s="85"/>
      <c r="W226" s="85"/>
      <c r="X226" s="85"/>
      <c r="Y226" s="13"/>
      <c r="Z226" s="13"/>
    </row>
    <row r="227" spans="1:26" s="14" customFormat="1" ht="99" customHeight="1">
      <c r="A227" s="82"/>
      <c r="B227" s="109"/>
      <c r="C227" s="91"/>
      <c r="D227" s="91"/>
      <c r="E227" s="85"/>
      <c r="F227" s="58" t="s">
        <v>67</v>
      </c>
      <c r="G227" s="45">
        <f>H227+I227+J227+K227+L227+M227</f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93"/>
      <c r="P227" s="85"/>
      <c r="Q227" s="85"/>
      <c r="R227" s="85"/>
      <c r="S227" s="85"/>
      <c r="T227" s="85"/>
      <c r="U227" s="85"/>
      <c r="V227" s="85"/>
      <c r="W227" s="85"/>
      <c r="X227" s="85"/>
      <c r="Y227" s="13"/>
      <c r="Z227" s="13"/>
    </row>
    <row r="228" spans="1:26" s="14" customFormat="1" ht="48.6" customHeight="1">
      <c r="A228" s="94" t="s">
        <v>404</v>
      </c>
      <c r="B228" s="90" t="s">
        <v>80</v>
      </c>
      <c r="C228" s="91">
        <v>2022</v>
      </c>
      <c r="D228" s="91">
        <v>2026</v>
      </c>
      <c r="E228" s="92" t="s">
        <v>96</v>
      </c>
      <c r="F228" s="58" t="s">
        <v>71</v>
      </c>
      <c r="G228" s="45">
        <f t="shared" ref="G228:G230" si="159">H228+I228+J228+K228+L228+M228</f>
        <v>3065159.42</v>
      </c>
      <c r="H228" s="45">
        <f t="shared" ref="H228:N228" si="160">H229+H230</f>
        <v>0</v>
      </c>
      <c r="I228" s="45">
        <f t="shared" si="160"/>
        <v>0</v>
      </c>
      <c r="J228" s="45">
        <f t="shared" si="160"/>
        <v>565159.42000000004</v>
      </c>
      <c r="K228" s="45">
        <f t="shared" si="160"/>
        <v>0</v>
      </c>
      <c r="L228" s="45">
        <f t="shared" si="160"/>
        <v>0</v>
      </c>
      <c r="M228" s="45">
        <f t="shared" si="160"/>
        <v>2500000</v>
      </c>
      <c r="N228" s="45">
        <f t="shared" si="160"/>
        <v>1750000</v>
      </c>
      <c r="O228" s="93" t="s">
        <v>25</v>
      </c>
      <c r="P228" s="85" t="s">
        <v>25</v>
      </c>
      <c r="Q228" s="93" t="s">
        <v>25</v>
      </c>
      <c r="R228" s="93" t="s">
        <v>25</v>
      </c>
      <c r="S228" s="93" t="s">
        <v>25</v>
      </c>
      <c r="T228" s="93" t="s">
        <v>25</v>
      </c>
      <c r="U228" s="93" t="s">
        <v>25</v>
      </c>
      <c r="V228" s="93" t="s">
        <v>25</v>
      </c>
      <c r="W228" s="93" t="s">
        <v>25</v>
      </c>
      <c r="X228" s="93" t="s">
        <v>25</v>
      </c>
      <c r="Y228" s="13"/>
      <c r="Z228" s="13"/>
    </row>
    <row r="229" spans="1:26" s="14" customFormat="1" ht="44.25" customHeight="1">
      <c r="A229" s="94"/>
      <c r="B229" s="90"/>
      <c r="C229" s="91"/>
      <c r="D229" s="91"/>
      <c r="E229" s="92"/>
      <c r="F229" s="58" t="s">
        <v>38</v>
      </c>
      <c r="G229" s="45">
        <f t="shared" si="159"/>
        <v>3065159.42</v>
      </c>
      <c r="H229" s="45">
        <v>0</v>
      </c>
      <c r="I229" s="45">
        <v>0</v>
      </c>
      <c r="J229" s="45">
        <v>565159.42000000004</v>
      </c>
      <c r="K229" s="45">
        <v>0</v>
      </c>
      <c r="L229" s="45">
        <v>0</v>
      </c>
      <c r="M229" s="45">
        <v>2500000</v>
      </c>
      <c r="N229" s="45">
        <v>1750000</v>
      </c>
      <c r="O229" s="93"/>
      <c r="P229" s="85"/>
      <c r="Q229" s="93"/>
      <c r="R229" s="93"/>
      <c r="S229" s="93"/>
      <c r="T229" s="93"/>
      <c r="U229" s="93"/>
      <c r="V229" s="93"/>
      <c r="W229" s="93"/>
      <c r="X229" s="93"/>
      <c r="Y229" s="13"/>
      <c r="Z229" s="13"/>
    </row>
    <row r="230" spans="1:26" s="14" customFormat="1" ht="44.25" customHeight="1">
      <c r="A230" s="94"/>
      <c r="B230" s="90"/>
      <c r="C230" s="91"/>
      <c r="D230" s="91"/>
      <c r="E230" s="92"/>
      <c r="F230" s="58" t="s">
        <v>67</v>
      </c>
      <c r="G230" s="45">
        <f t="shared" si="159"/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93"/>
      <c r="P230" s="85"/>
      <c r="Q230" s="93"/>
      <c r="R230" s="93"/>
      <c r="S230" s="93"/>
      <c r="T230" s="93"/>
      <c r="U230" s="93"/>
      <c r="V230" s="93"/>
      <c r="W230" s="93"/>
      <c r="X230" s="93"/>
      <c r="Y230" s="13"/>
      <c r="Z230" s="13"/>
    </row>
    <row r="231" spans="1:26" s="14" customFormat="1" ht="35.25" customHeight="1">
      <c r="A231" s="82" t="s">
        <v>138</v>
      </c>
      <c r="B231" s="109" t="s">
        <v>276</v>
      </c>
      <c r="C231" s="91">
        <v>2022</v>
      </c>
      <c r="D231" s="91">
        <v>2026</v>
      </c>
      <c r="E231" s="85" t="s">
        <v>73</v>
      </c>
      <c r="F231" s="58" t="s">
        <v>71</v>
      </c>
      <c r="G231" s="45">
        <f t="shared" ref="G231:G239" si="161">H231+I231+J231+K231+L231+M231</f>
        <v>0</v>
      </c>
      <c r="H231" s="45">
        <f t="shared" ref="H231:M231" si="162">H232+H233</f>
        <v>0</v>
      </c>
      <c r="I231" s="45">
        <f t="shared" si="162"/>
        <v>0</v>
      </c>
      <c r="J231" s="45">
        <f t="shared" si="162"/>
        <v>0</v>
      </c>
      <c r="K231" s="45">
        <f t="shared" si="162"/>
        <v>0</v>
      </c>
      <c r="L231" s="45">
        <f t="shared" si="162"/>
        <v>0</v>
      </c>
      <c r="M231" s="45">
        <f t="shared" si="162"/>
        <v>0</v>
      </c>
      <c r="N231" s="45">
        <f t="shared" ref="N231" si="163">N232+N233</f>
        <v>0</v>
      </c>
      <c r="O231" s="93" t="s">
        <v>162</v>
      </c>
      <c r="P231" s="85" t="s">
        <v>127</v>
      </c>
      <c r="Q231" s="85">
        <v>7.5</v>
      </c>
      <c r="R231" s="85" t="s">
        <v>25</v>
      </c>
      <c r="S231" s="85" t="s">
        <v>25</v>
      </c>
      <c r="T231" s="85" t="s">
        <v>25</v>
      </c>
      <c r="U231" s="85">
        <v>7.5</v>
      </c>
      <c r="V231" s="85" t="s">
        <v>25</v>
      </c>
      <c r="W231" s="85" t="s">
        <v>25</v>
      </c>
      <c r="X231" s="85" t="s">
        <v>25</v>
      </c>
      <c r="Y231" s="13"/>
      <c r="Z231" s="13"/>
    </row>
    <row r="232" spans="1:26" s="14" customFormat="1" ht="76.5" customHeight="1">
      <c r="A232" s="82"/>
      <c r="B232" s="109"/>
      <c r="C232" s="91"/>
      <c r="D232" s="91"/>
      <c r="E232" s="85"/>
      <c r="F232" s="58" t="s">
        <v>38</v>
      </c>
      <c r="G232" s="45">
        <f t="shared" si="161"/>
        <v>0</v>
      </c>
      <c r="H232" s="45">
        <v>0</v>
      </c>
      <c r="I232" s="45">
        <v>0</v>
      </c>
      <c r="J232" s="45">
        <v>0</v>
      </c>
      <c r="K232" s="45">
        <v>0</v>
      </c>
      <c r="L232" s="45">
        <v>0</v>
      </c>
      <c r="M232" s="45">
        <v>0</v>
      </c>
      <c r="N232" s="45">
        <v>0</v>
      </c>
      <c r="O232" s="93"/>
      <c r="P232" s="85"/>
      <c r="Q232" s="85"/>
      <c r="R232" s="85"/>
      <c r="S232" s="85"/>
      <c r="T232" s="85"/>
      <c r="U232" s="85"/>
      <c r="V232" s="85"/>
      <c r="W232" s="85"/>
      <c r="X232" s="85"/>
      <c r="Y232" s="13"/>
      <c r="Z232" s="13"/>
    </row>
    <row r="233" spans="1:26" s="14" customFormat="1" ht="99" customHeight="1">
      <c r="A233" s="82"/>
      <c r="B233" s="109"/>
      <c r="C233" s="91"/>
      <c r="D233" s="91"/>
      <c r="E233" s="85"/>
      <c r="F233" s="58" t="s">
        <v>67</v>
      </c>
      <c r="G233" s="45">
        <f t="shared" si="161"/>
        <v>0</v>
      </c>
      <c r="H233" s="45">
        <v>0</v>
      </c>
      <c r="I233" s="45">
        <v>0</v>
      </c>
      <c r="J233" s="45">
        <v>0</v>
      </c>
      <c r="K233" s="45">
        <v>0</v>
      </c>
      <c r="L233" s="45">
        <v>0</v>
      </c>
      <c r="M233" s="45">
        <v>0</v>
      </c>
      <c r="N233" s="45">
        <v>0</v>
      </c>
      <c r="O233" s="93"/>
      <c r="P233" s="85"/>
      <c r="Q233" s="85"/>
      <c r="R233" s="85"/>
      <c r="S233" s="85"/>
      <c r="T233" s="85"/>
      <c r="U233" s="85"/>
      <c r="V233" s="85"/>
      <c r="W233" s="85"/>
      <c r="X233" s="85"/>
      <c r="Y233" s="13"/>
      <c r="Z233" s="13"/>
    </row>
    <row r="234" spans="1:26" s="14" customFormat="1" ht="35.25" customHeight="1">
      <c r="A234" s="82" t="s">
        <v>139</v>
      </c>
      <c r="B234" s="109" t="s">
        <v>369</v>
      </c>
      <c r="C234" s="91">
        <v>2022</v>
      </c>
      <c r="D234" s="91">
        <v>2026</v>
      </c>
      <c r="E234" s="85" t="s">
        <v>73</v>
      </c>
      <c r="F234" s="58" t="s">
        <v>71</v>
      </c>
      <c r="G234" s="45">
        <f t="shared" si="161"/>
        <v>2500000</v>
      </c>
      <c r="H234" s="45">
        <f t="shared" ref="H234:M234" si="164">H235+H236</f>
        <v>0</v>
      </c>
      <c r="I234" s="45">
        <f t="shared" si="164"/>
        <v>0</v>
      </c>
      <c r="J234" s="45">
        <f t="shared" si="164"/>
        <v>0</v>
      </c>
      <c r="K234" s="45">
        <f t="shared" si="164"/>
        <v>0</v>
      </c>
      <c r="L234" s="45">
        <f t="shared" si="164"/>
        <v>0</v>
      </c>
      <c r="M234" s="45">
        <f t="shared" si="164"/>
        <v>2500000</v>
      </c>
      <c r="N234" s="45">
        <f t="shared" ref="N234" si="165">N235+N236</f>
        <v>1750000</v>
      </c>
      <c r="O234" s="93" t="s">
        <v>129</v>
      </c>
      <c r="P234" s="85" t="s">
        <v>127</v>
      </c>
      <c r="Q234" s="85">
        <v>0.5</v>
      </c>
      <c r="R234" s="85" t="s">
        <v>25</v>
      </c>
      <c r="S234" s="85" t="s">
        <v>25</v>
      </c>
      <c r="T234" s="85" t="s">
        <v>25</v>
      </c>
      <c r="U234" s="85">
        <v>0.5</v>
      </c>
      <c r="V234" s="85" t="s">
        <v>25</v>
      </c>
      <c r="W234" s="85" t="s">
        <v>25</v>
      </c>
      <c r="X234" s="85" t="s">
        <v>25</v>
      </c>
      <c r="Y234" s="13"/>
      <c r="Z234" s="13"/>
    </row>
    <row r="235" spans="1:26" s="14" customFormat="1" ht="76.5" customHeight="1">
      <c r="A235" s="82"/>
      <c r="B235" s="109"/>
      <c r="C235" s="91"/>
      <c r="D235" s="91"/>
      <c r="E235" s="85"/>
      <c r="F235" s="58" t="s">
        <v>38</v>
      </c>
      <c r="G235" s="45">
        <f t="shared" si="161"/>
        <v>2500000</v>
      </c>
      <c r="H235" s="45">
        <v>0</v>
      </c>
      <c r="I235" s="45">
        <v>0</v>
      </c>
      <c r="J235" s="45">
        <v>0</v>
      </c>
      <c r="K235" s="45">
        <v>0</v>
      </c>
      <c r="L235" s="45">
        <v>0</v>
      </c>
      <c r="M235" s="45">
        <v>2500000</v>
      </c>
      <c r="N235" s="45">
        <v>1750000</v>
      </c>
      <c r="O235" s="93"/>
      <c r="P235" s="85"/>
      <c r="Q235" s="85"/>
      <c r="R235" s="85"/>
      <c r="S235" s="85"/>
      <c r="T235" s="85"/>
      <c r="U235" s="85"/>
      <c r="V235" s="85"/>
      <c r="W235" s="85"/>
      <c r="X235" s="85"/>
      <c r="Y235" s="13"/>
      <c r="Z235" s="13"/>
    </row>
    <row r="236" spans="1:26" s="14" customFormat="1" ht="99" customHeight="1">
      <c r="A236" s="82"/>
      <c r="B236" s="109"/>
      <c r="C236" s="91"/>
      <c r="D236" s="91"/>
      <c r="E236" s="85"/>
      <c r="F236" s="58" t="s">
        <v>67</v>
      </c>
      <c r="G236" s="45">
        <f t="shared" si="161"/>
        <v>0</v>
      </c>
      <c r="H236" s="45">
        <v>0</v>
      </c>
      <c r="I236" s="45">
        <v>0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93"/>
      <c r="P236" s="85"/>
      <c r="Q236" s="85"/>
      <c r="R236" s="85"/>
      <c r="S236" s="85"/>
      <c r="T236" s="85"/>
      <c r="U236" s="85"/>
      <c r="V236" s="85"/>
      <c r="W236" s="85"/>
      <c r="X236" s="85"/>
      <c r="Y236" s="13"/>
      <c r="Z236" s="13"/>
    </row>
    <row r="237" spans="1:26" s="14" customFormat="1" ht="48.6" customHeight="1">
      <c r="A237" s="94" t="s">
        <v>402</v>
      </c>
      <c r="B237" s="90" t="s">
        <v>80</v>
      </c>
      <c r="C237" s="91">
        <v>2022</v>
      </c>
      <c r="D237" s="91">
        <v>2026</v>
      </c>
      <c r="E237" s="92" t="s">
        <v>96</v>
      </c>
      <c r="F237" s="58" t="s">
        <v>71</v>
      </c>
      <c r="G237" s="45">
        <f t="shared" si="161"/>
        <v>2500000</v>
      </c>
      <c r="H237" s="45">
        <f t="shared" ref="H237:N237" si="166">H238+H239</f>
        <v>0</v>
      </c>
      <c r="I237" s="45">
        <f t="shared" si="166"/>
        <v>0</v>
      </c>
      <c r="J237" s="45">
        <f t="shared" si="166"/>
        <v>0</v>
      </c>
      <c r="K237" s="45">
        <f t="shared" si="166"/>
        <v>0</v>
      </c>
      <c r="L237" s="45">
        <f t="shared" si="166"/>
        <v>0</v>
      </c>
      <c r="M237" s="45">
        <f t="shared" si="166"/>
        <v>2500000</v>
      </c>
      <c r="N237" s="45">
        <f t="shared" si="166"/>
        <v>1750000</v>
      </c>
      <c r="O237" s="93" t="s">
        <v>25</v>
      </c>
      <c r="P237" s="85" t="s">
        <v>25</v>
      </c>
      <c r="Q237" s="93" t="s">
        <v>25</v>
      </c>
      <c r="R237" s="93" t="s">
        <v>25</v>
      </c>
      <c r="S237" s="93" t="s">
        <v>25</v>
      </c>
      <c r="T237" s="93" t="s">
        <v>25</v>
      </c>
      <c r="U237" s="93" t="s">
        <v>25</v>
      </c>
      <c r="V237" s="93" t="s">
        <v>25</v>
      </c>
      <c r="W237" s="93" t="s">
        <v>25</v>
      </c>
      <c r="X237" s="93" t="s">
        <v>25</v>
      </c>
      <c r="Y237" s="13"/>
      <c r="Z237" s="13"/>
    </row>
    <row r="238" spans="1:26" s="14" customFormat="1" ht="44.25" customHeight="1">
      <c r="A238" s="94"/>
      <c r="B238" s="90"/>
      <c r="C238" s="91"/>
      <c r="D238" s="91"/>
      <c r="E238" s="92"/>
      <c r="F238" s="58" t="s">
        <v>38</v>
      </c>
      <c r="G238" s="45">
        <f t="shared" si="161"/>
        <v>2500000</v>
      </c>
      <c r="H238" s="45">
        <v>0</v>
      </c>
      <c r="I238" s="45">
        <v>0</v>
      </c>
      <c r="J238" s="45">
        <v>0</v>
      </c>
      <c r="K238" s="45">
        <v>0</v>
      </c>
      <c r="L238" s="45">
        <v>0</v>
      </c>
      <c r="M238" s="45">
        <v>2500000</v>
      </c>
      <c r="N238" s="45">
        <v>1750000</v>
      </c>
      <c r="O238" s="93"/>
      <c r="P238" s="85"/>
      <c r="Q238" s="93"/>
      <c r="R238" s="93"/>
      <c r="S238" s="93"/>
      <c r="T238" s="93"/>
      <c r="U238" s="93"/>
      <c r="V238" s="93"/>
      <c r="W238" s="93"/>
      <c r="X238" s="93"/>
      <c r="Y238" s="13"/>
      <c r="Z238" s="13"/>
    </row>
    <row r="239" spans="1:26" s="14" customFormat="1" ht="44.25" customHeight="1">
      <c r="A239" s="94"/>
      <c r="B239" s="90"/>
      <c r="C239" s="91"/>
      <c r="D239" s="91"/>
      <c r="E239" s="92"/>
      <c r="F239" s="58" t="s">
        <v>67</v>
      </c>
      <c r="G239" s="45">
        <f t="shared" si="161"/>
        <v>0</v>
      </c>
      <c r="H239" s="45">
        <v>0</v>
      </c>
      <c r="I239" s="45">
        <v>0</v>
      </c>
      <c r="J239" s="45">
        <v>0</v>
      </c>
      <c r="K239" s="45">
        <v>0</v>
      </c>
      <c r="L239" s="45">
        <v>0</v>
      </c>
      <c r="M239" s="45">
        <v>0</v>
      </c>
      <c r="N239" s="45">
        <v>0</v>
      </c>
      <c r="O239" s="93"/>
      <c r="P239" s="85"/>
      <c r="Q239" s="93"/>
      <c r="R239" s="93"/>
      <c r="S239" s="93"/>
      <c r="T239" s="93"/>
      <c r="U239" s="93"/>
      <c r="V239" s="93"/>
      <c r="W239" s="93"/>
      <c r="X239" s="93"/>
      <c r="Y239" s="13"/>
      <c r="Z239" s="13"/>
    </row>
    <row r="240" spans="1:26" s="14" customFormat="1" ht="35.25" customHeight="1">
      <c r="A240" s="82" t="s">
        <v>142</v>
      </c>
      <c r="B240" s="109" t="s">
        <v>277</v>
      </c>
      <c r="C240" s="91">
        <v>2022</v>
      </c>
      <c r="D240" s="91">
        <v>2026</v>
      </c>
      <c r="E240" s="85" t="s">
        <v>73</v>
      </c>
      <c r="F240" s="58" t="s">
        <v>71</v>
      </c>
      <c r="G240" s="45">
        <f t="shared" ref="G240:G252" si="167">H240+I240+J240+K240+L240+M240</f>
        <v>784664.42</v>
      </c>
      <c r="H240" s="45">
        <f t="shared" ref="H240:M240" si="168">H241+H242</f>
        <v>0</v>
      </c>
      <c r="I240" s="45">
        <f t="shared" si="168"/>
        <v>0</v>
      </c>
      <c r="J240" s="45">
        <f t="shared" si="168"/>
        <v>784664.42</v>
      </c>
      <c r="K240" s="45">
        <f t="shared" si="168"/>
        <v>0</v>
      </c>
      <c r="L240" s="45">
        <f t="shared" si="168"/>
        <v>0</v>
      </c>
      <c r="M240" s="45">
        <f t="shared" si="168"/>
        <v>0</v>
      </c>
      <c r="N240" s="45">
        <f t="shared" ref="N240" si="169">N241+N242</f>
        <v>0</v>
      </c>
      <c r="O240" s="93" t="s">
        <v>74</v>
      </c>
      <c r="P240" s="85" t="s">
        <v>75</v>
      </c>
      <c r="Q240" s="85">
        <v>100</v>
      </c>
      <c r="R240" s="85" t="s">
        <v>25</v>
      </c>
      <c r="S240" s="85" t="s">
        <v>25</v>
      </c>
      <c r="T240" s="85">
        <v>100</v>
      </c>
      <c r="U240" s="85" t="s">
        <v>25</v>
      </c>
      <c r="V240" s="85" t="s">
        <v>25</v>
      </c>
      <c r="W240" s="85" t="s">
        <v>25</v>
      </c>
      <c r="X240" s="85" t="s">
        <v>25</v>
      </c>
      <c r="Y240" s="13"/>
      <c r="Z240" s="13"/>
    </row>
    <row r="241" spans="1:26" s="14" customFormat="1" ht="76.5" customHeight="1">
      <c r="A241" s="82"/>
      <c r="B241" s="109"/>
      <c r="C241" s="91"/>
      <c r="D241" s="91"/>
      <c r="E241" s="85"/>
      <c r="F241" s="58" t="s">
        <v>38</v>
      </c>
      <c r="G241" s="45">
        <f t="shared" si="167"/>
        <v>784664.42</v>
      </c>
      <c r="H241" s="45">
        <v>0</v>
      </c>
      <c r="I241" s="45">
        <v>0</v>
      </c>
      <c r="J241" s="45">
        <v>784664.42</v>
      </c>
      <c r="K241" s="45">
        <v>0</v>
      </c>
      <c r="L241" s="45">
        <v>0</v>
      </c>
      <c r="M241" s="45">
        <v>0</v>
      </c>
      <c r="N241" s="45">
        <v>0</v>
      </c>
      <c r="O241" s="93"/>
      <c r="P241" s="85"/>
      <c r="Q241" s="85"/>
      <c r="R241" s="85"/>
      <c r="S241" s="85"/>
      <c r="T241" s="85"/>
      <c r="U241" s="85"/>
      <c r="V241" s="85"/>
      <c r="W241" s="85"/>
      <c r="X241" s="85"/>
      <c r="Y241" s="13"/>
      <c r="Z241" s="13"/>
    </row>
    <row r="242" spans="1:26" s="14" customFormat="1" ht="99" customHeight="1">
      <c r="A242" s="82"/>
      <c r="B242" s="109"/>
      <c r="C242" s="91"/>
      <c r="D242" s="91"/>
      <c r="E242" s="85"/>
      <c r="F242" s="58" t="s">
        <v>67</v>
      </c>
      <c r="G242" s="45">
        <f t="shared" si="167"/>
        <v>0</v>
      </c>
      <c r="H242" s="45">
        <v>0</v>
      </c>
      <c r="I242" s="45">
        <v>0</v>
      </c>
      <c r="J242" s="45">
        <v>0</v>
      </c>
      <c r="K242" s="45">
        <v>0</v>
      </c>
      <c r="L242" s="45">
        <v>0</v>
      </c>
      <c r="M242" s="45">
        <v>0</v>
      </c>
      <c r="N242" s="45">
        <v>0</v>
      </c>
      <c r="O242" s="93"/>
      <c r="P242" s="85"/>
      <c r="Q242" s="85"/>
      <c r="R242" s="85"/>
      <c r="S242" s="85"/>
      <c r="T242" s="85"/>
      <c r="U242" s="85"/>
      <c r="V242" s="85"/>
      <c r="W242" s="85"/>
      <c r="X242" s="85"/>
      <c r="Y242" s="13"/>
      <c r="Z242" s="13"/>
    </row>
    <row r="243" spans="1:26" s="14" customFormat="1" ht="48.6" customHeight="1">
      <c r="A243" s="94" t="s">
        <v>278</v>
      </c>
      <c r="B243" s="90" t="s">
        <v>80</v>
      </c>
      <c r="C243" s="91">
        <v>2022</v>
      </c>
      <c r="D243" s="91">
        <v>2026</v>
      </c>
      <c r="E243" s="92" t="s">
        <v>96</v>
      </c>
      <c r="F243" s="58" t="s">
        <v>71</v>
      </c>
      <c r="G243" s="45">
        <f t="shared" si="167"/>
        <v>565159.42000000004</v>
      </c>
      <c r="H243" s="45">
        <f t="shared" ref="H243:M243" si="170">H244+H245</f>
        <v>0</v>
      </c>
      <c r="I243" s="45">
        <f t="shared" si="170"/>
        <v>0</v>
      </c>
      <c r="J243" s="45">
        <f t="shared" si="170"/>
        <v>565159.42000000004</v>
      </c>
      <c r="K243" s="45">
        <f t="shared" si="170"/>
        <v>0</v>
      </c>
      <c r="L243" s="45">
        <f t="shared" si="170"/>
        <v>0</v>
      </c>
      <c r="M243" s="45">
        <f t="shared" si="170"/>
        <v>0</v>
      </c>
      <c r="N243" s="45">
        <f t="shared" ref="N243" si="171">N244+N245</f>
        <v>0</v>
      </c>
      <c r="O243" s="93" t="s">
        <v>25</v>
      </c>
      <c r="P243" s="85" t="s">
        <v>25</v>
      </c>
      <c r="Q243" s="93" t="s">
        <v>25</v>
      </c>
      <c r="R243" s="93" t="s">
        <v>25</v>
      </c>
      <c r="S243" s="93" t="s">
        <v>25</v>
      </c>
      <c r="T243" s="93" t="s">
        <v>25</v>
      </c>
      <c r="U243" s="93" t="s">
        <v>25</v>
      </c>
      <c r="V243" s="93" t="s">
        <v>25</v>
      </c>
      <c r="W243" s="93" t="s">
        <v>25</v>
      </c>
      <c r="X243" s="93" t="s">
        <v>25</v>
      </c>
      <c r="Y243" s="13"/>
      <c r="Z243" s="13"/>
    </row>
    <row r="244" spans="1:26" s="14" customFormat="1" ht="44.25" customHeight="1">
      <c r="A244" s="94"/>
      <c r="B244" s="90"/>
      <c r="C244" s="91"/>
      <c r="D244" s="91"/>
      <c r="E244" s="92"/>
      <c r="F244" s="58" t="s">
        <v>38</v>
      </c>
      <c r="G244" s="45">
        <f t="shared" si="167"/>
        <v>565159.42000000004</v>
      </c>
      <c r="H244" s="45">
        <v>0</v>
      </c>
      <c r="I244" s="45">
        <v>0</v>
      </c>
      <c r="J244" s="45">
        <v>565159.42000000004</v>
      </c>
      <c r="K244" s="45">
        <v>0</v>
      </c>
      <c r="L244" s="45">
        <v>0</v>
      </c>
      <c r="M244" s="45">
        <v>0</v>
      </c>
      <c r="N244" s="45">
        <v>0</v>
      </c>
      <c r="O244" s="93"/>
      <c r="P244" s="85"/>
      <c r="Q244" s="93"/>
      <c r="R244" s="93"/>
      <c r="S244" s="93"/>
      <c r="T244" s="93"/>
      <c r="U244" s="93"/>
      <c r="V244" s="93"/>
      <c r="W244" s="93"/>
      <c r="X244" s="93"/>
      <c r="Y244" s="13"/>
      <c r="Z244" s="13"/>
    </row>
    <row r="245" spans="1:26" s="14" customFormat="1" ht="44.25" customHeight="1">
      <c r="A245" s="94"/>
      <c r="B245" s="90"/>
      <c r="C245" s="91"/>
      <c r="D245" s="91"/>
      <c r="E245" s="92"/>
      <c r="F245" s="58" t="s">
        <v>67</v>
      </c>
      <c r="G245" s="45">
        <f t="shared" si="167"/>
        <v>0</v>
      </c>
      <c r="H245" s="45">
        <v>0</v>
      </c>
      <c r="I245" s="45">
        <v>0</v>
      </c>
      <c r="J245" s="45">
        <v>0</v>
      </c>
      <c r="K245" s="45">
        <v>0</v>
      </c>
      <c r="L245" s="45">
        <v>0</v>
      </c>
      <c r="M245" s="45">
        <v>0</v>
      </c>
      <c r="N245" s="45">
        <v>0</v>
      </c>
      <c r="O245" s="93"/>
      <c r="P245" s="85"/>
      <c r="Q245" s="93"/>
      <c r="R245" s="93"/>
      <c r="S245" s="93"/>
      <c r="T245" s="93"/>
      <c r="U245" s="93"/>
      <c r="V245" s="93"/>
      <c r="W245" s="93"/>
      <c r="X245" s="93"/>
      <c r="Y245" s="13"/>
      <c r="Z245" s="13"/>
    </row>
    <row r="246" spans="1:26" s="14" customFormat="1" ht="44.25" customHeight="1">
      <c r="A246" s="82" t="s">
        <v>279</v>
      </c>
      <c r="B246" s="91" t="s">
        <v>113</v>
      </c>
      <c r="C246" s="91">
        <v>2022</v>
      </c>
      <c r="D246" s="91">
        <v>2026</v>
      </c>
      <c r="E246" s="85" t="s">
        <v>96</v>
      </c>
      <c r="F246" s="58" t="s">
        <v>71</v>
      </c>
      <c r="G246" s="45">
        <f t="shared" si="167"/>
        <v>219505</v>
      </c>
      <c r="H246" s="45">
        <f t="shared" ref="H246:M246" si="172">H247+H248</f>
        <v>0</v>
      </c>
      <c r="I246" s="45">
        <f t="shared" si="172"/>
        <v>0</v>
      </c>
      <c r="J246" s="45">
        <f t="shared" si="172"/>
        <v>219505</v>
      </c>
      <c r="K246" s="45">
        <f t="shared" si="172"/>
        <v>0</v>
      </c>
      <c r="L246" s="45">
        <f t="shared" si="172"/>
        <v>0</v>
      </c>
      <c r="M246" s="45">
        <f t="shared" si="172"/>
        <v>0</v>
      </c>
      <c r="N246" s="45">
        <f t="shared" ref="N246" si="173">N247+N248</f>
        <v>0</v>
      </c>
      <c r="O246" s="93" t="s">
        <v>25</v>
      </c>
      <c r="P246" s="85" t="s">
        <v>25</v>
      </c>
      <c r="Q246" s="93" t="s">
        <v>25</v>
      </c>
      <c r="R246" s="93" t="s">
        <v>25</v>
      </c>
      <c r="S246" s="93" t="s">
        <v>25</v>
      </c>
      <c r="T246" s="93" t="s">
        <v>25</v>
      </c>
      <c r="U246" s="93" t="s">
        <v>25</v>
      </c>
      <c r="V246" s="93" t="s">
        <v>25</v>
      </c>
      <c r="W246" s="93" t="s">
        <v>25</v>
      </c>
      <c r="X246" s="93" t="s">
        <v>25</v>
      </c>
      <c r="Y246" s="13"/>
      <c r="Z246" s="13"/>
    </row>
    <row r="247" spans="1:26" s="14" customFormat="1" ht="44.25" customHeight="1">
      <c r="A247" s="82"/>
      <c r="B247" s="91"/>
      <c r="C247" s="91"/>
      <c r="D247" s="91"/>
      <c r="E247" s="85"/>
      <c r="F247" s="58" t="s">
        <v>38</v>
      </c>
      <c r="G247" s="45">
        <f t="shared" si="167"/>
        <v>219505</v>
      </c>
      <c r="H247" s="45">
        <v>0</v>
      </c>
      <c r="I247" s="45">
        <v>0</v>
      </c>
      <c r="J247" s="45">
        <v>219505</v>
      </c>
      <c r="K247" s="45">
        <v>0</v>
      </c>
      <c r="L247" s="45">
        <v>0</v>
      </c>
      <c r="M247" s="45">
        <v>0</v>
      </c>
      <c r="N247" s="45">
        <v>0</v>
      </c>
      <c r="O247" s="93"/>
      <c r="P247" s="85"/>
      <c r="Q247" s="93"/>
      <c r="R247" s="93"/>
      <c r="S247" s="93"/>
      <c r="T247" s="93"/>
      <c r="U247" s="93"/>
      <c r="V247" s="93"/>
      <c r="W247" s="93"/>
      <c r="X247" s="93"/>
      <c r="Y247" s="13"/>
      <c r="Z247" s="13"/>
    </row>
    <row r="248" spans="1:26" s="14" customFormat="1" ht="44.25" customHeight="1">
      <c r="A248" s="82"/>
      <c r="B248" s="91"/>
      <c r="C248" s="91"/>
      <c r="D248" s="91"/>
      <c r="E248" s="85"/>
      <c r="F248" s="58" t="s">
        <v>67</v>
      </c>
      <c r="G248" s="45">
        <f t="shared" si="167"/>
        <v>0</v>
      </c>
      <c r="H248" s="45">
        <v>0</v>
      </c>
      <c r="I248" s="45">
        <v>0</v>
      </c>
      <c r="J248" s="45">
        <v>0</v>
      </c>
      <c r="K248" s="45">
        <v>0</v>
      </c>
      <c r="L248" s="45">
        <v>0</v>
      </c>
      <c r="M248" s="45">
        <v>0</v>
      </c>
      <c r="N248" s="45">
        <v>0</v>
      </c>
      <c r="O248" s="93"/>
      <c r="P248" s="85"/>
      <c r="Q248" s="93"/>
      <c r="R248" s="93"/>
      <c r="S248" s="93"/>
      <c r="T248" s="93"/>
      <c r="U248" s="93"/>
      <c r="V248" s="93"/>
      <c r="W248" s="93"/>
      <c r="X248" s="93"/>
      <c r="Y248" s="13"/>
      <c r="Z248" s="13"/>
    </row>
    <row r="249" spans="1:26" s="14" customFormat="1" ht="35.25" hidden="1" customHeight="1">
      <c r="A249" s="82" t="s">
        <v>165</v>
      </c>
      <c r="B249" s="109" t="s">
        <v>166</v>
      </c>
      <c r="C249" s="91">
        <v>2022</v>
      </c>
      <c r="D249" s="91">
        <v>2022</v>
      </c>
      <c r="E249" s="85" t="s">
        <v>73</v>
      </c>
      <c r="F249" s="58" t="s">
        <v>71</v>
      </c>
      <c r="G249" s="45">
        <f t="shared" si="167"/>
        <v>0</v>
      </c>
      <c r="H249" s="45">
        <f t="shared" ref="H249:M249" si="174">H250+H251</f>
        <v>0</v>
      </c>
      <c r="I249" s="45">
        <f t="shared" si="174"/>
        <v>0</v>
      </c>
      <c r="J249" s="45">
        <f t="shared" si="174"/>
        <v>0</v>
      </c>
      <c r="K249" s="45">
        <f t="shared" si="174"/>
        <v>0</v>
      </c>
      <c r="L249" s="45">
        <f t="shared" si="174"/>
        <v>0</v>
      </c>
      <c r="M249" s="45">
        <f t="shared" si="174"/>
        <v>0</v>
      </c>
      <c r="N249" s="45">
        <f t="shared" ref="N249" si="175">N250+N251</f>
        <v>0</v>
      </c>
      <c r="O249" s="93" t="s">
        <v>74</v>
      </c>
      <c r="P249" s="85" t="s">
        <v>75</v>
      </c>
      <c r="Q249" s="85">
        <v>100</v>
      </c>
      <c r="R249" s="85" t="s">
        <v>25</v>
      </c>
      <c r="S249" s="85" t="s">
        <v>25</v>
      </c>
      <c r="T249" s="85" t="s">
        <v>25</v>
      </c>
      <c r="U249" s="85" t="s">
        <v>25</v>
      </c>
      <c r="V249" s="85" t="s">
        <v>25</v>
      </c>
      <c r="W249" s="85" t="s">
        <v>25</v>
      </c>
      <c r="X249" s="85" t="s">
        <v>25</v>
      </c>
      <c r="Y249" s="13"/>
      <c r="Z249" s="13"/>
    </row>
    <row r="250" spans="1:26" s="14" customFormat="1" ht="76.5" hidden="1" customHeight="1">
      <c r="A250" s="82"/>
      <c r="B250" s="109"/>
      <c r="C250" s="91"/>
      <c r="D250" s="91"/>
      <c r="E250" s="85"/>
      <c r="F250" s="58" t="s">
        <v>38</v>
      </c>
      <c r="G250" s="45">
        <f t="shared" si="167"/>
        <v>0</v>
      </c>
      <c r="H250" s="45">
        <v>0</v>
      </c>
      <c r="I250" s="45">
        <v>0</v>
      </c>
      <c r="J250" s="45">
        <v>0</v>
      </c>
      <c r="K250" s="45">
        <v>0</v>
      </c>
      <c r="L250" s="45">
        <v>0</v>
      </c>
      <c r="M250" s="45">
        <v>0</v>
      </c>
      <c r="N250" s="45">
        <v>0</v>
      </c>
      <c r="O250" s="93"/>
      <c r="P250" s="85"/>
      <c r="Q250" s="85"/>
      <c r="R250" s="85"/>
      <c r="S250" s="85"/>
      <c r="T250" s="85"/>
      <c r="U250" s="85"/>
      <c r="V250" s="85"/>
      <c r="W250" s="85"/>
      <c r="X250" s="85"/>
      <c r="Y250" s="13"/>
      <c r="Z250" s="13"/>
    </row>
    <row r="251" spans="1:26" s="14" customFormat="1" ht="99" hidden="1" customHeight="1">
      <c r="A251" s="82"/>
      <c r="B251" s="109"/>
      <c r="C251" s="91"/>
      <c r="D251" s="91"/>
      <c r="E251" s="85"/>
      <c r="F251" s="58" t="s">
        <v>67</v>
      </c>
      <c r="G251" s="45">
        <f t="shared" si="167"/>
        <v>0</v>
      </c>
      <c r="H251" s="45">
        <v>0</v>
      </c>
      <c r="I251" s="45">
        <v>0</v>
      </c>
      <c r="J251" s="45">
        <v>0</v>
      </c>
      <c r="K251" s="45">
        <v>0</v>
      </c>
      <c r="L251" s="45">
        <v>0</v>
      </c>
      <c r="M251" s="45">
        <v>0</v>
      </c>
      <c r="N251" s="45">
        <v>0</v>
      </c>
      <c r="O251" s="93"/>
      <c r="P251" s="85"/>
      <c r="Q251" s="85"/>
      <c r="R251" s="85"/>
      <c r="S251" s="85"/>
      <c r="T251" s="85"/>
      <c r="U251" s="85"/>
      <c r="V251" s="85"/>
      <c r="W251" s="85"/>
      <c r="X251" s="85"/>
      <c r="Y251" s="13"/>
      <c r="Z251" s="13"/>
    </row>
    <row r="252" spans="1:26" s="14" customFormat="1" ht="44.25" hidden="1" customHeight="1">
      <c r="A252" s="94" t="s">
        <v>167</v>
      </c>
      <c r="B252" s="90" t="s">
        <v>80</v>
      </c>
      <c r="C252" s="91">
        <v>2022</v>
      </c>
      <c r="D252" s="91">
        <v>2022</v>
      </c>
      <c r="E252" s="92" t="s">
        <v>96</v>
      </c>
      <c r="F252" s="58" t="s">
        <v>71</v>
      </c>
      <c r="G252" s="45">
        <f t="shared" si="167"/>
        <v>0</v>
      </c>
      <c r="H252" s="45">
        <f t="shared" ref="H252:M252" si="176">H253+H254</f>
        <v>0</v>
      </c>
      <c r="I252" s="45">
        <f t="shared" si="176"/>
        <v>0</v>
      </c>
      <c r="J252" s="45">
        <f t="shared" si="176"/>
        <v>0</v>
      </c>
      <c r="K252" s="45">
        <f t="shared" si="176"/>
        <v>0</v>
      </c>
      <c r="L252" s="45">
        <f t="shared" si="176"/>
        <v>0</v>
      </c>
      <c r="M252" s="45">
        <f t="shared" si="176"/>
        <v>0</v>
      </c>
      <c r="N252" s="45">
        <f t="shared" ref="N252" si="177">N253+N254</f>
        <v>0</v>
      </c>
      <c r="O252" s="93" t="s">
        <v>25</v>
      </c>
      <c r="P252" s="85" t="s">
        <v>25</v>
      </c>
      <c r="Q252" s="93" t="s">
        <v>25</v>
      </c>
      <c r="R252" s="93" t="s">
        <v>25</v>
      </c>
      <c r="S252" s="93" t="s">
        <v>25</v>
      </c>
      <c r="T252" s="93" t="s">
        <v>25</v>
      </c>
      <c r="U252" s="93" t="s">
        <v>25</v>
      </c>
      <c r="V252" s="93" t="s">
        <v>25</v>
      </c>
      <c r="W252" s="93" t="s">
        <v>25</v>
      </c>
      <c r="X252" s="93" t="s">
        <v>25</v>
      </c>
      <c r="Y252" s="13"/>
      <c r="Z252" s="13"/>
    </row>
    <row r="253" spans="1:26" s="14" customFormat="1" ht="44.25" hidden="1" customHeight="1">
      <c r="A253" s="94"/>
      <c r="B253" s="90"/>
      <c r="C253" s="91"/>
      <c r="D253" s="91"/>
      <c r="E253" s="92"/>
      <c r="F253" s="58" t="s">
        <v>38</v>
      </c>
      <c r="G253" s="45">
        <v>50000</v>
      </c>
      <c r="H253" s="45">
        <v>0</v>
      </c>
      <c r="I253" s="45">
        <v>0</v>
      </c>
      <c r="J253" s="45">
        <v>0</v>
      </c>
      <c r="K253" s="45">
        <v>0</v>
      </c>
      <c r="L253" s="45">
        <v>0</v>
      </c>
      <c r="M253" s="45">
        <v>0</v>
      </c>
      <c r="N253" s="45">
        <v>0</v>
      </c>
      <c r="O253" s="93"/>
      <c r="P253" s="85"/>
      <c r="Q253" s="93"/>
      <c r="R253" s="93"/>
      <c r="S253" s="93"/>
      <c r="T253" s="93"/>
      <c r="U253" s="93"/>
      <c r="V253" s="93"/>
      <c r="W253" s="93"/>
      <c r="X253" s="93"/>
      <c r="Y253" s="13"/>
      <c r="Z253" s="13"/>
    </row>
    <row r="254" spans="1:26" s="14" customFormat="1" ht="44.25" hidden="1" customHeight="1">
      <c r="A254" s="94"/>
      <c r="B254" s="90"/>
      <c r="C254" s="91"/>
      <c r="D254" s="91"/>
      <c r="E254" s="92"/>
      <c r="F254" s="58" t="s">
        <v>67</v>
      </c>
      <c r="G254" s="45">
        <f t="shared" ref="G254:G279" si="178">H254+I254+J254+K254+L254+M254</f>
        <v>0</v>
      </c>
      <c r="H254" s="45">
        <v>0</v>
      </c>
      <c r="I254" s="45">
        <v>0</v>
      </c>
      <c r="J254" s="45">
        <v>0</v>
      </c>
      <c r="K254" s="45">
        <v>0</v>
      </c>
      <c r="L254" s="45">
        <v>0</v>
      </c>
      <c r="M254" s="45">
        <v>0</v>
      </c>
      <c r="N254" s="45">
        <v>0</v>
      </c>
      <c r="O254" s="93"/>
      <c r="P254" s="85"/>
      <c r="Q254" s="93"/>
      <c r="R254" s="93"/>
      <c r="S254" s="93"/>
      <c r="T254" s="93"/>
      <c r="U254" s="93"/>
      <c r="V254" s="93"/>
      <c r="W254" s="93"/>
      <c r="X254" s="93"/>
      <c r="Y254" s="13"/>
      <c r="Z254" s="13"/>
    </row>
    <row r="255" spans="1:26" s="14" customFormat="1" ht="44.25" hidden="1" customHeight="1">
      <c r="A255" s="82" t="s">
        <v>168</v>
      </c>
      <c r="B255" s="91" t="s">
        <v>113</v>
      </c>
      <c r="C255" s="91">
        <v>2022</v>
      </c>
      <c r="D255" s="91">
        <v>2022</v>
      </c>
      <c r="E255" s="85" t="s">
        <v>96</v>
      </c>
      <c r="F255" s="58" t="s">
        <v>71</v>
      </c>
      <c r="G255" s="45">
        <f t="shared" si="178"/>
        <v>0</v>
      </c>
      <c r="H255" s="45">
        <f t="shared" ref="H255:M255" si="179">H256+H257</f>
        <v>0</v>
      </c>
      <c r="I255" s="45">
        <f t="shared" si="179"/>
        <v>0</v>
      </c>
      <c r="J255" s="45">
        <f t="shared" si="179"/>
        <v>0</v>
      </c>
      <c r="K255" s="45">
        <f t="shared" si="179"/>
        <v>0</v>
      </c>
      <c r="L255" s="45">
        <f t="shared" si="179"/>
        <v>0</v>
      </c>
      <c r="M255" s="45">
        <f t="shared" si="179"/>
        <v>0</v>
      </c>
      <c r="N255" s="45">
        <f t="shared" ref="N255" si="180">N256+N257</f>
        <v>0</v>
      </c>
      <c r="O255" s="93" t="s">
        <v>25</v>
      </c>
      <c r="P255" s="85" t="s">
        <v>25</v>
      </c>
      <c r="Q255" s="93" t="s">
        <v>25</v>
      </c>
      <c r="R255" s="93" t="s">
        <v>25</v>
      </c>
      <c r="S255" s="93" t="s">
        <v>25</v>
      </c>
      <c r="T255" s="93" t="s">
        <v>25</v>
      </c>
      <c r="U255" s="93" t="s">
        <v>25</v>
      </c>
      <c r="V255" s="93" t="s">
        <v>25</v>
      </c>
      <c r="W255" s="93" t="s">
        <v>25</v>
      </c>
      <c r="X255" s="93" t="s">
        <v>25</v>
      </c>
      <c r="Y255" s="13"/>
      <c r="Z255" s="13"/>
    </row>
    <row r="256" spans="1:26" s="14" customFormat="1" ht="44.25" hidden="1" customHeight="1">
      <c r="A256" s="82"/>
      <c r="B256" s="91"/>
      <c r="C256" s="91"/>
      <c r="D256" s="91"/>
      <c r="E256" s="85"/>
      <c r="F256" s="58" t="s">
        <v>38</v>
      </c>
      <c r="G256" s="45">
        <f t="shared" si="178"/>
        <v>0</v>
      </c>
      <c r="H256" s="45">
        <v>0</v>
      </c>
      <c r="I256" s="45">
        <v>0</v>
      </c>
      <c r="J256" s="45">
        <v>0</v>
      </c>
      <c r="K256" s="45">
        <v>0</v>
      </c>
      <c r="L256" s="45">
        <v>0</v>
      </c>
      <c r="M256" s="45">
        <v>0</v>
      </c>
      <c r="N256" s="45">
        <v>0</v>
      </c>
      <c r="O256" s="93"/>
      <c r="P256" s="85"/>
      <c r="Q256" s="93"/>
      <c r="R256" s="93"/>
      <c r="S256" s="93"/>
      <c r="T256" s="93"/>
      <c r="U256" s="93"/>
      <c r="V256" s="93"/>
      <c r="W256" s="93"/>
      <c r="X256" s="93"/>
      <c r="Y256" s="13"/>
      <c r="Z256" s="13"/>
    </row>
    <row r="257" spans="1:26" s="14" customFormat="1" ht="44.25" hidden="1" customHeight="1">
      <c r="A257" s="82"/>
      <c r="B257" s="91"/>
      <c r="C257" s="91"/>
      <c r="D257" s="91"/>
      <c r="E257" s="85"/>
      <c r="F257" s="58" t="s">
        <v>67</v>
      </c>
      <c r="G257" s="45">
        <f t="shared" si="178"/>
        <v>0</v>
      </c>
      <c r="H257" s="45">
        <v>0</v>
      </c>
      <c r="I257" s="45">
        <v>0</v>
      </c>
      <c r="J257" s="45">
        <v>0</v>
      </c>
      <c r="K257" s="45">
        <v>0</v>
      </c>
      <c r="L257" s="45">
        <v>0</v>
      </c>
      <c r="M257" s="45">
        <v>0</v>
      </c>
      <c r="N257" s="45">
        <v>0</v>
      </c>
      <c r="O257" s="93"/>
      <c r="P257" s="85"/>
      <c r="Q257" s="93"/>
      <c r="R257" s="93"/>
      <c r="S257" s="93"/>
      <c r="T257" s="93"/>
      <c r="U257" s="93"/>
      <c r="V257" s="93"/>
      <c r="W257" s="93"/>
      <c r="X257" s="93"/>
      <c r="Y257" s="13"/>
      <c r="Z257" s="13"/>
    </row>
    <row r="258" spans="1:26" s="14" customFormat="1" ht="35.25" hidden="1" customHeight="1">
      <c r="A258" s="82" t="s">
        <v>169</v>
      </c>
      <c r="B258" s="109" t="s">
        <v>170</v>
      </c>
      <c r="C258" s="91">
        <v>2022</v>
      </c>
      <c r="D258" s="91">
        <v>2022</v>
      </c>
      <c r="E258" s="85" t="s">
        <v>73</v>
      </c>
      <c r="F258" s="58" t="s">
        <v>71</v>
      </c>
      <c r="G258" s="45">
        <f t="shared" si="178"/>
        <v>0</v>
      </c>
      <c r="H258" s="45">
        <f t="shared" ref="H258:M258" si="181">H259+H260</f>
        <v>0</v>
      </c>
      <c r="I258" s="45">
        <f t="shared" si="181"/>
        <v>0</v>
      </c>
      <c r="J258" s="45">
        <f t="shared" si="181"/>
        <v>0</v>
      </c>
      <c r="K258" s="45">
        <f t="shared" si="181"/>
        <v>0</v>
      </c>
      <c r="L258" s="45">
        <f t="shared" si="181"/>
        <v>0</v>
      </c>
      <c r="M258" s="45">
        <f t="shared" si="181"/>
        <v>0</v>
      </c>
      <c r="N258" s="45">
        <f t="shared" ref="N258" si="182">N259+N260</f>
        <v>0</v>
      </c>
      <c r="O258" s="93" t="s">
        <v>74</v>
      </c>
      <c r="P258" s="85" t="s">
        <v>75</v>
      </c>
      <c r="Q258" s="85">
        <v>100</v>
      </c>
      <c r="R258" s="85" t="s">
        <v>25</v>
      </c>
      <c r="S258" s="85" t="s">
        <v>25</v>
      </c>
      <c r="T258" s="85" t="s">
        <v>25</v>
      </c>
      <c r="U258" s="85" t="s">
        <v>25</v>
      </c>
      <c r="V258" s="85" t="s">
        <v>25</v>
      </c>
      <c r="W258" s="85" t="s">
        <v>25</v>
      </c>
      <c r="X258" s="85" t="s">
        <v>25</v>
      </c>
      <c r="Y258" s="13"/>
      <c r="Z258" s="13"/>
    </row>
    <row r="259" spans="1:26" s="14" customFormat="1" ht="76.5" hidden="1" customHeight="1">
      <c r="A259" s="82"/>
      <c r="B259" s="109"/>
      <c r="C259" s="91"/>
      <c r="D259" s="91"/>
      <c r="E259" s="85"/>
      <c r="F259" s="58" t="s">
        <v>38</v>
      </c>
      <c r="G259" s="45">
        <f t="shared" si="178"/>
        <v>0</v>
      </c>
      <c r="H259" s="45">
        <v>0</v>
      </c>
      <c r="I259" s="45">
        <v>0</v>
      </c>
      <c r="J259" s="45">
        <v>0</v>
      </c>
      <c r="K259" s="45">
        <v>0</v>
      </c>
      <c r="L259" s="45">
        <v>0</v>
      </c>
      <c r="M259" s="45">
        <v>0</v>
      </c>
      <c r="N259" s="45">
        <v>0</v>
      </c>
      <c r="O259" s="93"/>
      <c r="P259" s="85"/>
      <c r="Q259" s="85"/>
      <c r="R259" s="85"/>
      <c r="S259" s="85"/>
      <c r="T259" s="85"/>
      <c r="U259" s="85"/>
      <c r="V259" s="85"/>
      <c r="W259" s="85"/>
      <c r="X259" s="85"/>
      <c r="Y259" s="13"/>
      <c r="Z259" s="13"/>
    </row>
    <row r="260" spans="1:26" s="14" customFormat="1" ht="99" hidden="1" customHeight="1">
      <c r="A260" s="82"/>
      <c r="B260" s="109"/>
      <c r="C260" s="91"/>
      <c r="D260" s="91"/>
      <c r="E260" s="85"/>
      <c r="F260" s="58" t="s">
        <v>67</v>
      </c>
      <c r="G260" s="45">
        <f t="shared" si="178"/>
        <v>0</v>
      </c>
      <c r="H260" s="45">
        <v>0</v>
      </c>
      <c r="I260" s="45">
        <v>0</v>
      </c>
      <c r="J260" s="45">
        <v>0</v>
      </c>
      <c r="K260" s="45">
        <v>0</v>
      </c>
      <c r="L260" s="45">
        <v>0</v>
      </c>
      <c r="M260" s="45">
        <v>0</v>
      </c>
      <c r="N260" s="45">
        <v>0</v>
      </c>
      <c r="O260" s="93"/>
      <c r="P260" s="85"/>
      <c r="Q260" s="85"/>
      <c r="R260" s="85"/>
      <c r="S260" s="85"/>
      <c r="T260" s="85"/>
      <c r="U260" s="85"/>
      <c r="V260" s="85"/>
      <c r="W260" s="85"/>
      <c r="X260" s="85"/>
      <c r="Y260" s="13"/>
      <c r="Z260" s="13"/>
    </row>
    <row r="261" spans="1:26" s="14" customFormat="1" ht="44.25" hidden="1" customHeight="1">
      <c r="A261" s="94" t="s">
        <v>171</v>
      </c>
      <c r="B261" s="90" t="s">
        <v>80</v>
      </c>
      <c r="C261" s="91">
        <v>2022</v>
      </c>
      <c r="D261" s="91">
        <v>2022</v>
      </c>
      <c r="E261" s="92" t="s">
        <v>96</v>
      </c>
      <c r="F261" s="58" t="s">
        <v>71</v>
      </c>
      <c r="G261" s="45">
        <f t="shared" si="178"/>
        <v>0</v>
      </c>
      <c r="H261" s="45">
        <f t="shared" ref="H261:M261" si="183">H262+H263</f>
        <v>0</v>
      </c>
      <c r="I261" s="45">
        <f t="shared" si="183"/>
        <v>0</v>
      </c>
      <c r="J261" s="45">
        <f t="shared" si="183"/>
        <v>0</v>
      </c>
      <c r="K261" s="45">
        <f t="shared" si="183"/>
        <v>0</v>
      </c>
      <c r="L261" s="45">
        <f t="shared" si="183"/>
        <v>0</v>
      </c>
      <c r="M261" s="45">
        <f t="shared" si="183"/>
        <v>0</v>
      </c>
      <c r="N261" s="45">
        <f t="shared" ref="N261" si="184">N262+N263</f>
        <v>0</v>
      </c>
      <c r="O261" s="93" t="s">
        <v>25</v>
      </c>
      <c r="P261" s="85" t="s">
        <v>25</v>
      </c>
      <c r="Q261" s="93" t="s">
        <v>25</v>
      </c>
      <c r="R261" s="93" t="s">
        <v>25</v>
      </c>
      <c r="S261" s="93" t="s">
        <v>25</v>
      </c>
      <c r="T261" s="93" t="s">
        <v>25</v>
      </c>
      <c r="U261" s="93" t="s">
        <v>25</v>
      </c>
      <c r="V261" s="93" t="s">
        <v>25</v>
      </c>
      <c r="W261" s="93" t="s">
        <v>25</v>
      </c>
      <c r="X261" s="93" t="s">
        <v>25</v>
      </c>
      <c r="Y261" s="13"/>
      <c r="Z261" s="13"/>
    </row>
    <row r="262" spans="1:26" s="14" customFormat="1" ht="44.25" hidden="1" customHeight="1">
      <c r="A262" s="94"/>
      <c r="B262" s="90"/>
      <c r="C262" s="91"/>
      <c r="D262" s="91"/>
      <c r="E262" s="92"/>
      <c r="F262" s="58" t="s">
        <v>38</v>
      </c>
      <c r="G262" s="45">
        <f t="shared" si="178"/>
        <v>0</v>
      </c>
      <c r="H262" s="45">
        <v>0</v>
      </c>
      <c r="I262" s="45">
        <v>0</v>
      </c>
      <c r="J262" s="45">
        <v>0</v>
      </c>
      <c r="K262" s="45">
        <v>0</v>
      </c>
      <c r="L262" s="45">
        <v>0</v>
      </c>
      <c r="M262" s="45">
        <v>0</v>
      </c>
      <c r="N262" s="45">
        <v>0</v>
      </c>
      <c r="O262" s="93"/>
      <c r="P262" s="85"/>
      <c r="Q262" s="93"/>
      <c r="R262" s="93"/>
      <c r="S262" s="93"/>
      <c r="T262" s="93"/>
      <c r="U262" s="93"/>
      <c r="V262" s="93"/>
      <c r="W262" s="93"/>
      <c r="X262" s="93"/>
      <c r="Y262" s="13"/>
      <c r="Z262" s="13"/>
    </row>
    <row r="263" spans="1:26" s="14" customFormat="1" ht="44.25" hidden="1" customHeight="1">
      <c r="A263" s="94"/>
      <c r="B263" s="90"/>
      <c r="C263" s="91"/>
      <c r="D263" s="91"/>
      <c r="E263" s="92"/>
      <c r="F263" s="58" t="s">
        <v>67</v>
      </c>
      <c r="G263" s="45">
        <f t="shared" si="178"/>
        <v>0</v>
      </c>
      <c r="H263" s="45">
        <v>0</v>
      </c>
      <c r="I263" s="45">
        <v>0</v>
      </c>
      <c r="J263" s="45">
        <v>0</v>
      </c>
      <c r="K263" s="45">
        <v>0</v>
      </c>
      <c r="L263" s="45">
        <v>0</v>
      </c>
      <c r="M263" s="45">
        <v>0</v>
      </c>
      <c r="N263" s="45">
        <v>0</v>
      </c>
      <c r="O263" s="93"/>
      <c r="P263" s="85"/>
      <c r="Q263" s="93"/>
      <c r="R263" s="93"/>
      <c r="S263" s="93"/>
      <c r="T263" s="93"/>
      <c r="U263" s="93"/>
      <c r="V263" s="93"/>
      <c r="W263" s="93"/>
      <c r="X263" s="93"/>
      <c r="Y263" s="13"/>
      <c r="Z263" s="13"/>
    </row>
    <row r="264" spans="1:26" s="14" customFormat="1" ht="44.25" hidden="1" customHeight="1">
      <c r="A264" s="82" t="s">
        <v>172</v>
      </c>
      <c r="B264" s="91" t="s">
        <v>113</v>
      </c>
      <c r="C264" s="91">
        <v>2022</v>
      </c>
      <c r="D264" s="91">
        <v>2022</v>
      </c>
      <c r="E264" s="85" t="s">
        <v>96</v>
      </c>
      <c r="F264" s="58" t="s">
        <v>71</v>
      </c>
      <c r="G264" s="45">
        <f t="shared" si="178"/>
        <v>0</v>
      </c>
      <c r="H264" s="45">
        <f t="shared" ref="H264:M264" si="185">H265+H266</f>
        <v>0</v>
      </c>
      <c r="I264" s="45">
        <f t="shared" si="185"/>
        <v>0</v>
      </c>
      <c r="J264" s="45">
        <f t="shared" si="185"/>
        <v>0</v>
      </c>
      <c r="K264" s="45">
        <f t="shared" si="185"/>
        <v>0</v>
      </c>
      <c r="L264" s="45">
        <f t="shared" si="185"/>
        <v>0</v>
      </c>
      <c r="M264" s="45">
        <f t="shared" si="185"/>
        <v>0</v>
      </c>
      <c r="N264" s="45">
        <f t="shared" ref="N264" si="186">N265+N266</f>
        <v>0</v>
      </c>
      <c r="O264" s="93" t="s">
        <v>25</v>
      </c>
      <c r="P264" s="85" t="s">
        <v>25</v>
      </c>
      <c r="Q264" s="93" t="s">
        <v>25</v>
      </c>
      <c r="R264" s="93" t="s">
        <v>25</v>
      </c>
      <c r="S264" s="93" t="s">
        <v>25</v>
      </c>
      <c r="T264" s="93" t="s">
        <v>25</v>
      </c>
      <c r="U264" s="93" t="s">
        <v>25</v>
      </c>
      <c r="V264" s="93" t="s">
        <v>25</v>
      </c>
      <c r="W264" s="93" t="s">
        <v>25</v>
      </c>
      <c r="X264" s="93" t="s">
        <v>25</v>
      </c>
      <c r="Y264" s="13"/>
      <c r="Z264" s="13"/>
    </row>
    <row r="265" spans="1:26" s="14" customFormat="1" ht="44.25" hidden="1" customHeight="1">
      <c r="A265" s="82"/>
      <c r="B265" s="91"/>
      <c r="C265" s="91"/>
      <c r="D265" s="91"/>
      <c r="E265" s="85"/>
      <c r="F265" s="58" t="s">
        <v>38</v>
      </c>
      <c r="G265" s="45">
        <f t="shared" si="178"/>
        <v>0</v>
      </c>
      <c r="H265" s="45">
        <v>0</v>
      </c>
      <c r="I265" s="45">
        <v>0</v>
      </c>
      <c r="J265" s="45">
        <v>0</v>
      </c>
      <c r="K265" s="45">
        <v>0</v>
      </c>
      <c r="L265" s="45">
        <v>0</v>
      </c>
      <c r="M265" s="45">
        <v>0</v>
      </c>
      <c r="N265" s="45">
        <v>0</v>
      </c>
      <c r="O265" s="93"/>
      <c r="P265" s="85"/>
      <c r="Q265" s="93"/>
      <c r="R265" s="93"/>
      <c r="S265" s="93"/>
      <c r="T265" s="93"/>
      <c r="U265" s="93"/>
      <c r="V265" s="93"/>
      <c r="W265" s="93"/>
      <c r="X265" s="93"/>
      <c r="Y265" s="13"/>
      <c r="Z265" s="13"/>
    </row>
    <row r="266" spans="1:26" s="14" customFormat="1" ht="44.25" hidden="1" customHeight="1">
      <c r="A266" s="82"/>
      <c r="B266" s="91"/>
      <c r="C266" s="91"/>
      <c r="D266" s="91"/>
      <c r="E266" s="85"/>
      <c r="F266" s="58" t="s">
        <v>67</v>
      </c>
      <c r="G266" s="45">
        <f t="shared" si="178"/>
        <v>0</v>
      </c>
      <c r="H266" s="45">
        <v>0</v>
      </c>
      <c r="I266" s="45">
        <v>0</v>
      </c>
      <c r="J266" s="45">
        <v>0</v>
      </c>
      <c r="K266" s="45">
        <v>0</v>
      </c>
      <c r="L266" s="45">
        <v>0</v>
      </c>
      <c r="M266" s="45">
        <v>0</v>
      </c>
      <c r="N266" s="45">
        <v>0</v>
      </c>
      <c r="O266" s="93"/>
      <c r="P266" s="85"/>
      <c r="Q266" s="93"/>
      <c r="R266" s="93"/>
      <c r="S266" s="93"/>
      <c r="T266" s="93"/>
      <c r="U266" s="93"/>
      <c r="V266" s="93"/>
      <c r="W266" s="93"/>
      <c r="X266" s="93"/>
      <c r="Y266" s="13"/>
      <c r="Z266" s="13"/>
    </row>
    <row r="267" spans="1:26" s="14" customFormat="1" ht="35.25" customHeight="1">
      <c r="A267" s="82" t="s">
        <v>143</v>
      </c>
      <c r="B267" s="109" t="s">
        <v>280</v>
      </c>
      <c r="C267" s="91">
        <v>2023</v>
      </c>
      <c r="D267" s="91">
        <v>2026</v>
      </c>
      <c r="E267" s="85" t="s">
        <v>73</v>
      </c>
      <c r="F267" s="58" t="s">
        <v>71</v>
      </c>
      <c r="G267" s="45">
        <f t="shared" si="178"/>
        <v>0</v>
      </c>
      <c r="H267" s="45">
        <f t="shared" ref="H267:M267" si="187">H268+H269</f>
        <v>0</v>
      </c>
      <c r="I267" s="45">
        <f t="shared" si="187"/>
        <v>0</v>
      </c>
      <c r="J267" s="45">
        <f t="shared" si="187"/>
        <v>0</v>
      </c>
      <c r="K267" s="45">
        <f t="shared" si="187"/>
        <v>0</v>
      </c>
      <c r="L267" s="45">
        <f t="shared" si="187"/>
        <v>0</v>
      </c>
      <c r="M267" s="45">
        <f t="shared" si="187"/>
        <v>0</v>
      </c>
      <c r="N267" s="45">
        <f t="shared" ref="N267" si="188">N268+N269</f>
        <v>0</v>
      </c>
      <c r="O267" s="93" t="s">
        <v>74</v>
      </c>
      <c r="P267" s="85" t="s">
        <v>75</v>
      </c>
      <c r="Q267" s="85">
        <v>100</v>
      </c>
      <c r="R267" s="85" t="s">
        <v>25</v>
      </c>
      <c r="S267" s="85" t="s">
        <v>25</v>
      </c>
      <c r="T267" s="85" t="s">
        <v>25</v>
      </c>
      <c r="U267" s="85" t="s">
        <v>25</v>
      </c>
      <c r="V267" s="85">
        <v>100</v>
      </c>
      <c r="W267" s="85" t="s">
        <v>25</v>
      </c>
      <c r="X267" s="85" t="s">
        <v>25</v>
      </c>
      <c r="Y267" s="13"/>
      <c r="Z267" s="13"/>
    </row>
    <row r="268" spans="1:26" s="14" customFormat="1" ht="76.5" customHeight="1">
      <c r="A268" s="82"/>
      <c r="B268" s="109"/>
      <c r="C268" s="91"/>
      <c r="D268" s="91"/>
      <c r="E268" s="85"/>
      <c r="F268" s="58" t="s">
        <v>38</v>
      </c>
      <c r="G268" s="45">
        <f t="shared" si="178"/>
        <v>0</v>
      </c>
      <c r="H268" s="45">
        <v>0</v>
      </c>
      <c r="I268" s="45">
        <v>0</v>
      </c>
      <c r="J268" s="45">
        <v>0</v>
      </c>
      <c r="K268" s="45">
        <v>0</v>
      </c>
      <c r="L268" s="45">
        <v>0</v>
      </c>
      <c r="M268" s="45">
        <v>0</v>
      </c>
      <c r="N268" s="45">
        <v>0</v>
      </c>
      <c r="O268" s="93"/>
      <c r="P268" s="85"/>
      <c r="Q268" s="85"/>
      <c r="R268" s="85"/>
      <c r="S268" s="85"/>
      <c r="T268" s="85"/>
      <c r="U268" s="85"/>
      <c r="V268" s="85"/>
      <c r="W268" s="85"/>
      <c r="X268" s="85"/>
      <c r="Y268" s="13"/>
      <c r="Z268" s="13"/>
    </row>
    <row r="269" spans="1:26" s="14" customFormat="1" ht="99" customHeight="1">
      <c r="A269" s="82"/>
      <c r="B269" s="109"/>
      <c r="C269" s="91"/>
      <c r="D269" s="91"/>
      <c r="E269" s="85"/>
      <c r="F269" s="58" t="s">
        <v>67</v>
      </c>
      <c r="G269" s="45">
        <f t="shared" si="178"/>
        <v>0</v>
      </c>
      <c r="H269" s="45">
        <v>0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  <c r="N269" s="45">
        <v>0</v>
      </c>
      <c r="O269" s="93"/>
      <c r="P269" s="85"/>
      <c r="Q269" s="85"/>
      <c r="R269" s="85"/>
      <c r="S269" s="85"/>
      <c r="T269" s="85"/>
      <c r="U269" s="85"/>
      <c r="V269" s="85"/>
      <c r="W269" s="85"/>
      <c r="X269" s="85"/>
      <c r="Y269" s="13"/>
      <c r="Z269" s="13"/>
    </row>
    <row r="270" spans="1:26" s="14" customFormat="1" ht="35.25" customHeight="1">
      <c r="A270" s="82" t="s">
        <v>146</v>
      </c>
      <c r="B270" s="109" t="s">
        <v>406</v>
      </c>
      <c r="C270" s="91">
        <v>2020</v>
      </c>
      <c r="D270" s="91">
        <v>2026</v>
      </c>
      <c r="E270" s="85" t="s">
        <v>73</v>
      </c>
      <c r="F270" s="58" t="s">
        <v>71</v>
      </c>
      <c r="G270" s="45">
        <f t="shared" si="178"/>
        <v>17013326.299999997</v>
      </c>
      <c r="H270" s="45">
        <f t="shared" ref="H270:M270" si="189">H271+H272</f>
        <v>6790385.2300000004</v>
      </c>
      <c r="I270" s="45">
        <f t="shared" si="189"/>
        <v>1383590.88</v>
      </c>
      <c r="J270" s="45">
        <f t="shared" si="189"/>
        <v>1337844.74</v>
      </c>
      <c r="K270" s="45">
        <f t="shared" si="189"/>
        <v>6610343.5499999998</v>
      </c>
      <c r="L270" s="45">
        <f t="shared" si="189"/>
        <v>891161.9</v>
      </c>
      <c r="M270" s="45">
        <f t="shared" si="189"/>
        <v>0</v>
      </c>
      <c r="N270" s="45">
        <f t="shared" ref="N270" si="190">N271+N272</f>
        <v>0</v>
      </c>
      <c r="O270" s="93" t="s">
        <v>74</v>
      </c>
      <c r="P270" s="85" t="s">
        <v>75</v>
      </c>
      <c r="Q270" s="85">
        <v>100</v>
      </c>
      <c r="R270" s="85" t="s">
        <v>25</v>
      </c>
      <c r="S270" s="85" t="s">
        <v>25</v>
      </c>
      <c r="T270" s="85">
        <v>100</v>
      </c>
      <c r="U270" s="85">
        <v>100</v>
      </c>
      <c r="V270" s="85">
        <v>100</v>
      </c>
      <c r="W270" s="85">
        <v>100</v>
      </c>
      <c r="X270" s="85">
        <v>100</v>
      </c>
      <c r="Y270" s="13"/>
      <c r="Z270" s="13"/>
    </row>
    <row r="271" spans="1:26" s="14" customFormat="1" ht="76.5" customHeight="1">
      <c r="A271" s="82"/>
      <c r="B271" s="109"/>
      <c r="C271" s="91"/>
      <c r="D271" s="91"/>
      <c r="E271" s="85"/>
      <c r="F271" s="58" t="s">
        <v>38</v>
      </c>
      <c r="G271" s="45">
        <f t="shared" si="178"/>
        <v>17013326.299999997</v>
      </c>
      <c r="H271" s="45">
        <v>6790385.2300000004</v>
      </c>
      <c r="I271" s="45">
        <v>1383590.88</v>
      </c>
      <c r="J271" s="45">
        <f>1338205.52-360.78</f>
        <v>1337844.74</v>
      </c>
      <c r="K271" s="45">
        <v>6610343.5499999998</v>
      </c>
      <c r="L271" s="45">
        <v>891161.9</v>
      </c>
      <c r="M271" s="45">
        <v>0</v>
      </c>
      <c r="N271" s="45">
        <v>0</v>
      </c>
      <c r="O271" s="93"/>
      <c r="P271" s="85"/>
      <c r="Q271" s="85"/>
      <c r="R271" s="85"/>
      <c r="S271" s="85"/>
      <c r="T271" s="85"/>
      <c r="U271" s="85"/>
      <c r="V271" s="85"/>
      <c r="W271" s="85"/>
      <c r="X271" s="85"/>
      <c r="Y271" s="13"/>
      <c r="Z271" s="13"/>
    </row>
    <row r="272" spans="1:26" s="14" customFormat="1" ht="99" customHeight="1">
      <c r="A272" s="82"/>
      <c r="B272" s="109"/>
      <c r="C272" s="91"/>
      <c r="D272" s="91"/>
      <c r="E272" s="85"/>
      <c r="F272" s="58" t="s">
        <v>67</v>
      </c>
      <c r="G272" s="45">
        <f t="shared" si="178"/>
        <v>0</v>
      </c>
      <c r="H272" s="45">
        <v>0</v>
      </c>
      <c r="I272" s="45">
        <v>0</v>
      </c>
      <c r="J272" s="45">
        <v>0</v>
      </c>
      <c r="K272" s="45">
        <v>0</v>
      </c>
      <c r="L272" s="45">
        <v>0</v>
      </c>
      <c r="M272" s="45">
        <v>0</v>
      </c>
      <c r="N272" s="45">
        <v>0</v>
      </c>
      <c r="O272" s="93"/>
      <c r="P272" s="85"/>
      <c r="Q272" s="85"/>
      <c r="R272" s="85"/>
      <c r="S272" s="85"/>
      <c r="T272" s="85"/>
      <c r="U272" s="85"/>
      <c r="V272" s="85"/>
      <c r="W272" s="85"/>
      <c r="X272" s="85"/>
      <c r="Y272" s="13"/>
      <c r="Z272" s="13"/>
    </row>
    <row r="273" spans="1:26" s="14" customFormat="1" ht="35.25" customHeight="1">
      <c r="A273" s="82" t="s">
        <v>150</v>
      </c>
      <c r="B273" s="109" t="s">
        <v>281</v>
      </c>
      <c r="C273" s="91">
        <v>2020</v>
      </c>
      <c r="D273" s="91">
        <v>2026</v>
      </c>
      <c r="E273" s="85" t="s">
        <v>73</v>
      </c>
      <c r="F273" s="58" t="s">
        <v>71</v>
      </c>
      <c r="G273" s="45">
        <f t="shared" si="178"/>
        <v>554868.16</v>
      </c>
      <c r="H273" s="45">
        <f t="shared" ref="H273:M273" si="191">H274+H275</f>
        <v>0</v>
      </c>
      <c r="I273" s="45">
        <f t="shared" si="191"/>
        <v>0</v>
      </c>
      <c r="J273" s="45">
        <f t="shared" si="191"/>
        <v>554868.16</v>
      </c>
      <c r="K273" s="45">
        <f t="shared" si="191"/>
        <v>0</v>
      </c>
      <c r="L273" s="45">
        <f t="shared" si="191"/>
        <v>0</v>
      </c>
      <c r="M273" s="45">
        <f t="shared" si="191"/>
        <v>0</v>
      </c>
      <c r="N273" s="45">
        <f t="shared" ref="N273" si="192">N274+N275</f>
        <v>0</v>
      </c>
      <c r="O273" s="93" t="s">
        <v>74</v>
      </c>
      <c r="P273" s="85" t="s">
        <v>75</v>
      </c>
      <c r="Q273" s="85">
        <v>100</v>
      </c>
      <c r="R273" s="85" t="s">
        <v>25</v>
      </c>
      <c r="S273" s="85" t="s">
        <v>25</v>
      </c>
      <c r="T273" s="85">
        <v>100</v>
      </c>
      <c r="U273" s="85" t="s">
        <v>25</v>
      </c>
      <c r="V273" s="85" t="s">
        <v>25</v>
      </c>
      <c r="W273" s="85" t="s">
        <v>25</v>
      </c>
      <c r="X273" s="85" t="s">
        <v>25</v>
      </c>
      <c r="Y273" s="13"/>
      <c r="Z273" s="13"/>
    </row>
    <row r="274" spans="1:26" s="14" customFormat="1" ht="76.5" customHeight="1">
      <c r="A274" s="82"/>
      <c r="B274" s="109"/>
      <c r="C274" s="91"/>
      <c r="D274" s="91"/>
      <c r="E274" s="85"/>
      <c r="F274" s="58" t="s">
        <v>38</v>
      </c>
      <c r="G274" s="45">
        <f t="shared" si="178"/>
        <v>554868.16</v>
      </c>
      <c r="H274" s="45">
        <v>0</v>
      </c>
      <c r="I274" s="45">
        <v>0</v>
      </c>
      <c r="J274" s="45">
        <f>600000-45131.84</f>
        <v>554868.16</v>
      </c>
      <c r="K274" s="45">
        <v>0</v>
      </c>
      <c r="L274" s="45">
        <v>0</v>
      </c>
      <c r="M274" s="45">
        <v>0</v>
      </c>
      <c r="N274" s="45">
        <v>0</v>
      </c>
      <c r="O274" s="93"/>
      <c r="P274" s="85"/>
      <c r="Q274" s="85"/>
      <c r="R274" s="85"/>
      <c r="S274" s="85"/>
      <c r="T274" s="85"/>
      <c r="U274" s="85"/>
      <c r="V274" s="85"/>
      <c r="W274" s="85"/>
      <c r="X274" s="85"/>
      <c r="Y274" s="13"/>
      <c r="Z274" s="13"/>
    </row>
    <row r="275" spans="1:26" s="14" customFormat="1" ht="99" customHeight="1">
      <c r="A275" s="82"/>
      <c r="B275" s="109"/>
      <c r="C275" s="91"/>
      <c r="D275" s="91"/>
      <c r="E275" s="85"/>
      <c r="F275" s="58" t="s">
        <v>67</v>
      </c>
      <c r="G275" s="45">
        <f t="shared" si="178"/>
        <v>0</v>
      </c>
      <c r="H275" s="45">
        <v>0</v>
      </c>
      <c r="I275" s="45">
        <v>0</v>
      </c>
      <c r="J275" s="45">
        <v>0</v>
      </c>
      <c r="K275" s="45">
        <v>0</v>
      </c>
      <c r="L275" s="45">
        <v>0</v>
      </c>
      <c r="M275" s="45">
        <v>0</v>
      </c>
      <c r="N275" s="45">
        <v>0</v>
      </c>
      <c r="O275" s="93"/>
      <c r="P275" s="85"/>
      <c r="Q275" s="85"/>
      <c r="R275" s="85"/>
      <c r="S275" s="85"/>
      <c r="T275" s="85"/>
      <c r="U275" s="85"/>
      <c r="V275" s="85"/>
      <c r="W275" s="85"/>
      <c r="X275" s="85"/>
      <c r="Y275" s="13"/>
      <c r="Z275" s="13"/>
    </row>
    <row r="276" spans="1:26" s="14" customFormat="1" ht="35.25" customHeight="1">
      <c r="A276" s="82" t="s">
        <v>154</v>
      </c>
      <c r="B276" s="109" t="s">
        <v>282</v>
      </c>
      <c r="C276" s="91">
        <v>2020</v>
      </c>
      <c r="D276" s="91">
        <v>2026</v>
      </c>
      <c r="E276" s="85" t="s">
        <v>73</v>
      </c>
      <c r="F276" s="58" t="s">
        <v>71</v>
      </c>
      <c r="G276" s="45">
        <f t="shared" si="178"/>
        <v>0</v>
      </c>
      <c r="H276" s="45">
        <f t="shared" ref="H276:M276" si="193">H277+H278</f>
        <v>0</v>
      </c>
      <c r="I276" s="45">
        <f t="shared" si="193"/>
        <v>0</v>
      </c>
      <c r="J276" s="45">
        <f t="shared" si="193"/>
        <v>0</v>
      </c>
      <c r="K276" s="45">
        <f t="shared" si="193"/>
        <v>0</v>
      </c>
      <c r="L276" s="45">
        <f t="shared" si="193"/>
        <v>0</v>
      </c>
      <c r="M276" s="45">
        <f t="shared" si="193"/>
        <v>0</v>
      </c>
      <c r="N276" s="45">
        <f t="shared" ref="N276" si="194">N277+N278</f>
        <v>0</v>
      </c>
      <c r="O276" s="93" t="s">
        <v>140</v>
      </c>
      <c r="P276" s="85" t="s">
        <v>88</v>
      </c>
      <c r="Q276" s="85">
        <v>4</v>
      </c>
      <c r="R276" s="85" t="s">
        <v>25</v>
      </c>
      <c r="S276" s="85" t="s">
        <v>25</v>
      </c>
      <c r="T276" s="85">
        <v>4</v>
      </c>
      <c r="U276" s="85" t="s">
        <v>25</v>
      </c>
      <c r="V276" s="85" t="s">
        <v>25</v>
      </c>
      <c r="W276" s="85" t="s">
        <v>25</v>
      </c>
      <c r="X276" s="85" t="s">
        <v>25</v>
      </c>
      <c r="Y276" s="13"/>
      <c r="Z276" s="13"/>
    </row>
    <row r="277" spans="1:26" s="14" customFormat="1" ht="76.5" customHeight="1">
      <c r="A277" s="82"/>
      <c r="B277" s="109"/>
      <c r="C277" s="91"/>
      <c r="D277" s="91"/>
      <c r="E277" s="85"/>
      <c r="F277" s="58" t="s">
        <v>38</v>
      </c>
      <c r="G277" s="45">
        <f t="shared" si="178"/>
        <v>0</v>
      </c>
      <c r="H277" s="45">
        <v>0</v>
      </c>
      <c r="I277" s="45">
        <v>0</v>
      </c>
      <c r="J277" s="45">
        <v>0</v>
      </c>
      <c r="K277" s="45">
        <v>0</v>
      </c>
      <c r="L277" s="45">
        <v>0</v>
      </c>
      <c r="M277" s="45">
        <v>0</v>
      </c>
      <c r="N277" s="45">
        <v>0</v>
      </c>
      <c r="O277" s="93"/>
      <c r="P277" s="85"/>
      <c r="Q277" s="85"/>
      <c r="R277" s="85"/>
      <c r="S277" s="85"/>
      <c r="T277" s="85"/>
      <c r="U277" s="85"/>
      <c r="V277" s="85"/>
      <c r="W277" s="85"/>
      <c r="X277" s="85"/>
      <c r="Y277" s="13"/>
      <c r="Z277" s="13"/>
    </row>
    <row r="278" spans="1:26" s="14" customFormat="1" ht="99" customHeight="1">
      <c r="A278" s="82"/>
      <c r="B278" s="109"/>
      <c r="C278" s="91"/>
      <c r="D278" s="91"/>
      <c r="E278" s="85"/>
      <c r="F278" s="58" t="s">
        <v>67</v>
      </c>
      <c r="G278" s="45">
        <f t="shared" si="178"/>
        <v>0</v>
      </c>
      <c r="H278" s="45">
        <v>0</v>
      </c>
      <c r="I278" s="45">
        <v>0</v>
      </c>
      <c r="J278" s="45">
        <v>0</v>
      </c>
      <c r="K278" s="45">
        <v>0</v>
      </c>
      <c r="L278" s="45">
        <v>0</v>
      </c>
      <c r="M278" s="45">
        <v>0</v>
      </c>
      <c r="N278" s="45">
        <v>0</v>
      </c>
      <c r="O278" s="93"/>
      <c r="P278" s="85"/>
      <c r="Q278" s="85"/>
      <c r="R278" s="85"/>
      <c r="S278" s="85"/>
      <c r="T278" s="85"/>
      <c r="U278" s="85"/>
      <c r="V278" s="85"/>
      <c r="W278" s="85"/>
      <c r="X278" s="85"/>
      <c r="Y278" s="13"/>
      <c r="Z278" s="13"/>
    </row>
    <row r="279" spans="1:26" s="14" customFormat="1" ht="35.25" customHeight="1">
      <c r="A279" s="82" t="s">
        <v>158</v>
      </c>
      <c r="B279" s="109" t="s">
        <v>283</v>
      </c>
      <c r="C279" s="91">
        <v>2020</v>
      </c>
      <c r="D279" s="91">
        <v>2026</v>
      </c>
      <c r="E279" s="85" t="s">
        <v>73</v>
      </c>
      <c r="F279" s="58" t="s">
        <v>71</v>
      </c>
      <c r="G279" s="45">
        <f t="shared" si="178"/>
        <v>286556.55</v>
      </c>
      <c r="H279" s="45">
        <f t="shared" ref="H279:M279" si="195">H280+H281</f>
        <v>0</v>
      </c>
      <c r="I279" s="45">
        <f t="shared" si="195"/>
        <v>0</v>
      </c>
      <c r="J279" s="45">
        <f t="shared" si="195"/>
        <v>286556.55</v>
      </c>
      <c r="K279" s="45">
        <f t="shared" si="195"/>
        <v>0</v>
      </c>
      <c r="L279" s="45">
        <f t="shared" si="195"/>
        <v>0</v>
      </c>
      <c r="M279" s="45">
        <f t="shared" si="195"/>
        <v>0</v>
      </c>
      <c r="N279" s="45">
        <f t="shared" ref="N279" si="196">N280+N281</f>
        <v>0</v>
      </c>
      <c r="O279" s="93" t="s">
        <v>140</v>
      </c>
      <c r="P279" s="85" t="s">
        <v>88</v>
      </c>
      <c r="Q279" s="85">
        <v>1</v>
      </c>
      <c r="R279" s="85" t="s">
        <v>25</v>
      </c>
      <c r="S279" s="85" t="s">
        <v>25</v>
      </c>
      <c r="T279" s="85">
        <v>1</v>
      </c>
      <c r="U279" s="85" t="s">
        <v>25</v>
      </c>
      <c r="V279" s="85" t="s">
        <v>25</v>
      </c>
      <c r="W279" s="85" t="s">
        <v>25</v>
      </c>
      <c r="X279" s="85" t="s">
        <v>25</v>
      </c>
      <c r="Y279" s="13"/>
      <c r="Z279" s="13"/>
    </row>
    <row r="280" spans="1:26" s="14" customFormat="1" ht="76.5" customHeight="1">
      <c r="A280" s="82"/>
      <c r="B280" s="109"/>
      <c r="C280" s="91"/>
      <c r="D280" s="91"/>
      <c r="E280" s="85"/>
      <c r="F280" s="58" t="s">
        <v>38</v>
      </c>
      <c r="G280" s="45">
        <f t="shared" ref="G280:G311" si="197">H280+I280+J280+K280+L280+M280</f>
        <v>117010.01</v>
      </c>
      <c r="H280" s="45">
        <v>0</v>
      </c>
      <c r="I280" s="45">
        <v>0</v>
      </c>
      <c r="J280" s="45">
        <v>117010.01</v>
      </c>
      <c r="K280" s="45">
        <v>0</v>
      </c>
      <c r="L280" s="45">
        <v>0</v>
      </c>
      <c r="M280" s="45">
        <v>0</v>
      </c>
      <c r="N280" s="45">
        <v>0</v>
      </c>
      <c r="O280" s="93"/>
      <c r="P280" s="85"/>
      <c r="Q280" s="85"/>
      <c r="R280" s="85"/>
      <c r="S280" s="85"/>
      <c r="T280" s="85"/>
      <c r="U280" s="85"/>
      <c r="V280" s="85"/>
      <c r="W280" s="85"/>
      <c r="X280" s="85"/>
      <c r="Y280" s="13"/>
      <c r="Z280" s="13"/>
    </row>
    <row r="281" spans="1:26" s="14" customFormat="1" ht="99" customHeight="1">
      <c r="A281" s="82"/>
      <c r="B281" s="109"/>
      <c r="C281" s="91"/>
      <c r="D281" s="91"/>
      <c r="E281" s="85"/>
      <c r="F281" s="58" t="s">
        <v>67</v>
      </c>
      <c r="G281" s="45">
        <f t="shared" si="197"/>
        <v>169546.54</v>
      </c>
      <c r="H281" s="45">
        <v>0</v>
      </c>
      <c r="I281" s="45">
        <v>0</v>
      </c>
      <c r="J281" s="45">
        <v>169546.54</v>
      </c>
      <c r="K281" s="45">
        <v>0</v>
      </c>
      <c r="L281" s="45">
        <v>0</v>
      </c>
      <c r="M281" s="45">
        <v>0</v>
      </c>
      <c r="N281" s="45">
        <v>0</v>
      </c>
      <c r="O281" s="93"/>
      <c r="P281" s="85"/>
      <c r="Q281" s="85"/>
      <c r="R281" s="85"/>
      <c r="S281" s="85"/>
      <c r="T281" s="85"/>
      <c r="U281" s="85"/>
      <c r="V281" s="85"/>
      <c r="W281" s="85"/>
      <c r="X281" s="85"/>
      <c r="Y281" s="13"/>
      <c r="Z281" s="13"/>
    </row>
    <row r="282" spans="1:26" s="14" customFormat="1" ht="35.25" customHeight="1">
      <c r="A282" s="82" t="s">
        <v>160</v>
      </c>
      <c r="B282" s="109" t="s">
        <v>284</v>
      </c>
      <c r="C282" s="91">
        <v>2020</v>
      </c>
      <c r="D282" s="91">
        <v>2026</v>
      </c>
      <c r="E282" s="85" t="s">
        <v>73</v>
      </c>
      <c r="F282" s="58" t="s">
        <v>71</v>
      </c>
      <c r="G282" s="45">
        <f t="shared" si="197"/>
        <v>307074.59999999998</v>
      </c>
      <c r="H282" s="45">
        <f t="shared" ref="H282:M282" si="198">H283+H284</f>
        <v>0</v>
      </c>
      <c r="I282" s="45">
        <f t="shared" si="198"/>
        <v>0</v>
      </c>
      <c r="J282" s="45">
        <f t="shared" si="198"/>
        <v>307074.59999999998</v>
      </c>
      <c r="K282" s="45">
        <f t="shared" si="198"/>
        <v>0</v>
      </c>
      <c r="L282" s="45">
        <f t="shared" si="198"/>
        <v>0</v>
      </c>
      <c r="M282" s="45">
        <f t="shared" si="198"/>
        <v>0</v>
      </c>
      <c r="N282" s="45">
        <f t="shared" ref="N282" si="199">N283+N284</f>
        <v>0</v>
      </c>
      <c r="O282" s="93" t="s">
        <v>140</v>
      </c>
      <c r="P282" s="85" t="s">
        <v>88</v>
      </c>
      <c r="Q282" s="85">
        <v>4</v>
      </c>
      <c r="R282" s="85" t="s">
        <v>25</v>
      </c>
      <c r="S282" s="85" t="s">
        <v>25</v>
      </c>
      <c r="T282" s="85">
        <v>4</v>
      </c>
      <c r="U282" s="85" t="s">
        <v>25</v>
      </c>
      <c r="V282" s="85" t="s">
        <v>25</v>
      </c>
      <c r="W282" s="85" t="s">
        <v>25</v>
      </c>
      <c r="X282" s="85" t="s">
        <v>25</v>
      </c>
      <c r="Y282" s="13"/>
      <c r="Z282" s="13"/>
    </row>
    <row r="283" spans="1:26" s="14" customFormat="1" ht="76.5" customHeight="1">
      <c r="A283" s="82"/>
      <c r="B283" s="109"/>
      <c r="C283" s="91"/>
      <c r="D283" s="91"/>
      <c r="E283" s="85"/>
      <c r="F283" s="58" t="s">
        <v>38</v>
      </c>
      <c r="G283" s="45">
        <f t="shared" si="197"/>
        <v>125388.17</v>
      </c>
      <c r="H283" s="45">
        <v>0</v>
      </c>
      <c r="I283" s="45">
        <v>0</v>
      </c>
      <c r="J283" s="45">
        <v>125388.17</v>
      </c>
      <c r="K283" s="45">
        <v>0</v>
      </c>
      <c r="L283" s="45">
        <v>0</v>
      </c>
      <c r="M283" s="45">
        <v>0</v>
      </c>
      <c r="N283" s="45">
        <v>0</v>
      </c>
      <c r="O283" s="93"/>
      <c r="P283" s="85"/>
      <c r="Q283" s="85"/>
      <c r="R283" s="85"/>
      <c r="S283" s="85"/>
      <c r="T283" s="85"/>
      <c r="U283" s="85"/>
      <c r="V283" s="85"/>
      <c r="W283" s="85"/>
      <c r="X283" s="85"/>
      <c r="Y283" s="13"/>
      <c r="Z283" s="13"/>
    </row>
    <row r="284" spans="1:26" s="14" customFormat="1" ht="99" customHeight="1">
      <c r="A284" s="82"/>
      <c r="B284" s="109"/>
      <c r="C284" s="91"/>
      <c r="D284" s="91"/>
      <c r="E284" s="85"/>
      <c r="F284" s="58" t="s">
        <v>67</v>
      </c>
      <c r="G284" s="45">
        <f t="shared" si="197"/>
        <v>181686.43</v>
      </c>
      <c r="H284" s="45">
        <v>0</v>
      </c>
      <c r="I284" s="45">
        <v>0</v>
      </c>
      <c r="J284" s="45">
        <v>181686.43</v>
      </c>
      <c r="K284" s="45">
        <v>0</v>
      </c>
      <c r="L284" s="45">
        <v>0</v>
      </c>
      <c r="M284" s="45">
        <v>0</v>
      </c>
      <c r="N284" s="45">
        <v>0</v>
      </c>
      <c r="O284" s="93"/>
      <c r="P284" s="85"/>
      <c r="Q284" s="85"/>
      <c r="R284" s="85"/>
      <c r="S284" s="85"/>
      <c r="T284" s="85"/>
      <c r="U284" s="85"/>
      <c r="V284" s="85"/>
      <c r="W284" s="85"/>
      <c r="X284" s="85"/>
      <c r="Y284" s="13"/>
      <c r="Z284" s="13"/>
    </row>
    <row r="285" spans="1:26" s="14" customFormat="1" ht="35.25" customHeight="1">
      <c r="A285" s="82" t="s">
        <v>161</v>
      </c>
      <c r="B285" s="109" t="s">
        <v>285</v>
      </c>
      <c r="C285" s="91">
        <v>2020</v>
      </c>
      <c r="D285" s="91">
        <v>2026</v>
      </c>
      <c r="E285" s="85" t="s">
        <v>73</v>
      </c>
      <c r="F285" s="58" t="s">
        <v>71</v>
      </c>
      <c r="G285" s="45">
        <f t="shared" si="197"/>
        <v>0</v>
      </c>
      <c r="H285" s="45">
        <f t="shared" ref="H285:M285" si="200">H286+H287</f>
        <v>0</v>
      </c>
      <c r="I285" s="45">
        <f t="shared" si="200"/>
        <v>0</v>
      </c>
      <c r="J285" s="45">
        <f t="shared" si="200"/>
        <v>0</v>
      </c>
      <c r="K285" s="45">
        <f t="shared" si="200"/>
        <v>0</v>
      </c>
      <c r="L285" s="45">
        <f t="shared" si="200"/>
        <v>0</v>
      </c>
      <c r="M285" s="45">
        <f t="shared" si="200"/>
        <v>0</v>
      </c>
      <c r="N285" s="45">
        <f t="shared" ref="N285" si="201">N286+N287</f>
        <v>0</v>
      </c>
      <c r="O285" s="93" t="s">
        <v>144</v>
      </c>
      <c r="P285" s="85" t="s">
        <v>145</v>
      </c>
      <c r="Q285" s="85">
        <v>408</v>
      </c>
      <c r="R285" s="85" t="s">
        <v>25</v>
      </c>
      <c r="S285" s="85" t="s">
        <v>25</v>
      </c>
      <c r="T285" s="85">
        <v>408</v>
      </c>
      <c r="U285" s="85" t="s">
        <v>25</v>
      </c>
      <c r="V285" s="85" t="s">
        <v>25</v>
      </c>
      <c r="W285" s="85" t="s">
        <v>25</v>
      </c>
      <c r="X285" s="85" t="s">
        <v>25</v>
      </c>
      <c r="Y285" s="13"/>
      <c r="Z285" s="13"/>
    </row>
    <row r="286" spans="1:26" s="14" customFormat="1" ht="76.5" customHeight="1">
      <c r="A286" s="82"/>
      <c r="B286" s="109"/>
      <c r="C286" s="91"/>
      <c r="D286" s="91"/>
      <c r="E286" s="85"/>
      <c r="F286" s="58" t="s">
        <v>38</v>
      </c>
      <c r="G286" s="45">
        <f t="shared" si="197"/>
        <v>0</v>
      </c>
      <c r="H286" s="45">
        <v>0</v>
      </c>
      <c r="I286" s="45">
        <v>0</v>
      </c>
      <c r="J286" s="45">
        <v>0</v>
      </c>
      <c r="K286" s="45">
        <v>0</v>
      </c>
      <c r="L286" s="45">
        <v>0</v>
      </c>
      <c r="M286" s="45">
        <v>0</v>
      </c>
      <c r="N286" s="45">
        <v>0</v>
      </c>
      <c r="O286" s="93"/>
      <c r="P286" s="85"/>
      <c r="Q286" s="85"/>
      <c r="R286" s="85"/>
      <c r="S286" s="85"/>
      <c r="T286" s="85"/>
      <c r="U286" s="85"/>
      <c r="V286" s="85"/>
      <c r="W286" s="85"/>
      <c r="X286" s="85"/>
      <c r="Y286" s="13">
        <v>25000</v>
      </c>
      <c r="Z286" s="13"/>
    </row>
    <row r="287" spans="1:26" s="14" customFormat="1" ht="99" customHeight="1">
      <c r="A287" s="82"/>
      <c r="B287" s="109"/>
      <c r="C287" s="91"/>
      <c r="D287" s="91"/>
      <c r="E287" s="85"/>
      <c r="F287" s="58" t="s">
        <v>67</v>
      </c>
      <c r="G287" s="45">
        <f t="shared" si="197"/>
        <v>0</v>
      </c>
      <c r="H287" s="45">
        <v>0</v>
      </c>
      <c r="I287" s="45">
        <v>0</v>
      </c>
      <c r="J287" s="45">
        <v>0</v>
      </c>
      <c r="K287" s="45">
        <v>0</v>
      </c>
      <c r="L287" s="45">
        <v>0</v>
      </c>
      <c r="M287" s="45">
        <v>0</v>
      </c>
      <c r="N287" s="45">
        <v>0</v>
      </c>
      <c r="O287" s="93"/>
      <c r="P287" s="85"/>
      <c r="Q287" s="85"/>
      <c r="R287" s="85"/>
      <c r="S287" s="85"/>
      <c r="T287" s="85"/>
      <c r="U287" s="85"/>
      <c r="V287" s="85"/>
      <c r="W287" s="85"/>
      <c r="X287" s="85"/>
      <c r="Y287" s="13"/>
      <c r="Z287" s="13"/>
    </row>
    <row r="288" spans="1:26" s="14" customFormat="1" ht="35.25" customHeight="1">
      <c r="A288" s="82" t="s">
        <v>163</v>
      </c>
      <c r="B288" s="109" t="s">
        <v>286</v>
      </c>
      <c r="C288" s="91">
        <v>2020</v>
      </c>
      <c r="D288" s="91">
        <v>2026</v>
      </c>
      <c r="E288" s="85" t="s">
        <v>73</v>
      </c>
      <c r="F288" s="58" t="s">
        <v>71</v>
      </c>
      <c r="G288" s="45">
        <f t="shared" si="197"/>
        <v>0</v>
      </c>
      <c r="H288" s="45">
        <f t="shared" ref="H288:M288" si="202">H289+H290</f>
        <v>0</v>
      </c>
      <c r="I288" s="45">
        <f t="shared" si="202"/>
        <v>0</v>
      </c>
      <c r="J288" s="45">
        <f t="shared" si="202"/>
        <v>0</v>
      </c>
      <c r="K288" s="45">
        <f t="shared" si="202"/>
        <v>0</v>
      </c>
      <c r="L288" s="45">
        <f t="shared" si="202"/>
        <v>0</v>
      </c>
      <c r="M288" s="45">
        <f t="shared" si="202"/>
        <v>0</v>
      </c>
      <c r="N288" s="45">
        <f t="shared" ref="N288" si="203">N289+N290</f>
        <v>0</v>
      </c>
      <c r="O288" s="93" t="s">
        <v>144</v>
      </c>
      <c r="P288" s="85" t="s">
        <v>145</v>
      </c>
      <c r="Q288" s="85">
        <v>400</v>
      </c>
      <c r="R288" s="85" t="s">
        <v>25</v>
      </c>
      <c r="S288" s="85" t="s">
        <v>25</v>
      </c>
      <c r="T288" s="85">
        <v>400</v>
      </c>
      <c r="U288" s="85" t="s">
        <v>25</v>
      </c>
      <c r="V288" s="85" t="s">
        <v>25</v>
      </c>
      <c r="W288" s="85" t="s">
        <v>25</v>
      </c>
      <c r="X288" s="85" t="s">
        <v>25</v>
      </c>
      <c r="Y288" s="13"/>
      <c r="Z288" s="13"/>
    </row>
    <row r="289" spans="1:26" s="14" customFormat="1" ht="76.5" customHeight="1">
      <c r="A289" s="82"/>
      <c r="B289" s="109"/>
      <c r="C289" s="91"/>
      <c r="D289" s="91"/>
      <c r="E289" s="85"/>
      <c r="F289" s="58" t="s">
        <v>38</v>
      </c>
      <c r="G289" s="45">
        <f t="shared" si="197"/>
        <v>0</v>
      </c>
      <c r="H289" s="45">
        <v>0</v>
      </c>
      <c r="I289" s="45">
        <v>0</v>
      </c>
      <c r="J289" s="45">
        <v>0</v>
      </c>
      <c r="K289" s="45">
        <v>0</v>
      </c>
      <c r="L289" s="45">
        <v>0</v>
      </c>
      <c r="M289" s="45">
        <v>0</v>
      </c>
      <c r="N289" s="45">
        <v>0</v>
      </c>
      <c r="O289" s="93"/>
      <c r="P289" s="85"/>
      <c r="Q289" s="85"/>
      <c r="R289" s="85"/>
      <c r="S289" s="85"/>
      <c r="T289" s="85"/>
      <c r="U289" s="85"/>
      <c r="V289" s="85"/>
      <c r="W289" s="85"/>
      <c r="X289" s="85"/>
      <c r="Y289" s="13"/>
      <c r="Z289" s="13"/>
    </row>
    <row r="290" spans="1:26" s="14" customFormat="1" ht="99" customHeight="1">
      <c r="A290" s="82"/>
      <c r="B290" s="109"/>
      <c r="C290" s="91"/>
      <c r="D290" s="91"/>
      <c r="E290" s="85"/>
      <c r="F290" s="58" t="s">
        <v>67</v>
      </c>
      <c r="G290" s="45">
        <f t="shared" si="197"/>
        <v>0</v>
      </c>
      <c r="H290" s="45">
        <v>0</v>
      </c>
      <c r="I290" s="45">
        <v>0</v>
      </c>
      <c r="J290" s="45">
        <v>0</v>
      </c>
      <c r="K290" s="45">
        <v>0</v>
      </c>
      <c r="L290" s="45">
        <v>0</v>
      </c>
      <c r="M290" s="45">
        <v>0</v>
      </c>
      <c r="N290" s="45">
        <v>0</v>
      </c>
      <c r="O290" s="93"/>
      <c r="P290" s="85"/>
      <c r="Q290" s="85"/>
      <c r="R290" s="85"/>
      <c r="S290" s="85"/>
      <c r="T290" s="85"/>
      <c r="U290" s="85"/>
      <c r="V290" s="85"/>
      <c r="W290" s="85"/>
      <c r="X290" s="85"/>
      <c r="Y290" s="13"/>
      <c r="Z290" s="13"/>
    </row>
    <row r="291" spans="1:26" s="14" customFormat="1" ht="35.25" customHeight="1">
      <c r="A291" s="82" t="s">
        <v>164</v>
      </c>
      <c r="B291" s="109" t="s">
        <v>287</v>
      </c>
      <c r="C291" s="91">
        <v>2020</v>
      </c>
      <c r="D291" s="91">
        <v>2026</v>
      </c>
      <c r="E291" s="85" t="s">
        <v>73</v>
      </c>
      <c r="F291" s="58" t="s">
        <v>71</v>
      </c>
      <c r="G291" s="45">
        <f t="shared" si="197"/>
        <v>177082.5</v>
      </c>
      <c r="H291" s="45">
        <f t="shared" ref="H291:M291" si="204">H292+H293</f>
        <v>0</v>
      </c>
      <c r="I291" s="45">
        <f t="shared" si="204"/>
        <v>0</v>
      </c>
      <c r="J291" s="45">
        <f t="shared" si="204"/>
        <v>177082.5</v>
      </c>
      <c r="K291" s="45">
        <f t="shared" si="204"/>
        <v>0</v>
      </c>
      <c r="L291" s="45">
        <f t="shared" si="204"/>
        <v>0</v>
      </c>
      <c r="M291" s="45">
        <f t="shared" si="204"/>
        <v>0</v>
      </c>
      <c r="N291" s="45">
        <f t="shared" ref="N291" si="205">N292+N293</f>
        <v>0</v>
      </c>
      <c r="O291" s="93" t="s">
        <v>144</v>
      </c>
      <c r="P291" s="85" t="s">
        <v>145</v>
      </c>
      <c r="Q291" s="85">
        <v>100</v>
      </c>
      <c r="R291" s="85" t="s">
        <v>25</v>
      </c>
      <c r="S291" s="85" t="s">
        <v>25</v>
      </c>
      <c r="T291" s="85">
        <v>100</v>
      </c>
      <c r="U291" s="85" t="s">
        <v>25</v>
      </c>
      <c r="V291" s="85" t="s">
        <v>25</v>
      </c>
      <c r="W291" s="85" t="s">
        <v>25</v>
      </c>
      <c r="X291" s="85" t="s">
        <v>25</v>
      </c>
      <c r="Y291" s="13"/>
      <c r="Z291" s="13"/>
    </row>
    <row r="292" spans="1:26" s="14" customFormat="1" ht="76.5" customHeight="1">
      <c r="A292" s="82"/>
      <c r="B292" s="109"/>
      <c r="C292" s="91"/>
      <c r="D292" s="91"/>
      <c r="E292" s="85"/>
      <c r="F292" s="58" t="s">
        <v>38</v>
      </c>
      <c r="G292" s="45">
        <f t="shared" si="197"/>
        <v>72308.33</v>
      </c>
      <c r="H292" s="45">
        <v>0</v>
      </c>
      <c r="I292" s="45">
        <v>0</v>
      </c>
      <c r="J292" s="45">
        <v>72308.33</v>
      </c>
      <c r="K292" s="45">
        <v>0</v>
      </c>
      <c r="L292" s="45">
        <v>0</v>
      </c>
      <c r="M292" s="45">
        <v>0</v>
      </c>
      <c r="N292" s="45">
        <v>0</v>
      </c>
      <c r="O292" s="93"/>
      <c r="P292" s="85"/>
      <c r="Q292" s="85"/>
      <c r="R292" s="85"/>
      <c r="S292" s="85"/>
      <c r="T292" s="85"/>
      <c r="U292" s="85"/>
      <c r="V292" s="85"/>
      <c r="W292" s="85"/>
      <c r="X292" s="85"/>
      <c r="Y292" s="13"/>
      <c r="Z292" s="13"/>
    </row>
    <row r="293" spans="1:26" s="14" customFormat="1" ht="99" customHeight="1">
      <c r="A293" s="82"/>
      <c r="B293" s="109"/>
      <c r="C293" s="91"/>
      <c r="D293" s="91"/>
      <c r="E293" s="85"/>
      <c r="F293" s="58" t="s">
        <v>67</v>
      </c>
      <c r="G293" s="45">
        <f t="shared" si="197"/>
        <v>104774.17</v>
      </c>
      <c r="H293" s="45">
        <v>0</v>
      </c>
      <c r="I293" s="45">
        <v>0</v>
      </c>
      <c r="J293" s="45">
        <v>104774.17</v>
      </c>
      <c r="K293" s="45">
        <v>0</v>
      </c>
      <c r="L293" s="45">
        <v>0</v>
      </c>
      <c r="M293" s="45">
        <v>0</v>
      </c>
      <c r="N293" s="45">
        <v>0</v>
      </c>
      <c r="O293" s="93"/>
      <c r="P293" s="85"/>
      <c r="Q293" s="85"/>
      <c r="R293" s="85"/>
      <c r="S293" s="85"/>
      <c r="T293" s="85"/>
      <c r="U293" s="85"/>
      <c r="V293" s="85"/>
      <c r="W293" s="85"/>
      <c r="X293" s="85"/>
      <c r="Y293" s="13"/>
      <c r="Z293" s="13"/>
    </row>
    <row r="294" spans="1:26" s="14" customFormat="1" ht="35.25" customHeight="1">
      <c r="A294" s="82" t="s">
        <v>370</v>
      </c>
      <c r="B294" s="109" t="s">
        <v>338</v>
      </c>
      <c r="C294" s="91">
        <v>2020</v>
      </c>
      <c r="D294" s="91">
        <v>2026</v>
      </c>
      <c r="E294" s="85" t="s">
        <v>73</v>
      </c>
      <c r="F294" s="58" t="s">
        <v>71</v>
      </c>
      <c r="G294" s="45">
        <f t="shared" si="197"/>
        <v>0</v>
      </c>
      <c r="H294" s="45">
        <f t="shared" ref="H294:M294" si="206">H295+H296</f>
        <v>0</v>
      </c>
      <c r="I294" s="45">
        <f t="shared" si="206"/>
        <v>0</v>
      </c>
      <c r="J294" s="45">
        <f t="shared" si="206"/>
        <v>0</v>
      </c>
      <c r="K294" s="45">
        <f t="shared" si="206"/>
        <v>0</v>
      </c>
      <c r="L294" s="45">
        <f t="shared" si="206"/>
        <v>0</v>
      </c>
      <c r="M294" s="45">
        <f t="shared" si="206"/>
        <v>0</v>
      </c>
      <c r="N294" s="45">
        <f t="shared" ref="N294" si="207">N295+N296</f>
        <v>0</v>
      </c>
      <c r="O294" s="93" t="s">
        <v>144</v>
      </c>
      <c r="P294" s="85" t="s">
        <v>194</v>
      </c>
      <c r="Q294" s="85">
        <v>204</v>
      </c>
      <c r="R294" s="85" t="s">
        <v>25</v>
      </c>
      <c r="S294" s="85" t="s">
        <v>25</v>
      </c>
      <c r="T294" s="85" t="s">
        <v>25</v>
      </c>
      <c r="U294" s="85">
        <v>204</v>
      </c>
      <c r="V294" s="85" t="s">
        <v>25</v>
      </c>
      <c r="W294" s="85" t="s">
        <v>25</v>
      </c>
      <c r="X294" s="85" t="s">
        <v>25</v>
      </c>
      <c r="Y294" s="13"/>
      <c r="Z294" s="13"/>
    </row>
    <row r="295" spans="1:26" s="14" customFormat="1" ht="76.5" customHeight="1">
      <c r="A295" s="82"/>
      <c r="B295" s="109"/>
      <c r="C295" s="91"/>
      <c r="D295" s="91"/>
      <c r="E295" s="85"/>
      <c r="F295" s="58" t="s">
        <v>38</v>
      </c>
      <c r="G295" s="45">
        <f t="shared" si="197"/>
        <v>0</v>
      </c>
      <c r="H295" s="45">
        <v>0</v>
      </c>
      <c r="I295" s="45">
        <v>0</v>
      </c>
      <c r="J295" s="45">
        <v>0</v>
      </c>
      <c r="K295" s="45">
        <v>0</v>
      </c>
      <c r="L295" s="45">
        <v>0</v>
      </c>
      <c r="M295" s="45">
        <v>0</v>
      </c>
      <c r="N295" s="45">
        <v>0</v>
      </c>
      <c r="O295" s="93"/>
      <c r="P295" s="85"/>
      <c r="Q295" s="85"/>
      <c r="R295" s="85"/>
      <c r="S295" s="85"/>
      <c r="T295" s="85"/>
      <c r="U295" s="85"/>
      <c r="V295" s="85"/>
      <c r="W295" s="85"/>
      <c r="X295" s="85"/>
      <c r="Y295" s="13"/>
      <c r="Z295" s="13"/>
    </row>
    <row r="296" spans="1:26" s="14" customFormat="1" ht="99" customHeight="1">
      <c r="A296" s="82"/>
      <c r="B296" s="109"/>
      <c r="C296" s="91"/>
      <c r="D296" s="91"/>
      <c r="E296" s="85"/>
      <c r="F296" s="58" t="s">
        <v>67</v>
      </c>
      <c r="G296" s="45">
        <f t="shared" si="197"/>
        <v>0</v>
      </c>
      <c r="H296" s="45">
        <v>0</v>
      </c>
      <c r="I296" s="45">
        <v>0</v>
      </c>
      <c r="J296" s="45">
        <v>0</v>
      </c>
      <c r="K296" s="45">
        <v>0</v>
      </c>
      <c r="L296" s="45">
        <v>0</v>
      </c>
      <c r="M296" s="45">
        <v>0</v>
      </c>
      <c r="N296" s="45">
        <v>0</v>
      </c>
      <c r="O296" s="93"/>
      <c r="P296" s="85"/>
      <c r="Q296" s="85"/>
      <c r="R296" s="85"/>
      <c r="S296" s="85"/>
      <c r="T296" s="85"/>
      <c r="U296" s="85"/>
      <c r="V296" s="85"/>
      <c r="W296" s="85"/>
      <c r="X296" s="85"/>
      <c r="Y296" s="13"/>
      <c r="Z296" s="13"/>
    </row>
    <row r="297" spans="1:26" s="14" customFormat="1" ht="35.25" customHeight="1">
      <c r="A297" s="82" t="s">
        <v>165</v>
      </c>
      <c r="B297" s="109" t="s">
        <v>288</v>
      </c>
      <c r="C297" s="91">
        <v>2020</v>
      </c>
      <c r="D297" s="91">
        <v>2026</v>
      </c>
      <c r="E297" s="85" t="s">
        <v>73</v>
      </c>
      <c r="F297" s="58" t="s">
        <v>71</v>
      </c>
      <c r="G297" s="45">
        <f t="shared" si="197"/>
        <v>1498990.32</v>
      </c>
      <c r="H297" s="45">
        <f t="shared" ref="H297:M297" si="208">H298+H299</f>
        <v>0</v>
      </c>
      <c r="I297" s="45">
        <f t="shared" si="208"/>
        <v>0</v>
      </c>
      <c r="J297" s="45">
        <f t="shared" si="208"/>
        <v>1498990.32</v>
      </c>
      <c r="K297" s="45">
        <f t="shared" si="208"/>
        <v>0</v>
      </c>
      <c r="L297" s="45">
        <f t="shared" si="208"/>
        <v>0</v>
      </c>
      <c r="M297" s="45">
        <f t="shared" si="208"/>
        <v>0</v>
      </c>
      <c r="N297" s="45">
        <f t="shared" ref="N297" si="209">N298+N299</f>
        <v>0</v>
      </c>
      <c r="O297" s="140" t="s">
        <v>183</v>
      </c>
      <c r="P297" s="85" t="s">
        <v>88</v>
      </c>
      <c r="Q297" s="85">
        <v>1</v>
      </c>
      <c r="R297" s="85" t="s">
        <v>25</v>
      </c>
      <c r="S297" s="85" t="s">
        <v>25</v>
      </c>
      <c r="T297" s="85">
        <v>1</v>
      </c>
      <c r="U297" s="85" t="s">
        <v>25</v>
      </c>
      <c r="V297" s="85" t="s">
        <v>25</v>
      </c>
      <c r="W297" s="85" t="s">
        <v>25</v>
      </c>
      <c r="X297" s="85" t="s">
        <v>25</v>
      </c>
      <c r="Y297" s="13"/>
      <c r="Z297" s="13"/>
    </row>
    <row r="298" spans="1:26" s="14" customFormat="1" ht="76.5" customHeight="1">
      <c r="A298" s="82"/>
      <c r="B298" s="109"/>
      <c r="C298" s="91"/>
      <c r="D298" s="91"/>
      <c r="E298" s="85"/>
      <c r="F298" s="58" t="s">
        <v>38</v>
      </c>
      <c r="G298" s="45">
        <f t="shared" si="197"/>
        <v>1498990.32</v>
      </c>
      <c r="H298" s="45">
        <v>0</v>
      </c>
      <c r="I298" s="45">
        <v>0</v>
      </c>
      <c r="J298" s="45">
        <v>1498990.32</v>
      </c>
      <c r="K298" s="45">
        <v>0</v>
      </c>
      <c r="L298" s="45">
        <v>0</v>
      </c>
      <c r="M298" s="45">
        <v>0</v>
      </c>
      <c r="N298" s="45">
        <v>0</v>
      </c>
      <c r="O298" s="140"/>
      <c r="P298" s="85"/>
      <c r="Q298" s="85"/>
      <c r="R298" s="85"/>
      <c r="S298" s="85"/>
      <c r="T298" s="85"/>
      <c r="U298" s="85"/>
      <c r="V298" s="85"/>
      <c r="W298" s="85"/>
      <c r="X298" s="85"/>
      <c r="Y298" s="13"/>
      <c r="Z298" s="13"/>
    </row>
    <row r="299" spans="1:26" s="14" customFormat="1" ht="99" customHeight="1">
      <c r="A299" s="82"/>
      <c r="B299" s="109"/>
      <c r="C299" s="91"/>
      <c r="D299" s="91"/>
      <c r="E299" s="85"/>
      <c r="F299" s="58" t="s">
        <v>67</v>
      </c>
      <c r="G299" s="45">
        <f t="shared" si="197"/>
        <v>0</v>
      </c>
      <c r="H299" s="45">
        <v>0</v>
      </c>
      <c r="I299" s="45">
        <v>0</v>
      </c>
      <c r="J299" s="45">
        <v>0</v>
      </c>
      <c r="K299" s="45">
        <v>0</v>
      </c>
      <c r="L299" s="45">
        <v>0</v>
      </c>
      <c r="M299" s="45">
        <v>0</v>
      </c>
      <c r="N299" s="45">
        <v>0</v>
      </c>
      <c r="O299" s="140"/>
      <c r="P299" s="85"/>
      <c r="Q299" s="85"/>
      <c r="R299" s="85"/>
      <c r="S299" s="85"/>
      <c r="T299" s="85"/>
      <c r="U299" s="85"/>
      <c r="V299" s="85"/>
      <c r="W299" s="85"/>
      <c r="X299" s="85"/>
      <c r="Y299" s="13"/>
      <c r="Z299" s="13"/>
    </row>
    <row r="300" spans="1:26" s="14" customFormat="1" ht="35.25" customHeight="1">
      <c r="A300" s="82" t="s">
        <v>169</v>
      </c>
      <c r="B300" s="109" t="s">
        <v>289</v>
      </c>
      <c r="C300" s="91">
        <v>2020</v>
      </c>
      <c r="D300" s="91">
        <v>2026</v>
      </c>
      <c r="E300" s="85" t="s">
        <v>73</v>
      </c>
      <c r="F300" s="58" t="s">
        <v>71</v>
      </c>
      <c r="G300" s="45">
        <f t="shared" si="197"/>
        <v>4031086.24</v>
      </c>
      <c r="H300" s="45">
        <f t="shared" ref="H300:M300" si="210">H301+H302</f>
        <v>0</v>
      </c>
      <c r="I300" s="45">
        <f t="shared" si="210"/>
        <v>0</v>
      </c>
      <c r="J300" s="45">
        <f t="shared" si="210"/>
        <v>1856000</v>
      </c>
      <c r="K300" s="45">
        <f t="shared" si="210"/>
        <v>2175086.2400000002</v>
      </c>
      <c r="L300" s="45">
        <f t="shared" si="210"/>
        <v>0</v>
      </c>
      <c r="M300" s="45">
        <f t="shared" si="210"/>
        <v>0</v>
      </c>
      <c r="N300" s="45">
        <f t="shared" ref="N300" si="211">N301+N302</f>
        <v>0</v>
      </c>
      <c r="O300" s="93" t="s">
        <v>185</v>
      </c>
      <c r="P300" s="85" t="s">
        <v>88</v>
      </c>
      <c r="Q300" s="85">
        <v>1</v>
      </c>
      <c r="R300" s="85" t="s">
        <v>25</v>
      </c>
      <c r="S300" s="85" t="s">
        <v>25</v>
      </c>
      <c r="T300" s="85">
        <v>1</v>
      </c>
      <c r="U300" s="85" t="s">
        <v>25</v>
      </c>
      <c r="V300" s="85" t="s">
        <v>25</v>
      </c>
      <c r="W300" s="85" t="s">
        <v>25</v>
      </c>
      <c r="X300" s="85" t="s">
        <v>25</v>
      </c>
      <c r="Y300" s="13"/>
      <c r="Z300" s="13"/>
    </row>
    <row r="301" spans="1:26" s="14" customFormat="1" ht="76.5" customHeight="1">
      <c r="A301" s="82"/>
      <c r="B301" s="109"/>
      <c r="C301" s="91"/>
      <c r="D301" s="91"/>
      <c r="E301" s="85"/>
      <c r="F301" s="58" t="s">
        <v>38</v>
      </c>
      <c r="G301" s="45">
        <f t="shared" si="197"/>
        <v>4031086.24</v>
      </c>
      <c r="H301" s="45">
        <v>0</v>
      </c>
      <c r="I301" s="45">
        <v>0</v>
      </c>
      <c r="J301" s="45">
        <v>1856000</v>
      </c>
      <c r="K301" s="45">
        <v>2175086.2400000002</v>
      </c>
      <c r="L301" s="45">
        <v>0</v>
      </c>
      <c r="M301" s="45">
        <v>0</v>
      </c>
      <c r="N301" s="45">
        <v>0</v>
      </c>
      <c r="O301" s="93"/>
      <c r="P301" s="85"/>
      <c r="Q301" s="85"/>
      <c r="R301" s="85"/>
      <c r="S301" s="85"/>
      <c r="T301" s="85"/>
      <c r="U301" s="85"/>
      <c r="V301" s="85"/>
      <c r="W301" s="85"/>
      <c r="X301" s="85"/>
      <c r="Y301" s="13"/>
      <c r="Z301" s="13"/>
    </row>
    <row r="302" spans="1:26" s="14" customFormat="1" ht="99" customHeight="1">
      <c r="A302" s="82"/>
      <c r="B302" s="109"/>
      <c r="C302" s="91"/>
      <c r="D302" s="91"/>
      <c r="E302" s="85"/>
      <c r="F302" s="58" t="s">
        <v>67</v>
      </c>
      <c r="G302" s="45">
        <f t="shared" si="197"/>
        <v>0</v>
      </c>
      <c r="H302" s="45">
        <v>0</v>
      </c>
      <c r="I302" s="45">
        <v>0</v>
      </c>
      <c r="J302" s="45">
        <v>0</v>
      </c>
      <c r="K302" s="45">
        <v>0</v>
      </c>
      <c r="L302" s="45">
        <v>0</v>
      </c>
      <c r="M302" s="45">
        <v>0</v>
      </c>
      <c r="N302" s="45">
        <v>0</v>
      </c>
      <c r="O302" s="93"/>
      <c r="P302" s="85"/>
      <c r="Q302" s="85"/>
      <c r="R302" s="85"/>
      <c r="S302" s="85"/>
      <c r="T302" s="85"/>
      <c r="U302" s="85"/>
      <c r="V302" s="85"/>
      <c r="W302" s="85"/>
      <c r="X302" s="85"/>
      <c r="Y302" s="13"/>
      <c r="Z302" s="13"/>
    </row>
    <row r="303" spans="1:26" s="14" customFormat="1" ht="35.25" customHeight="1">
      <c r="A303" s="82" t="s">
        <v>290</v>
      </c>
      <c r="B303" s="109" t="s">
        <v>291</v>
      </c>
      <c r="C303" s="91">
        <v>2020</v>
      </c>
      <c r="D303" s="91">
        <v>2026</v>
      </c>
      <c r="E303" s="85" t="s">
        <v>73</v>
      </c>
      <c r="F303" s="58" t="s">
        <v>71</v>
      </c>
      <c r="G303" s="45">
        <f t="shared" si="197"/>
        <v>0</v>
      </c>
      <c r="H303" s="45">
        <f t="shared" ref="H303:M303" si="212">H304+H305</f>
        <v>0</v>
      </c>
      <c r="I303" s="45">
        <f t="shared" si="212"/>
        <v>0</v>
      </c>
      <c r="J303" s="45">
        <f t="shared" si="212"/>
        <v>0</v>
      </c>
      <c r="K303" s="45">
        <f t="shared" si="212"/>
        <v>0</v>
      </c>
      <c r="L303" s="45">
        <f t="shared" si="212"/>
        <v>0</v>
      </c>
      <c r="M303" s="45">
        <f t="shared" si="212"/>
        <v>0</v>
      </c>
      <c r="N303" s="45">
        <f t="shared" ref="N303" si="213">N304+N305</f>
        <v>0</v>
      </c>
      <c r="O303" s="93" t="s">
        <v>187</v>
      </c>
      <c r="P303" s="85" t="s">
        <v>88</v>
      </c>
      <c r="Q303" s="85">
        <v>1</v>
      </c>
      <c r="R303" s="85" t="s">
        <v>25</v>
      </c>
      <c r="S303" s="85" t="s">
        <v>25</v>
      </c>
      <c r="T303" s="85" t="s">
        <v>25</v>
      </c>
      <c r="U303" s="85">
        <v>1</v>
      </c>
      <c r="V303" s="85" t="s">
        <v>25</v>
      </c>
      <c r="W303" s="85" t="s">
        <v>25</v>
      </c>
      <c r="X303" s="85" t="s">
        <v>25</v>
      </c>
      <c r="Y303" s="13"/>
      <c r="Z303" s="13"/>
    </row>
    <row r="304" spans="1:26" s="14" customFormat="1" ht="76.5" customHeight="1">
      <c r="A304" s="82"/>
      <c r="B304" s="109"/>
      <c r="C304" s="91"/>
      <c r="D304" s="91"/>
      <c r="E304" s="85"/>
      <c r="F304" s="58" t="s">
        <v>38</v>
      </c>
      <c r="G304" s="45">
        <f t="shared" si="197"/>
        <v>0</v>
      </c>
      <c r="H304" s="45">
        <v>0</v>
      </c>
      <c r="I304" s="45">
        <v>0</v>
      </c>
      <c r="J304" s="45">
        <v>0</v>
      </c>
      <c r="K304" s="45">
        <v>0</v>
      </c>
      <c r="L304" s="45">
        <v>0</v>
      </c>
      <c r="M304" s="45">
        <v>0</v>
      </c>
      <c r="N304" s="45">
        <v>0</v>
      </c>
      <c r="O304" s="93"/>
      <c r="P304" s="85"/>
      <c r="Q304" s="85"/>
      <c r="R304" s="85"/>
      <c r="S304" s="85"/>
      <c r="T304" s="85"/>
      <c r="U304" s="85"/>
      <c r="V304" s="85"/>
      <c r="W304" s="85"/>
      <c r="X304" s="85"/>
      <c r="Y304" s="13"/>
      <c r="Z304" s="13"/>
    </row>
    <row r="305" spans="1:26" s="14" customFormat="1" ht="99" customHeight="1">
      <c r="A305" s="82"/>
      <c r="B305" s="109"/>
      <c r="C305" s="91"/>
      <c r="D305" s="91"/>
      <c r="E305" s="85"/>
      <c r="F305" s="58" t="s">
        <v>67</v>
      </c>
      <c r="G305" s="45">
        <f t="shared" si="197"/>
        <v>0</v>
      </c>
      <c r="H305" s="45">
        <v>0</v>
      </c>
      <c r="I305" s="45">
        <v>0</v>
      </c>
      <c r="J305" s="45">
        <v>0</v>
      </c>
      <c r="K305" s="45">
        <v>0</v>
      </c>
      <c r="L305" s="45">
        <v>0</v>
      </c>
      <c r="M305" s="45">
        <v>0</v>
      </c>
      <c r="N305" s="45">
        <v>0</v>
      </c>
      <c r="O305" s="93"/>
      <c r="P305" s="85"/>
      <c r="Q305" s="85"/>
      <c r="R305" s="85"/>
      <c r="S305" s="85"/>
      <c r="T305" s="85"/>
      <c r="U305" s="85"/>
      <c r="V305" s="85"/>
      <c r="W305" s="85"/>
      <c r="X305" s="85"/>
      <c r="Y305" s="13"/>
      <c r="Z305" s="13"/>
    </row>
    <row r="306" spans="1:26" s="14" customFormat="1" ht="35.25" customHeight="1">
      <c r="A306" s="82" t="s">
        <v>173</v>
      </c>
      <c r="B306" s="109" t="s">
        <v>292</v>
      </c>
      <c r="C306" s="91">
        <v>2020</v>
      </c>
      <c r="D306" s="91">
        <v>2026</v>
      </c>
      <c r="E306" s="85" t="s">
        <v>73</v>
      </c>
      <c r="F306" s="58" t="s">
        <v>71</v>
      </c>
      <c r="G306" s="45">
        <f t="shared" si="197"/>
        <v>9398008.1500000004</v>
      </c>
      <c r="H306" s="45">
        <f t="shared" ref="H306:M306" si="214">H307+H308</f>
        <v>0</v>
      </c>
      <c r="I306" s="45">
        <f t="shared" si="214"/>
        <v>0</v>
      </c>
      <c r="J306" s="45">
        <f t="shared" si="214"/>
        <v>1514174.8</v>
      </c>
      <c r="K306" s="45">
        <f t="shared" si="214"/>
        <v>7883833.3499999996</v>
      </c>
      <c r="L306" s="45">
        <f t="shared" si="214"/>
        <v>0</v>
      </c>
      <c r="M306" s="45">
        <f t="shared" si="214"/>
        <v>0</v>
      </c>
      <c r="N306" s="45">
        <f t="shared" ref="N306" si="215">N307+N308</f>
        <v>0</v>
      </c>
      <c r="O306" s="93" t="s">
        <v>189</v>
      </c>
      <c r="P306" s="85" t="s">
        <v>75</v>
      </c>
      <c r="Q306" s="85">
        <v>100</v>
      </c>
      <c r="R306" s="85" t="s">
        <v>25</v>
      </c>
      <c r="S306" s="85" t="s">
        <v>25</v>
      </c>
      <c r="T306" s="85">
        <v>100</v>
      </c>
      <c r="U306" s="85" t="s">
        <v>25</v>
      </c>
      <c r="V306" s="85" t="s">
        <v>25</v>
      </c>
      <c r="W306" s="85" t="s">
        <v>25</v>
      </c>
      <c r="X306" s="85" t="s">
        <v>25</v>
      </c>
      <c r="Y306" s="13"/>
      <c r="Z306" s="13"/>
    </row>
    <row r="307" spans="1:26" s="14" customFormat="1" ht="76.5" customHeight="1">
      <c r="A307" s="82"/>
      <c r="B307" s="109"/>
      <c r="C307" s="91"/>
      <c r="D307" s="91"/>
      <c r="E307" s="85"/>
      <c r="F307" s="58" t="s">
        <v>38</v>
      </c>
      <c r="G307" s="45">
        <f t="shared" si="197"/>
        <v>9398008.1500000004</v>
      </c>
      <c r="H307" s="45">
        <v>0</v>
      </c>
      <c r="I307" s="45">
        <v>0</v>
      </c>
      <c r="J307" s="45">
        <v>1514174.8</v>
      </c>
      <c r="K307" s="45">
        <v>7883833.3499999996</v>
      </c>
      <c r="L307" s="45">
        <v>0</v>
      </c>
      <c r="M307" s="45">
        <v>0</v>
      </c>
      <c r="N307" s="45">
        <v>0</v>
      </c>
      <c r="O307" s="93"/>
      <c r="P307" s="85"/>
      <c r="Q307" s="85"/>
      <c r="R307" s="85"/>
      <c r="S307" s="85"/>
      <c r="T307" s="85"/>
      <c r="U307" s="85"/>
      <c r="V307" s="85"/>
      <c r="W307" s="85"/>
      <c r="X307" s="85"/>
      <c r="Y307" s="13"/>
      <c r="Z307" s="13"/>
    </row>
    <row r="308" spans="1:26" s="14" customFormat="1" ht="142.5" customHeight="1">
      <c r="A308" s="82"/>
      <c r="B308" s="109"/>
      <c r="C308" s="91"/>
      <c r="D308" s="91"/>
      <c r="E308" s="85"/>
      <c r="F308" s="58" t="s">
        <v>67</v>
      </c>
      <c r="G308" s="45">
        <f t="shared" si="197"/>
        <v>0</v>
      </c>
      <c r="H308" s="45">
        <v>0</v>
      </c>
      <c r="I308" s="45">
        <v>0</v>
      </c>
      <c r="J308" s="45">
        <v>0</v>
      </c>
      <c r="K308" s="45">
        <v>0</v>
      </c>
      <c r="L308" s="45">
        <v>0</v>
      </c>
      <c r="M308" s="45">
        <v>0</v>
      </c>
      <c r="N308" s="45">
        <v>0</v>
      </c>
      <c r="O308" s="93"/>
      <c r="P308" s="85"/>
      <c r="Q308" s="85"/>
      <c r="R308" s="85"/>
      <c r="S308" s="85"/>
      <c r="T308" s="85"/>
      <c r="U308" s="85"/>
      <c r="V308" s="85"/>
      <c r="W308" s="85"/>
      <c r="X308" s="85"/>
      <c r="Y308" s="13"/>
      <c r="Z308" s="13"/>
    </row>
    <row r="309" spans="1:26" s="14" customFormat="1" ht="35.25" customHeight="1">
      <c r="A309" s="82" t="s">
        <v>174</v>
      </c>
      <c r="B309" s="109" t="s">
        <v>293</v>
      </c>
      <c r="C309" s="91">
        <v>2020</v>
      </c>
      <c r="D309" s="91">
        <v>2026</v>
      </c>
      <c r="E309" s="85" t="s">
        <v>191</v>
      </c>
      <c r="F309" s="58" t="s">
        <v>71</v>
      </c>
      <c r="G309" s="45">
        <f t="shared" si="197"/>
        <v>3958860</v>
      </c>
      <c r="H309" s="45">
        <f t="shared" ref="H309:M309" si="216">H310+H311</f>
        <v>0</v>
      </c>
      <c r="I309" s="45">
        <f t="shared" si="216"/>
        <v>0</v>
      </c>
      <c r="J309" s="45">
        <f t="shared" si="216"/>
        <v>3958860</v>
      </c>
      <c r="K309" s="45">
        <f t="shared" si="216"/>
        <v>0</v>
      </c>
      <c r="L309" s="45">
        <f t="shared" si="216"/>
        <v>0</v>
      </c>
      <c r="M309" s="45">
        <f t="shared" si="216"/>
        <v>0</v>
      </c>
      <c r="N309" s="45">
        <f t="shared" ref="N309" si="217">N310+N311</f>
        <v>0</v>
      </c>
      <c r="O309" s="93" t="s">
        <v>192</v>
      </c>
      <c r="P309" s="85" t="s">
        <v>75</v>
      </c>
      <c r="Q309" s="85">
        <v>100</v>
      </c>
      <c r="R309" s="85" t="s">
        <v>25</v>
      </c>
      <c r="S309" s="85" t="s">
        <v>25</v>
      </c>
      <c r="T309" s="85">
        <v>100</v>
      </c>
      <c r="U309" s="85" t="s">
        <v>25</v>
      </c>
      <c r="V309" s="85" t="s">
        <v>25</v>
      </c>
      <c r="W309" s="85" t="s">
        <v>25</v>
      </c>
      <c r="X309" s="85" t="s">
        <v>25</v>
      </c>
      <c r="Y309" s="13"/>
      <c r="Z309" s="13"/>
    </row>
    <row r="310" spans="1:26" s="14" customFormat="1" ht="38.25" customHeight="1">
      <c r="A310" s="82"/>
      <c r="B310" s="109"/>
      <c r="C310" s="91"/>
      <c r="D310" s="91"/>
      <c r="E310" s="85"/>
      <c r="F310" s="58" t="s">
        <v>38</v>
      </c>
      <c r="G310" s="45">
        <f t="shared" si="197"/>
        <v>197943</v>
      </c>
      <c r="H310" s="45">
        <v>0</v>
      </c>
      <c r="I310" s="45">
        <v>0</v>
      </c>
      <c r="J310" s="45">
        <v>197943</v>
      </c>
      <c r="K310" s="45">
        <v>0</v>
      </c>
      <c r="L310" s="45">
        <v>0</v>
      </c>
      <c r="M310" s="45">
        <v>0</v>
      </c>
      <c r="N310" s="45">
        <v>0</v>
      </c>
      <c r="O310" s="93"/>
      <c r="P310" s="85"/>
      <c r="Q310" s="85"/>
      <c r="R310" s="85"/>
      <c r="S310" s="85"/>
      <c r="T310" s="85"/>
      <c r="U310" s="85"/>
      <c r="V310" s="85"/>
      <c r="W310" s="85"/>
      <c r="X310" s="85"/>
      <c r="Y310" s="13"/>
      <c r="Z310" s="13"/>
    </row>
    <row r="311" spans="1:26" s="14" customFormat="1" ht="75.599999999999994" customHeight="1">
      <c r="A311" s="82"/>
      <c r="B311" s="109"/>
      <c r="C311" s="91"/>
      <c r="D311" s="91"/>
      <c r="E311" s="85"/>
      <c r="F311" s="58" t="s">
        <v>67</v>
      </c>
      <c r="G311" s="45">
        <f t="shared" si="197"/>
        <v>3760917</v>
      </c>
      <c r="H311" s="45">
        <v>0</v>
      </c>
      <c r="I311" s="45">
        <v>0</v>
      </c>
      <c r="J311" s="45">
        <v>3760917</v>
      </c>
      <c r="K311" s="45">
        <v>0</v>
      </c>
      <c r="L311" s="45">
        <v>0</v>
      </c>
      <c r="M311" s="45">
        <v>0</v>
      </c>
      <c r="N311" s="45">
        <v>0</v>
      </c>
      <c r="O311" s="93"/>
      <c r="P311" s="85"/>
      <c r="Q311" s="85"/>
      <c r="R311" s="85"/>
      <c r="S311" s="85"/>
      <c r="T311" s="85"/>
      <c r="U311" s="85"/>
      <c r="V311" s="85"/>
      <c r="W311" s="85"/>
      <c r="X311" s="85"/>
      <c r="Y311" s="13"/>
      <c r="Z311" s="13"/>
    </row>
    <row r="312" spans="1:26" s="14" customFormat="1" ht="47.85" customHeight="1">
      <c r="A312" s="82" t="s">
        <v>175</v>
      </c>
      <c r="B312" s="109" t="s">
        <v>294</v>
      </c>
      <c r="C312" s="91">
        <v>2022</v>
      </c>
      <c r="D312" s="91">
        <v>2026</v>
      </c>
      <c r="E312" s="85" t="s">
        <v>73</v>
      </c>
      <c r="F312" s="58" t="s">
        <v>71</v>
      </c>
      <c r="G312" s="45">
        <f>SUM(H312:M312)</f>
        <v>4585374.68</v>
      </c>
      <c r="H312" s="45">
        <v>0</v>
      </c>
      <c r="I312" s="45">
        <v>0</v>
      </c>
      <c r="J312" s="45">
        <f>SUM(J313:J314)</f>
        <v>1882187.24</v>
      </c>
      <c r="K312" s="45">
        <f t="shared" ref="K312:N312" si="218">SUM(K313:K314)</f>
        <v>2703187.44</v>
      </c>
      <c r="L312" s="45">
        <f t="shared" si="218"/>
        <v>0</v>
      </c>
      <c r="M312" s="45">
        <f t="shared" si="218"/>
        <v>0</v>
      </c>
      <c r="N312" s="45">
        <f t="shared" si="218"/>
        <v>0</v>
      </c>
      <c r="O312" s="93" t="s">
        <v>193</v>
      </c>
      <c r="P312" s="85" t="s">
        <v>194</v>
      </c>
      <c r="Q312" s="85">
        <v>5032</v>
      </c>
      <c r="R312" s="85" t="s">
        <v>25</v>
      </c>
      <c r="S312" s="85" t="s">
        <v>25</v>
      </c>
      <c r="T312" s="85">
        <v>5032</v>
      </c>
      <c r="U312" s="85" t="s">
        <v>25</v>
      </c>
      <c r="V312" s="85" t="s">
        <v>25</v>
      </c>
      <c r="W312" s="85" t="s">
        <v>25</v>
      </c>
      <c r="X312" s="85" t="s">
        <v>25</v>
      </c>
      <c r="Y312" s="13"/>
      <c r="Z312" s="13"/>
    </row>
    <row r="313" spans="1:26" s="14" customFormat="1" ht="48.75" customHeight="1">
      <c r="A313" s="82"/>
      <c r="B313" s="109"/>
      <c r="C313" s="91"/>
      <c r="D313" s="91"/>
      <c r="E313" s="85"/>
      <c r="F313" s="58" t="s">
        <v>38</v>
      </c>
      <c r="G313" s="45">
        <f>SUM(H313:M313)</f>
        <v>202922.35</v>
      </c>
      <c r="H313" s="45">
        <v>0</v>
      </c>
      <c r="I313" s="45">
        <v>0</v>
      </c>
      <c r="J313" s="45">
        <v>94794.85</v>
      </c>
      <c r="K313" s="45">
        <v>108127.5</v>
      </c>
      <c r="L313" s="45">
        <v>0</v>
      </c>
      <c r="M313" s="45">
        <v>0</v>
      </c>
      <c r="N313" s="45">
        <v>0</v>
      </c>
      <c r="O313" s="93"/>
      <c r="P313" s="85"/>
      <c r="Q313" s="85"/>
      <c r="R313" s="85"/>
      <c r="S313" s="85"/>
      <c r="T313" s="85"/>
      <c r="U313" s="85"/>
      <c r="V313" s="85"/>
      <c r="W313" s="85"/>
      <c r="X313" s="85"/>
      <c r="Y313" s="13"/>
      <c r="Z313" s="13"/>
    </row>
    <row r="314" spans="1:26" s="14" customFormat="1" ht="67.900000000000006" customHeight="1">
      <c r="A314" s="82"/>
      <c r="B314" s="109"/>
      <c r="C314" s="91"/>
      <c r="D314" s="91"/>
      <c r="E314" s="85"/>
      <c r="F314" s="58" t="s">
        <v>67</v>
      </c>
      <c r="G314" s="45">
        <v>0</v>
      </c>
      <c r="H314" s="45">
        <v>0</v>
      </c>
      <c r="I314" s="45">
        <v>0</v>
      </c>
      <c r="J314" s="45">
        <v>1787392.39</v>
      </c>
      <c r="K314" s="45">
        <v>2595059.94</v>
      </c>
      <c r="L314" s="45">
        <v>0</v>
      </c>
      <c r="M314" s="45">
        <v>0</v>
      </c>
      <c r="N314" s="45">
        <v>0</v>
      </c>
      <c r="O314" s="93"/>
      <c r="P314" s="85"/>
      <c r="Q314" s="85"/>
      <c r="R314" s="85"/>
      <c r="S314" s="85"/>
      <c r="T314" s="85"/>
      <c r="U314" s="85"/>
      <c r="V314" s="85"/>
      <c r="W314" s="85"/>
      <c r="X314" s="85"/>
      <c r="Y314" s="13"/>
      <c r="Z314" s="13"/>
    </row>
    <row r="315" spans="1:26" s="14" customFormat="1" ht="54.6" customHeight="1">
      <c r="A315" s="82" t="s">
        <v>176</v>
      </c>
      <c r="B315" s="109" t="s">
        <v>295</v>
      </c>
      <c r="C315" s="91">
        <v>2020</v>
      </c>
      <c r="D315" s="91">
        <v>2026</v>
      </c>
      <c r="E315" s="85" t="s">
        <v>73</v>
      </c>
      <c r="F315" s="58" t="s">
        <v>71</v>
      </c>
      <c r="G315" s="45">
        <f>SUM(H315:M315)</f>
        <v>0</v>
      </c>
      <c r="H315" s="45">
        <v>0</v>
      </c>
      <c r="I315" s="45">
        <v>0</v>
      </c>
      <c r="J315" s="45">
        <f>SUM(J316:J317)</f>
        <v>0</v>
      </c>
      <c r="K315" s="45">
        <v>0</v>
      </c>
      <c r="L315" s="45">
        <v>0</v>
      </c>
      <c r="M315" s="45">
        <v>0</v>
      </c>
      <c r="N315" s="45">
        <v>0</v>
      </c>
      <c r="O315" s="93" t="s">
        <v>195</v>
      </c>
      <c r="P315" s="85" t="s">
        <v>194</v>
      </c>
      <c r="Q315" s="85">
        <v>200</v>
      </c>
      <c r="R315" s="85" t="s">
        <v>25</v>
      </c>
      <c r="S315" s="85" t="s">
        <v>25</v>
      </c>
      <c r="T315" s="85" t="s">
        <v>25</v>
      </c>
      <c r="U315" s="85">
        <v>200</v>
      </c>
      <c r="V315" s="85" t="s">
        <v>25</v>
      </c>
      <c r="W315" s="85" t="s">
        <v>25</v>
      </c>
      <c r="X315" s="85" t="s">
        <v>25</v>
      </c>
      <c r="Y315" s="13"/>
      <c r="Z315" s="13"/>
    </row>
    <row r="316" spans="1:26" s="14" customFormat="1" ht="71.849999999999994" customHeight="1">
      <c r="A316" s="82"/>
      <c r="B316" s="109"/>
      <c r="C316" s="91"/>
      <c r="D316" s="91"/>
      <c r="E316" s="85"/>
      <c r="F316" s="58" t="s">
        <v>38</v>
      </c>
      <c r="G316" s="45">
        <f>SUM(H316:M316)</f>
        <v>0</v>
      </c>
      <c r="H316" s="45">
        <v>0</v>
      </c>
      <c r="I316" s="45">
        <v>0</v>
      </c>
      <c r="J316" s="45">
        <v>0</v>
      </c>
      <c r="K316" s="45">
        <v>0</v>
      </c>
      <c r="L316" s="45">
        <v>0</v>
      </c>
      <c r="M316" s="45">
        <v>0</v>
      </c>
      <c r="N316" s="45">
        <v>0</v>
      </c>
      <c r="O316" s="93"/>
      <c r="P316" s="85"/>
      <c r="Q316" s="85"/>
      <c r="R316" s="85"/>
      <c r="S316" s="85"/>
      <c r="T316" s="85"/>
      <c r="U316" s="85"/>
      <c r="V316" s="85"/>
      <c r="W316" s="85"/>
      <c r="X316" s="85"/>
      <c r="Y316" s="13"/>
      <c r="Z316" s="13"/>
    </row>
    <row r="317" spans="1:26" s="14" customFormat="1" ht="45" customHeight="1">
      <c r="A317" s="82"/>
      <c r="B317" s="109"/>
      <c r="C317" s="91"/>
      <c r="D317" s="91"/>
      <c r="E317" s="85"/>
      <c r="F317" s="58" t="s">
        <v>67</v>
      </c>
      <c r="G317" s="45">
        <v>0</v>
      </c>
      <c r="H317" s="45">
        <v>0</v>
      </c>
      <c r="I317" s="45">
        <v>0</v>
      </c>
      <c r="J317" s="45">
        <v>0</v>
      </c>
      <c r="K317" s="45">
        <v>0</v>
      </c>
      <c r="L317" s="45">
        <v>0</v>
      </c>
      <c r="M317" s="45">
        <v>0</v>
      </c>
      <c r="N317" s="45">
        <v>0</v>
      </c>
      <c r="O317" s="93"/>
      <c r="P317" s="85"/>
      <c r="Q317" s="85"/>
      <c r="R317" s="85"/>
      <c r="S317" s="85"/>
      <c r="T317" s="85"/>
      <c r="U317" s="85"/>
      <c r="V317" s="85"/>
      <c r="W317" s="85"/>
      <c r="X317" s="85"/>
      <c r="Y317" s="13"/>
      <c r="Z317" s="13"/>
    </row>
    <row r="318" spans="1:26" s="14" customFormat="1" ht="54.6" customHeight="1">
      <c r="A318" s="82" t="s">
        <v>177</v>
      </c>
      <c r="B318" s="109" t="s">
        <v>296</v>
      </c>
      <c r="C318" s="91">
        <v>2023</v>
      </c>
      <c r="D318" s="91">
        <v>2026</v>
      </c>
      <c r="E318" s="85" t="s">
        <v>73</v>
      </c>
      <c r="F318" s="58" t="s">
        <v>71</v>
      </c>
      <c r="G318" s="45">
        <f>SUM(H318:M318)</f>
        <v>245887.6</v>
      </c>
      <c r="H318" s="45">
        <v>0</v>
      </c>
      <c r="I318" s="45">
        <v>0</v>
      </c>
      <c r="J318" s="45">
        <f>SUM(J319:J320)</f>
        <v>0</v>
      </c>
      <c r="K318" s="45">
        <f>SUM(K319:K320)</f>
        <v>245887.6</v>
      </c>
      <c r="L318" s="45">
        <f>SUM(L319:L320)</f>
        <v>0</v>
      </c>
      <c r="M318" s="45">
        <f>SUM(M319:M320)</f>
        <v>0</v>
      </c>
      <c r="N318" s="45">
        <f>SUM(N319:N320)</f>
        <v>0</v>
      </c>
      <c r="O318" s="93" t="s">
        <v>74</v>
      </c>
      <c r="P318" s="85" t="s">
        <v>75</v>
      </c>
      <c r="Q318" s="85">
        <v>100</v>
      </c>
      <c r="R318" s="85" t="s">
        <v>25</v>
      </c>
      <c r="S318" s="85" t="s">
        <v>25</v>
      </c>
      <c r="T318" s="85" t="s">
        <v>25</v>
      </c>
      <c r="U318" s="85">
        <v>100</v>
      </c>
      <c r="V318" s="85" t="s">
        <v>25</v>
      </c>
      <c r="W318" s="85" t="s">
        <v>25</v>
      </c>
      <c r="X318" s="85" t="s">
        <v>25</v>
      </c>
      <c r="Y318" s="13"/>
      <c r="Z318" s="13"/>
    </row>
    <row r="319" spans="1:26" s="14" customFormat="1" ht="71.849999999999994" customHeight="1">
      <c r="A319" s="82"/>
      <c r="B319" s="109"/>
      <c r="C319" s="91"/>
      <c r="D319" s="91"/>
      <c r="E319" s="85"/>
      <c r="F319" s="58" t="s">
        <v>38</v>
      </c>
      <c r="G319" s="45">
        <f>SUM(H319:M319)</f>
        <v>245887.6</v>
      </c>
      <c r="H319" s="45">
        <v>0</v>
      </c>
      <c r="I319" s="45">
        <v>0</v>
      </c>
      <c r="J319" s="45">
        <v>0</v>
      </c>
      <c r="K319" s="45">
        <v>245887.6</v>
      </c>
      <c r="L319" s="45">
        <v>0</v>
      </c>
      <c r="M319" s="45">
        <v>0</v>
      </c>
      <c r="N319" s="45">
        <v>0</v>
      </c>
      <c r="O319" s="93"/>
      <c r="P319" s="85"/>
      <c r="Q319" s="85"/>
      <c r="R319" s="85"/>
      <c r="S319" s="85"/>
      <c r="T319" s="85"/>
      <c r="U319" s="85"/>
      <c r="V319" s="85"/>
      <c r="W319" s="85"/>
      <c r="X319" s="85"/>
      <c r="Y319" s="13"/>
      <c r="Z319" s="13"/>
    </row>
    <row r="320" spans="1:26" s="14" customFormat="1" ht="45" customHeight="1">
      <c r="A320" s="82"/>
      <c r="B320" s="109"/>
      <c r="C320" s="91"/>
      <c r="D320" s="91"/>
      <c r="E320" s="85"/>
      <c r="F320" s="58" t="s">
        <v>67</v>
      </c>
      <c r="G320" s="45">
        <v>0</v>
      </c>
      <c r="H320" s="45">
        <v>0</v>
      </c>
      <c r="I320" s="45">
        <v>0</v>
      </c>
      <c r="J320" s="45">
        <v>0</v>
      </c>
      <c r="K320" s="45">
        <v>0</v>
      </c>
      <c r="L320" s="45">
        <v>0</v>
      </c>
      <c r="M320" s="45">
        <v>0</v>
      </c>
      <c r="N320" s="45">
        <v>0</v>
      </c>
      <c r="O320" s="93"/>
      <c r="P320" s="85"/>
      <c r="Q320" s="85"/>
      <c r="R320" s="85"/>
      <c r="S320" s="85"/>
      <c r="T320" s="85"/>
      <c r="U320" s="85"/>
      <c r="V320" s="85"/>
      <c r="W320" s="85"/>
      <c r="X320" s="85"/>
      <c r="Y320" s="13"/>
      <c r="Z320" s="13"/>
    </row>
    <row r="321" spans="1:26" s="14" customFormat="1" ht="44.25" customHeight="1">
      <c r="A321" s="94" t="s">
        <v>307</v>
      </c>
      <c r="B321" s="90" t="s">
        <v>80</v>
      </c>
      <c r="C321" s="91">
        <v>2023</v>
      </c>
      <c r="D321" s="91">
        <v>2026</v>
      </c>
      <c r="E321" s="92" t="s">
        <v>96</v>
      </c>
      <c r="F321" s="58" t="s">
        <v>71</v>
      </c>
      <c r="G321" s="45">
        <f t="shared" ref="G321:G326" si="219">H321+I321+J321+K321+L321+M321</f>
        <v>245887.6</v>
      </c>
      <c r="H321" s="45">
        <f t="shared" ref="H321:M321" si="220">H322+H323</f>
        <v>0</v>
      </c>
      <c r="I321" s="45">
        <f t="shared" si="220"/>
        <v>0</v>
      </c>
      <c r="J321" s="45">
        <f t="shared" si="220"/>
        <v>0</v>
      </c>
      <c r="K321" s="45">
        <f t="shared" si="220"/>
        <v>245887.6</v>
      </c>
      <c r="L321" s="45">
        <f t="shared" si="220"/>
        <v>0</v>
      </c>
      <c r="M321" s="45">
        <f t="shared" si="220"/>
        <v>0</v>
      </c>
      <c r="N321" s="45">
        <f t="shared" ref="N321" si="221">N322+N323</f>
        <v>0</v>
      </c>
      <c r="O321" s="93" t="s">
        <v>25</v>
      </c>
      <c r="P321" s="85" t="s">
        <v>25</v>
      </c>
      <c r="Q321" s="93" t="s">
        <v>25</v>
      </c>
      <c r="R321" s="93" t="s">
        <v>25</v>
      </c>
      <c r="S321" s="93" t="s">
        <v>25</v>
      </c>
      <c r="T321" s="93" t="s">
        <v>25</v>
      </c>
      <c r="U321" s="93" t="s">
        <v>25</v>
      </c>
      <c r="V321" s="93" t="s">
        <v>25</v>
      </c>
      <c r="W321" s="93" t="s">
        <v>25</v>
      </c>
      <c r="X321" s="93" t="s">
        <v>25</v>
      </c>
      <c r="Y321" s="13"/>
      <c r="Z321" s="13"/>
    </row>
    <row r="322" spans="1:26" s="14" customFormat="1" ht="44.25" customHeight="1">
      <c r="A322" s="94"/>
      <c r="B322" s="90"/>
      <c r="C322" s="91"/>
      <c r="D322" s="91"/>
      <c r="E322" s="92"/>
      <c r="F322" s="58" t="s">
        <v>38</v>
      </c>
      <c r="G322" s="45">
        <f t="shared" si="219"/>
        <v>245887.6</v>
      </c>
      <c r="H322" s="45">
        <v>0</v>
      </c>
      <c r="I322" s="45">
        <v>0</v>
      </c>
      <c r="J322" s="45">
        <v>0</v>
      </c>
      <c r="K322" s="45">
        <v>245887.6</v>
      </c>
      <c r="L322" s="45">
        <v>0</v>
      </c>
      <c r="M322" s="45">
        <v>0</v>
      </c>
      <c r="N322" s="45">
        <v>0</v>
      </c>
      <c r="O322" s="93"/>
      <c r="P322" s="85"/>
      <c r="Q322" s="93"/>
      <c r="R322" s="93"/>
      <c r="S322" s="93"/>
      <c r="T322" s="93"/>
      <c r="U322" s="93"/>
      <c r="V322" s="93"/>
      <c r="W322" s="93"/>
      <c r="X322" s="93"/>
      <c r="Y322" s="13"/>
      <c r="Z322" s="13"/>
    </row>
    <row r="323" spans="1:26" s="14" customFormat="1" ht="44.25" customHeight="1">
      <c r="A323" s="94"/>
      <c r="B323" s="90"/>
      <c r="C323" s="91"/>
      <c r="D323" s="91"/>
      <c r="E323" s="92"/>
      <c r="F323" s="58" t="s">
        <v>67</v>
      </c>
      <c r="G323" s="45">
        <f t="shared" si="219"/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45">
        <v>0</v>
      </c>
      <c r="O323" s="93"/>
      <c r="P323" s="85"/>
      <c r="Q323" s="93"/>
      <c r="R323" s="93"/>
      <c r="S323" s="93"/>
      <c r="T323" s="93"/>
      <c r="U323" s="93"/>
      <c r="V323" s="93"/>
      <c r="W323" s="93"/>
      <c r="X323" s="93"/>
      <c r="Y323" s="13"/>
      <c r="Z323" s="13"/>
    </row>
    <row r="324" spans="1:26" s="14" customFormat="1" ht="44.25" customHeight="1">
      <c r="A324" s="82" t="s">
        <v>308</v>
      </c>
      <c r="B324" s="91" t="s">
        <v>113</v>
      </c>
      <c r="C324" s="91">
        <v>2023</v>
      </c>
      <c r="D324" s="91">
        <v>2026</v>
      </c>
      <c r="E324" s="85" t="s">
        <v>96</v>
      </c>
      <c r="F324" s="58" t="s">
        <v>71</v>
      </c>
      <c r="G324" s="45">
        <f t="shared" si="219"/>
        <v>0</v>
      </c>
      <c r="H324" s="45">
        <f t="shared" ref="H324:M324" si="222">H325+H326</f>
        <v>0</v>
      </c>
      <c r="I324" s="45">
        <f t="shared" si="222"/>
        <v>0</v>
      </c>
      <c r="J324" s="45">
        <f t="shared" si="222"/>
        <v>0</v>
      </c>
      <c r="K324" s="45">
        <f t="shared" si="222"/>
        <v>0</v>
      </c>
      <c r="L324" s="45">
        <f t="shared" si="222"/>
        <v>0</v>
      </c>
      <c r="M324" s="45">
        <f t="shared" si="222"/>
        <v>0</v>
      </c>
      <c r="N324" s="45">
        <f t="shared" ref="N324" si="223">N325+N326</f>
        <v>0</v>
      </c>
      <c r="O324" s="93" t="s">
        <v>25</v>
      </c>
      <c r="P324" s="85" t="s">
        <v>25</v>
      </c>
      <c r="Q324" s="93" t="s">
        <v>25</v>
      </c>
      <c r="R324" s="93" t="s">
        <v>25</v>
      </c>
      <c r="S324" s="93" t="s">
        <v>25</v>
      </c>
      <c r="T324" s="93" t="s">
        <v>25</v>
      </c>
      <c r="U324" s="93" t="s">
        <v>25</v>
      </c>
      <c r="V324" s="93" t="s">
        <v>25</v>
      </c>
      <c r="W324" s="93" t="s">
        <v>25</v>
      </c>
      <c r="X324" s="93" t="s">
        <v>25</v>
      </c>
      <c r="Y324" s="13"/>
      <c r="Z324" s="13"/>
    </row>
    <row r="325" spans="1:26" s="14" customFormat="1" ht="44.25" customHeight="1">
      <c r="A325" s="82"/>
      <c r="B325" s="91"/>
      <c r="C325" s="91"/>
      <c r="D325" s="91"/>
      <c r="E325" s="85"/>
      <c r="F325" s="58" t="s">
        <v>38</v>
      </c>
      <c r="G325" s="45">
        <f t="shared" si="219"/>
        <v>0</v>
      </c>
      <c r="H325" s="45">
        <v>0</v>
      </c>
      <c r="I325" s="45">
        <v>0</v>
      </c>
      <c r="J325" s="45">
        <v>0</v>
      </c>
      <c r="K325" s="45">
        <v>0</v>
      </c>
      <c r="L325" s="45">
        <v>0</v>
      </c>
      <c r="M325" s="45">
        <v>0</v>
      </c>
      <c r="N325" s="45">
        <v>0</v>
      </c>
      <c r="O325" s="93"/>
      <c r="P325" s="85"/>
      <c r="Q325" s="93"/>
      <c r="R325" s="93"/>
      <c r="S325" s="93"/>
      <c r="T325" s="93"/>
      <c r="U325" s="93"/>
      <c r="V325" s="93"/>
      <c r="W325" s="93"/>
      <c r="X325" s="93"/>
      <c r="Y325" s="13"/>
      <c r="Z325" s="13"/>
    </row>
    <row r="326" spans="1:26" s="14" customFormat="1" ht="44.25" customHeight="1">
      <c r="A326" s="82"/>
      <c r="B326" s="91"/>
      <c r="C326" s="91"/>
      <c r="D326" s="91"/>
      <c r="E326" s="85"/>
      <c r="F326" s="58" t="s">
        <v>67</v>
      </c>
      <c r="G326" s="45">
        <f t="shared" si="219"/>
        <v>0</v>
      </c>
      <c r="H326" s="45">
        <v>0</v>
      </c>
      <c r="I326" s="45">
        <v>0</v>
      </c>
      <c r="J326" s="45">
        <v>0</v>
      </c>
      <c r="K326" s="45">
        <v>0</v>
      </c>
      <c r="L326" s="45">
        <v>0</v>
      </c>
      <c r="M326" s="45">
        <v>0</v>
      </c>
      <c r="N326" s="45">
        <v>0</v>
      </c>
      <c r="O326" s="93"/>
      <c r="P326" s="85"/>
      <c r="Q326" s="93"/>
      <c r="R326" s="93"/>
      <c r="S326" s="93"/>
      <c r="T326" s="93"/>
      <c r="U326" s="93"/>
      <c r="V326" s="93"/>
      <c r="W326" s="93"/>
      <c r="X326" s="93"/>
      <c r="Y326" s="13"/>
      <c r="Z326" s="13"/>
    </row>
    <row r="327" spans="1:26" s="14" customFormat="1" ht="54.6" customHeight="1">
      <c r="A327" s="82" t="s">
        <v>178</v>
      </c>
      <c r="B327" s="109" t="s">
        <v>297</v>
      </c>
      <c r="C327" s="91">
        <v>2024</v>
      </c>
      <c r="D327" s="91">
        <v>2026</v>
      </c>
      <c r="E327" s="85" t="s">
        <v>73</v>
      </c>
      <c r="F327" s="58" t="s">
        <v>71</v>
      </c>
      <c r="G327" s="45">
        <f>SUM(H327:M327)</f>
        <v>4500000</v>
      </c>
      <c r="H327" s="45">
        <v>0</v>
      </c>
      <c r="I327" s="45">
        <v>0</v>
      </c>
      <c r="J327" s="45">
        <f>SUM(J328:J329)</f>
        <v>0</v>
      </c>
      <c r="K327" s="45">
        <f>SUM(K328:K329)</f>
        <v>0</v>
      </c>
      <c r="L327" s="45">
        <f>SUM(L328:L329)</f>
        <v>4500000</v>
      </c>
      <c r="M327" s="45">
        <f>SUM(M328:M329)</f>
        <v>0</v>
      </c>
      <c r="N327" s="45">
        <f>SUM(N328:N329)</f>
        <v>0</v>
      </c>
      <c r="O327" s="93" t="s">
        <v>74</v>
      </c>
      <c r="P327" s="85" t="s">
        <v>75</v>
      </c>
      <c r="Q327" s="85">
        <v>100</v>
      </c>
      <c r="R327" s="85" t="s">
        <v>25</v>
      </c>
      <c r="S327" s="85" t="s">
        <v>25</v>
      </c>
      <c r="T327" s="85" t="s">
        <v>25</v>
      </c>
      <c r="U327" s="85" t="s">
        <v>25</v>
      </c>
      <c r="V327" s="85">
        <v>100</v>
      </c>
      <c r="W327" s="85" t="s">
        <v>25</v>
      </c>
      <c r="X327" s="85" t="s">
        <v>25</v>
      </c>
      <c r="Y327" s="13"/>
      <c r="Z327" s="13"/>
    </row>
    <row r="328" spans="1:26" s="14" customFormat="1" ht="71.849999999999994" customHeight="1">
      <c r="A328" s="82"/>
      <c r="B328" s="109"/>
      <c r="C328" s="91"/>
      <c r="D328" s="91"/>
      <c r="E328" s="85"/>
      <c r="F328" s="58" t="s">
        <v>38</v>
      </c>
      <c r="G328" s="45">
        <f>SUM(H328:M328)</f>
        <v>4500000</v>
      </c>
      <c r="H328" s="45">
        <v>0</v>
      </c>
      <c r="I328" s="45">
        <v>0</v>
      </c>
      <c r="J328" s="45">
        <v>0</v>
      </c>
      <c r="K328" s="45">
        <v>0</v>
      </c>
      <c r="L328" s="45">
        <v>4500000</v>
      </c>
      <c r="M328" s="45">
        <v>0</v>
      </c>
      <c r="N328" s="45">
        <v>0</v>
      </c>
      <c r="O328" s="93"/>
      <c r="P328" s="85"/>
      <c r="Q328" s="85"/>
      <c r="R328" s="85"/>
      <c r="S328" s="85"/>
      <c r="T328" s="85"/>
      <c r="U328" s="85"/>
      <c r="V328" s="85"/>
      <c r="W328" s="85"/>
      <c r="X328" s="85"/>
      <c r="Y328" s="13"/>
      <c r="Z328" s="13"/>
    </row>
    <row r="329" spans="1:26" s="14" customFormat="1" ht="45" customHeight="1">
      <c r="A329" s="82"/>
      <c r="B329" s="109"/>
      <c r="C329" s="91"/>
      <c r="D329" s="91"/>
      <c r="E329" s="85"/>
      <c r="F329" s="58" t="s">
        <v>67</v>
      </c>
      <c r="G329" s="45">
        <v>0</v>
      </c>
      <c r="H329" s="45">
        <v>0</v>
      </c>
      <c r="I329" s="45">
        <v>0</v>
      </c>
      <c r="J329" s="45">
        <v>0</v>
      </c>
      <c r="K329" s="45">
        <v>0</v>
      </c>
      <c r="L329" s="45">
        <v>0</v>
      </c>
      <c r="M329" s="45">
        <v>0</v>
      </c>
      <c r="N329" s="45">
        <v>0</v>
      </c>
      <c r="O329" s="93"/>
      <c r="P329" s="85"/>
      <c r="Q329" s="85"/>
      <c r="R329" s="85"/>
      <c r="S329" s="85"/>
      <c r="T329" s="85"/>
      <c r="U329" s="85"/>
      <c r="V329" s="85"/>
      <c r="W329" s="85"/>
      <c r="X329" s="85"/>
      <c r="Y329" s="13"/>
      <c r="Z329" s="13"/>
    </row>
    <row r="330" spans="1:26" s="14" customFormat="1" ht="44.25" customHeight="1">
      <c r="A330" s="94" t="s">
        <v>314</v>
      </c>
      <c r="B330" s="90" t="s">
        <v>80</v>
      </c>
      <c r="C330" s="91">
        <v>2023</v>
      </c>
      <c r="D330" s="91">
        <v>2026</v>
      </c>
      <c r="E330" s="92" t="s">
        <v>96</v>
      </c>
      <c r="F330" s="58" t="s">
        <v>71</v>
      </c>
      <c r="G330" s="45">
        <f t="shared" ref="G330:G335" si="224">H330+I330+J330+K330+L330+M330</f>
        <v>500000</v>
      </c>
      <c r="H330" s="45">
        <f t="shared" ref="H330:M330" si="225">H331+H332</f>
        <v>0</v>
      </c>
      <c r="I330" s="45">
        <f t="shared" si="225"/>
        <v>0</v>
      </c>
      <c r="J330" s="45">
        <f t="shared" si="225"/>
        <v>0</v>
      </c>
      <c r="K330" s="45">
        <f t="shared" si="225"/>
        <v>0</v>
      </c>
      <c r="L330" s="45">
        <f t="shared" si="225"/>
        <v>500000</v>
      </c>
      <c r="M330" s="45">
        <f t="shared" si="225"/>
        <v>0</v>
      </c>
      <c r="N330" s="45">
        <f t="shared" ref="N330" si="226">N331+N332</f>
        <v>0</v>
      </c>
      <c r="O330" s="93" t="s">
        <v>25</v>
      </c>
      <c r="P330" s="85" t="s">
        <v>25</v>
      </c>
      <c r="Q330" s="93" t="s">
        <v>25</v>
      </c>
      <c r="R330" s="93" t="s">
        <v>25</v>
      </c>
      <c r="S330" s="93" t="s">
        <v>25</v>
      </c>
      <c r="T330" s="93" t="s">
        <v>25</v>
      </c>
      <c r="U330" s="93" t="s">
        <v>25</v>
      </c>
      <c r="V330" s="93" t="s">
        <v>25</v>
      </c>
      <c r="W330" s="93" t="s">
        <v>25</v>
      </c>
      <c r="X330" s="93" t="s">
        <v>25</v>
      </c>
      <c r="Y330" s="13"/>
      <c r="Z330" s="13"/>
    </row>
    <row r="331" spans="1:26" s="14" customFormat="1" ht="44.25" customHeight="1">
      <c r="A331" s="94"/>
      <c r="B331" s="90"/>
      <c r="C331" s="91"/>
      <c r="D331" s="91"/>
      <c r="E331" s="92"/>
      <c r="F331" s="58" t="s">
        <v>38</v>
      </c>
      <c r="G331" s="45">
        <f t="shared" si="224"/>
        <v>500000</v>
      </c>
      <c r="H331" s="45">
        <v>0</v>
      </c>
      <c r="I331" s="45">
        <v>0</v>
      </c>
      <c r="J331" s="45">
        <v>0</v>
      </c>
      <c r="K331" s="45">
        <v>0</v>
      </c>
      <c r="L331" s="45">
        <v>500000</v>
      </c>
      <c r="M331" s="45">
        <v>0</v>
      </c>
      <c r="N331" s="45">
        <v>0</v>
      </c>
      <c r="O331" s="93"/>
      <c r="P331" s="85"/>
      <c r="Q331" s="93"/>
      <c r="R331" s="93"/>
      <c r="S331" s="93"/>
      <c r="T331" s="93"/>
      <c r="U331" s="93"/>
      <c r="V331" s="93"/>
      <c r="W331" s="93"/>
      <c r="X331" s="93"/>
      <c r="Y331" s="13"/>
      <c r="Z331" s="13"/>
    </row>
    <row r="332" spans="1:26" s="14" customFormat="1" ht="44.25" customHeight="1">
      <c r="A332" s="94"/>
      <c r="B332" s="90"/>
      <c r="C332" s="91"/>
      <c r="D332" s="91"/>
      <c r="E332" s="92"/>
      <c r="F332" s="58" t="s">
        <v>67</v>
      </c>
      <c r="G332" s="45">
        <f t="shared" si="224"/>
        <v>0</v>
      </c>
      <c r="H332" s="45">
        <v>0</v>
      </c>
      <c r="I332" s="45">
        <v>0</v>
      </c>
      <c r="J332" s="45">
        <v>0</v>
      </c>
      <c r="K332" s="45">
        <v>0</v>
      </c>
      <c r="L332" s="45">
        <v>0</v>
      </c>
      <c r="M332" s="45">
        <v>0</v>
      </c>
      <c r="N332" s="45">
        <v>0</v>
      </c>
      <c r="O332" s="93"/>
      <c r="P332" s="85"/>
      <c r="Q332" s="93"/>
      <c r="R332" s="93"/>
      <c r="S332" s="93"/>
      <c r="T332" s="93"/>
      <c r="U332" s="93"/>
      <c r="V332" s="93"/>
      <c r="W332" s="93"/>
      <c r="X332" s="93"/>
      <c r="Y332" s="13"/>
      <c r="Z332" s="13"/>
    </row>
    <row r="333" spans="1:26" s="14" customFormat="1" ht="44.25" customHeight="1">
      <c r="A333" s="82" t="s">
        <v>315</v>
      </c>
      <c r="B333" s="91" t="s">
        <v>113</v>
      </c>
      <c r="C333" s="91">
        <v>2023</v>
      </c>
      <c r="D333" s="91">
        <v>2026</v>
      </c>
      <c r="E333" s="85" t="s">
        <v>96</v>
      </c>
      <c r="F333" s="58" t="s">
        <v>71</v>
      </c>
      <c r="G333" s="45">
        <f t="shared" si="224"/>
        <v>4000000</v>
      </c>
      <c r="H333" s="45">
        <f t="shared" ref="H333:M333" si="227">H334+H335</f>
        <v>0</v>
      </c>
      <c r="I333" s="45">
        <f t="shared" si="227"/>
        <v>0</v>
      </c>
      <c r="J333" s="45">
        <f t="shared" si="227"/>
        <v>0</v>
      </c>
      <c r="K333" s="45">
        <f t="shared" si="227"/>
        <v>0</v>
      </c>
      <c r="L333" s="45">
        <f t="shared" si="227"/>
        <v>4000000</v>
      </c>
      <c r="M333" s="45">
        <f t="shared" si="227"/>
        <v>0</v>
      </c>
      <c r="N333" s="45">
        <f t="shared" ref="N333" si="228">N334+N335</f>
        <v>0</v>
      </c>
      <c r="O333" s="93" t="s">
        <v>25</v>
      </c>
      <c r="P333" s="85" t="s">
        <v>25</v>
      </c>
      <c r="Q333" s="93" t="s">
        <v>25</v>
      </c>
      <c r="R333" s="93" t="s">
        <v>25</v>
      </c>
      <c r="S333" s="93" t="s">
        <v>25</v>
      </c>
      <c r="T333" s="93" t="s">
        <v>25</v>
      </c>
      <c r="U333" s="93" t="s">
        <v>25</v>
      </c>
      <c r="V333" s="93" t="s">
        <v>25</v>
      </c>
      <c r="W333" s="93" t="s">
        <v>25</v>
      </c>
      <c r="X333" s="93" t="s">
        <v>25</v>
      </c>
      <c r="Y333" s="13"/>
      <c r="Z333" s="13"/>
    </row>
    <row r="334" spans="1:26" s="14" customFormat="1" ht="44.25" customHeight="1">
      <c r="A334" s="82"/>
      <c r="B334" s="91"/>
      <c r="C334" s="91"/>
      <c r="D334" s="91"/>
      <c r="E334" s="85"/>
      <c r="F334" s="58" t="s">
        <v>38</v>
      </c>
      <c r="G334" s="45">
        <f t="shared" si="224"/>
        <v>4000000</v>
      </c>
      <c r="H334" s="45">
        <v>0</v>
      </c>
      <c r="I334" s="45">
        <v>0</v>
      </c>
      <c r="J334" s="45">
        <v>0</v>
      </c>
      <c r="K334" s="45">
        <v>0</v>
      </c>
      <c r="L334" s="45">
        <v>4000000</v>
      </c>
      <c r="M334" s="45">
        <v>0</v>
      </c>
      <c r="N334" s="45">
        <v>0</v>
      </c>
      <c r="O334" s="93"/>
      <c r="P334" s="85"/>
      <c r="Q334" s="93"/>
      <c r="R334" s="93"/>
      <c r="S334" s="93"/>
      <c r="T334" s="93"/>
      <c r="U334" s="93"/>
      <c r="V334" s="93"/>
      <c r="W334" s="93"/>
      <c r="X334" s="93"/>
      <c r="Y334" s="13"/>
      <c r="Z334" s="13"/>
    </row>
    <row r="335" spans="1:26" s="14" customFormat="1" ht="44.25" customHeight="1">
      <c r="A335" s="82"/>
      <c r="B335" s="91"/>
      <c r="C335" s="91"/>
      <c r="D335" s="91"/>
      <c r="E335" s="85"/>
      <c r="F335" s="58" t="s">
        <v>67</v>
      </c>
      <c r="G335" s="45">
        <f t="shared" si="224"/>
        <v>0</v>
      </c>
      <c r="H335" s="45">
        <v>0</v>
      </c>
      <c r="I335" s="45">
        <v>0</v>
      </c>
      <c r="J335" s="45">
        <v>0</v>
      </c>
      <c r="K335" s="45">
        <v>0</v>
      </c>
      <c r="L335" s="45">
        <v>0</v>
      </c>
      <c r="M335" s="45">
        <v>0</v>
      </c>
      <c r="N335" s="45">
        <v>0</v>
      </c>
      <c r="O335" s="93"/>
      <c r="P335" s="85"/>
      <c r="Q335" s="93"/>
      <c r="R335" s="93"/>
      <c r="S335" s="93"/>
      <c r="T335" s="93"/>
      <c r="U335" s="93"/>
      <c r="V335" s="93"/>
      <c r="W335" s="93"/>
      <c r="X335" s="93"/>
      <c r="Y335" s="13"/>
      <c r="Z335" s="13"/>
    </row>
    <row r="336" spans="1:26" s="14" customFormat="1" ht="54.6" customHeight="1">
      <c r="A336" s="82" t="s">
        <v>179</v>
      </c>
      <c r="B336" s="109" t="s">
        <v>298</v>
      </c>
      <c r="C336" s="91">
        <v>2024</v>
      </c>
      <c r="D336" s="91">
        <v>2026</v>
      </c>
      <c r="E336" s="85" t="s">
        <v>73</v>
      </c>
      <c r="F336" s="58" t="s">
        <v>71</v>
      </c>
      <c r="G336" s="45">
        <f>SUM(H336:M336)</f>
        <v>4250000</v>
      </c>
      <c r="H336" s="45">
        <v>0</v>
      </c>
      <c r="I336" s="45">
        <v>0</v>
      </c>
      <c r="J336" s="45">
        <f>SUM(J337:J338)</f>
        <v>0</v>
      </c>
      <c r="K336" s="45">
        <f>SUM(K337:K338)</f>
        <v>0</v>
      </c>
      <c r="L336" s="45">
        <f>SUM(L337:L338)</f>
        <v>2500000</v>
      </c>
      <c r="M336" s="45">
        <f>SUM(M337:M338)</f>
        <v>1750000</v>
      </c>
      <c r="N336" s="45">
        <f>SUM(N337:N338)</f>
        <v>0</v>
      </c>
      <c r="O336" s="93" t="s">
        <v>74</v>
      </c>
      <c r="P336" s="85" t="s">
        <v>75</v>
      </c>
      <c r="Q336" s="85">
        <v>100</v>
      </c>
      <c r="R336" s="85" t="s">
        <v>25</v>
      </c>
      <c r="S336" s="85" t="s">
        <v>25</v>
      </c>
      <c r="T336" s="85" t="s">
        <v>25</v>
      </c>
      <c r="U336" s="85" t="s">
        <v>25</v>
      </c>
      <c r="V336" s="85" t="s">
        <v>25</v>
      </c>
      <c r="W336" s="85">
        <v>100</v>
      </c>
      <c r="X336" s="85">
        <v>100</v>
      </c>
      <c r="Y336" s="13"/>
      <c r="Z336" s="13"/>
    </row>
    <row r="337" spans="1:26" s="14" customFormat="1" ht="71.849999999999994" customHeight="1">
      <c r="A337" s="82"/>
      <c r="B337" s="109"/>
      <c r="C337" s="91"/>
      <c r="D337" s="91"/>
      <c r="E337" s="85"/>
      <c r="F337" s="58" t="s">
        <v>38</v>
      </c>
      <c r="G337" s="45">
        <f>SUM(H337:M337)</f>
        <v>4250000</v>
      </c>
      <c r="H337" s="45">
        <v>0</v>
      </c>
      <c r="I337" s="45">
        <v>0</v>
      </c>
      <c r="J337" s="45">
        <v>0</v>
      </c>
      <c r="K337" s="45">
        <v>0</v>
      </c>
      <c r="L337" s="45">
        <v>2500000</v>
      </c>
      <c r="M337" s="45">
        <v>1750000</v>
      </c>
      <c r="N337" s="45">
        <v>0</v>
      </c>
      <c r="O337" s="93"/>
      <c r="P337" s="85"/>
      <c r="Q337" s="85"/>
      <c r="R337" s="85"/>
      <c r="S337" s="85"/>
      <c r="T337" s="85"/>
      <c r="U337" s="85"/>
      <c r="V337" s="85"/>
      <c r="W337" s="85"/>
      <c r="X337" s="85"/>
      <c r="Y337" s="13"/>
      <c r="Z337" s="13"/>
    </row>
    <row r="338" spans="1:26" s="14" customFormat="1" ht="45" customHeight="1">
      <c r="A338" s="82"/>
      <c r="B338" s="109"/>
      <c r="C338" s="91"/>
      <c r="D338" s="91"/>
      <c r="E338" s="85"/>
      <c r="F338" s="58" t="s">
        <v>67</v>
      </c>
      <c r="G338" s="45">
        <v>0</v>
      </c>
      <c r="H338" s="45">
        <v>0</v>
      </c>
      <c r="I338" s="45">
        <v>0</v>
      </c>
      <c r="J338" s="45">
        <v>0</v>
      </c>
      <c r="K338" s="45">
        <v>0</v>
      </c>
      <c r="L338" s="45">
        <v>0</v>
      </c>
      <c r="M338" s="45">
        <v>0</v>
      </c>
      <c r="N338" s="45">
        <v>0</v>
      </c>
      <c r="O338" s="93"/>
      <c r="P338" s="85"/>
      <c r="Q338" s="85"/>
      <c r="R338" s="85"/>
      <c r="S338" s="85"/>
      <c r="T338" s="85"/>
      <c r="U338" s="85"/>
      <c r="V338" s="85"/>
      <c r="W338" s="85"/>
      <c r="X338" s="85"/>
      <c r="Y338" s="13"/>
      <c r="Z338" s="13"/>
    </row>
    <row r="339" spans="1:26" s="14" customFormat="1" ht="44.25" customHeight="1">
      <c r="A339" s="94" t="s">
        <v>316</v>
      </c>
      <c r="B339" s="90" t="s">
        <v>80</v>
      </c>
      <c r="C339" s="91">
        <v>2023</v>
      </c>
      <c r="D339" s="91">
        <v>2026</v>
      </c>
      <c r="E339" s="92" t="s">
        <v>96</v>
      </c>
      <c r="F339" s="58" t="s">
        <v>71</v>
      </c>
      <c r="G339" s="45">
        <f t="shared" ref="G339:G344" si="229">H339+I339+J339+K339+L339+M339</f>
        <v>2500000</v>
      </c>
      <c r="H339" s="45">
        <f t="shared" ref="H339:M339" si="230">H340+H341</f>
        <v>0</v>
      </c>
      <c r="I339" s="45">
        <f t="shared" si="230"/>
        <v>0</v>
      </c>
      <c r="J339" s="45">
        <f t="shared" si="230"/>
        <v>0</v>
      </c>
      <c r="K339" s="45">
        <f t="shared" si="230"/>
        <v>0</v>
      </c>
      <c r="L339" s="45">
        <f t="shared" si="230"/>
        <v>2500000</v>
      </c>
      <c r="M339" s="45">
        <f t="shared" si="230"/>
        <v>0</v>
      </c>
      <c r="N339" s="45">
        <f t="shared" ref="N339" si="231">N340+N341</f>
        <v>0</v>
      </c>
      <c r="O339" s="93" t="s">
        <v>25</v>
      </c>
      <c r="P339" s="85" t="s">
        <v>25</v>
      </c>
      <c r="Q339" s="93" t="s">
        <v>25</v>
      </c>
      <c r="R339" s="93" t="s">
        <v>25</v>
      </c>
      <c r="S339" s="93" t="s">
        <v>25</v>
      </c>
      <c r="T339" s="93" t="s">
        <v>25</v>
      </c>
      <c r="U339" s="93" t="s">
        <v>25</v>
      </c>
      <c r="V339" s="93" t="s">
        <v>25</v>
      </c>
      <c r="W339" s="93" t="s">
        <v>25</v>
      </c>
      <c r="X339" s="93" t="s">
        <v>25</v>
      </c>
      <c r="Y339" s="13"/>
      <c r="Z339" s="13"/>
    </row>
    <row r="340" spans="1:26" s="14" customFormat="1" ht="44.25" customHeight="1">
      <c r="A340" s="94"/>
      <c r="B340" s="90"/>
      <c r="C340" s="91"/>
      <c r="D340" s="91"/>
      <c r="E340" s="92"/>
      <c r="F340" s="58" t="s">
        <v>38</v>
      </c>
      <c r="G340" s="45">
        <f t="shared" si="229"/>
        <v>2500000</v>
      </c>
      <c r="H340" s="45">
        <v>0</v>
      </c>
      <c r="I340" s="45">
        <v>0</v>
      </c>
      <c r="J340" s="45">
        <v>0</v>
      </c>
      <c r="K340" s="45">
        <v>0</v>
      </c>
      <c r="L340" s="45">
        <v>2500000</v>
      </c>
      <c r="M340" s="45">
        <v>0</v>
      </c>
      <c r="N340" s="45">
        <v>0</v>
      </c>
      <c r="O340" s="93"/>
      <c r="P340" s="85"/>
      <c r="Q340" s="93"/>
      <c r="R340" s="93"/>
      <c r="S340" s="93"/>
      <c r="T340" s="93"/>
      <c r="U340" s="93"/>
      <c r="V340" s="93"/>
      <c r="W340" s="93"/>
      <c r="X340" s="93"/>
      <c r="Y340" s="13"/>
      <c r="Z340" s="13"/>
    </row>
    <row r="341" spans="1:26" s="14" customFormat="1" ht="44.25" customHeight="1">
      <c r="A341" s="94"/>
      <c r="B341" s="90"/>
      <c r="C341" s="91"/>
      <c r="D341" s="91"/>
      <c r="E341" s="92"/>
      <c r="F341" s="58" t="s">
        <v>67</v>
      </c>
      <c r="G341" s="45">
        <f t="shared" si="229"/>
        <v>0</v>
      </c>
      <c r="H341" s="45">
        <v>0</v>
      </c>
      <c r="I341" s="45">
        <v>0</v>
      </c>
      <c r="J341" s="45">
        <v>0</v>
      </c>
      <c r="K341" s="45">
        <v>0</v>
      </c>
      <c r="L341" s="45">
        <v>0</v>
      </c>
      <c r="M341" s="45">
        <v>0</v>
      </c>
      <c r="N341" s="45">
        <v>0</v>
      </c>
      <c r="O341" s="93"/>
      <c r="P341" s="85"/>
      <c r="Q341" s="93"/>
      <c r="R341" s="93"/>
      <c r="S341" s="93"/>
      <c r="T341" s="93"/>
      <c r="U341" s="93"/>
      <c r="V341" s="93"/>
      <c r="W341" s="93"/>
      <c r="X341" s="93"/>
      <c r="Y341" s="13"/>
      <c r="Z341" s="13"/>
    </row>
    <row r="342" spans="1:26" s="14" customFormat="1" ht="44.25" customHeight="1">
      <c r="A342" s="82" t="s">
        <v>317</v>
      </c>
      <c r="B342" s="91" t="s">
        <v>113</v>
      </c>
      <c r="C342" s="91">
        <v>2023</v>
      </c>
      <c r="D342" s="91">
        <v>2026</v>
      </c>
      <c r="E342" s="85" t="s">
        <v>96</v>
      </c>
      <c r="F342" s="58" t="s">
        <v>71</v>
      </c>
      <c r="G342" s="45">
        <f t="shared" si="229"/>
        <v>1750000</v>
      </c>
      <c r="H342" s="45">
        <f t="shared" ref="H342:M342" si="232">H343+H344</f>
        <v>0</v>
      </c>
      <c r="I342" s="45">
        <f t="shared" si="232"/>
        <v>0</v>
      </c>
      <c r="J342" s="45">
        <f t="shared" si="232"/>
        <v>0</v>
      </c>
      <c r="K342" s="45">
        <f t="shared" si="232"/>
        <v>0</v>
      </c>
      <c r="L342" s="45">
        <f t="shared" si="232"/>
        <v>0</v>
      </c>
      <c r="M342" s="45">
        <f t="shared" si="232"/>
        <v>1750000</v>
      </c>
      <c r="N342" s="45">
        <f t="shared" ref="N342" si="233">N343+N344</f>
        <v>0</v>
      </c>
      <c r="O342" s="93" t="s">
        <v>25</v>
      </c>
      <c r="P342" s="85" t="s">
        <v>25</v>
      </c>
      <c r="Q342" s="93" t="s">
        <v>25</v>
      </c>
      <c r="R342" s="93" t="s">
        <v>25</v>
      </c>
      <c r="S342" s="93" t="s">
        <v>25</v>
      </c>
      <c r="T342" s="93" t="s">
        <v>25</v>
      </c>
      <c r="U342" s="93" t="s">
        <v>25</v>
      </c>
      <c r="V342" s="93" t="s">
        <v>25</v>
      </c>
      <c r="W342" s="93" t="s">
        <v>25</v>
      </c>
      <c r="X342" s="93" t="s">
        <v>25</v>
      </c>
      <c r="Y342" s="13"/>
      <c r="Z342" s="13"/>
    </row>
    <row r="343" spans="1:26" s="14" customFormat="1" ht="44.25" customHeight="1">
      <c r="A343" s="82"/>
      <c r="B343" s="91"/>
      <c r="C343" s="91"/>
      <c r="D343" s="91"/>
      <c r="E343" s="85"/>
      <c r="F343" s="58" t="s">
        <v>38</v>
      </c>
      <c r="G343" s="45">
        <f t="shared" si="229"/>
        <v>1750000</v>
      </c>
      <c r="H343" s="45">
        <v>0</v>
      </c>
      <c r="I343" s="45">
        <v>0</v>
      </c>
      <c r="J343" s="45">
        <v>0</v>
      </c>
      <c r="K343" s="45">
        <v>0</v>
      </c>
      <c r="L343" s="45">
        <v>0</v>
      </c>
      <c r="M343" s="45">
        <v>1750000</v>
      </c>
      <c r="N343" s="45">
        <v>0</v>
      </c>
      <c r="O343" s="93"/>
      <c r="P343" s="85"/>
      <c r="Q343" s="93"/>
      <c r="R343" s="93"/>
      <c r="S343" s="93"/>
      <c r="T343" s="93"/>
      <c r="U343" s="93"/>
      <c r="V343" s="93"/>
      <c r="W343" s="93"/>
      <c r="X343" s="93"/>
      <c r="Y343" s="13"/>
      <c r="Z343" s="13"/>
    </row>
    <row r="344" spans="1:26" s="14" customFormat="1" ht="44.25" customHeight="1">
      <c r="A344" s="82"/>
      <c r="B344" s="91"/>
      <c r="C344" s="91"/>
      <c r="D344" s="91"/>
      <c r="E344" s="85"/>
      <c r="F344" s="58" t="s">
        <v>67</v>
      </c>
      <c r="G344" s="45">
        <f t="shared" si="229"/>
        <v>0</v>
      </c>
      <c r="H344" s="45">
        <v>0</v>
      </c>
      <c r="I344" s="45">
        <v>0</v>
      </c>
      <c r="J344" s="45">
        <v>0</v>
      </c>
      <c r="K344" s="45">
        <v>0</v>
      </c>
      <c r="L344" s="45">
        <v>0</v>
      </c>
      <c r="M344" s="45">
        <v>0</v>
      </c>
      <c r="N344" s="45">
        <v>0</v>
      </c>
      <c r="O344" s="93"/>
      <c r="P344" s="85"/>
      <c r="Q344" s="93"/>
      <c r="R344" s="93"/>
      <c r="S344" s="93"/>
      <c r="T344" s="93"/>
      <c r="U344" s="93"/>
      <c r="V344" s="93"/>
      <c r="W344" s="93"/>
      <c r="X344" s="93"/>
      <c r="Y344" s="13"/>
      <c r="Z344" s="13"/>
    </row>
    <row r="345" spans="1:26" s="14" customFormat="1" ht="54.6" customHeight="1">
      <c r="A345" s="82" t="s">
        <v>180</v>
      </c>
      <c r="B345" s="109" t="s">
        <v>299</v>
      </c>
      <c r="C345" s="91">
        <v>2023</v>
      </c>
      <c r="D345" s="91">
        <v>2026</v>
      </c>
      <c r="E345" s="85" t="s">
        <v>73</v>
      </c>
      <c r="F345" s="58" t="s">
        <v>71</v>
      </c>
      <c r="G345" s="45">
        <f>SUM(H345:M345)</f>
        <v>32283.19</v>
      </c>
      <c r="H345" s="45">
        <v>0</v>
      </c>
      <c r="I345" s="45">
        <v>0</v>
      </c>
      <c r="J345" s="45">
        <f>SUM(J346:J347)</f>
        <v>0</v>
      </c>
      <c r="K345" s="45">
        <f>SUM(K346:K347)</f>
        <v>32283.19</v>
      </c>
      <c r="L345" s="45">
        <f>SUM(L346:L347)</f>
        <v>0</v>
      </c>
      <c r="M345" s="45">
        <f>SUM(M346:M347)</f>
        <v>0</v>
      </c>
      <c r="N345" s="45">
        <f>SUM(N346:N347)</f>
        <v>0</v>
      </c>
      <c r="O345" s="93" t="s">
        <v>74</v>
      </c>
      <c r="P345" s="85" t="s">
        <v>75</v>
      </c>
      <c r="Q345" s="85">
        <v>100</v>
      </c>
      <c r="R345" s="85" t="s">
        <v>25</v>
      </c>
      <c r="S345" s="85" t="s">
        <v>25</v>
      </c>
      <c r="T345" s="85" t="s">
        <v>25</v>
      </c>
      <c r="U345" s="85">
        <v>100</v>
      </c>
      <c r="V345" s="85" t="s">
        <v>25</v>
      </c>
      <c r="W345" s="85" t="s">
        <v>25</v>
      </c>
      <c r="X345" s="85" t="s">
        <v>25</v>
      </c>
      <c r="Y345" s="13"/>
      <c r="Z345" s="13"/>
    </row>
    <row r="346" spans="1:26" s="14" customFormat="1" ht="71.849999999999994" customHeight="1">
      <c r="A346" s="82"/>
      <c r="B346" s="109"/>
      <c r="C346" s="91"/>
      <c r="D346" s="91"/>
      <c r="E346" s="85"/>
      <c r="F346" s="58" t="s">
        <v>38</v>
      </c>
      <c r="G346" s="45">
        <f>SUM(H346:M346)</f>
        <v>32283.19</v>
      </c>
      <c r="H346" s="45">
        <v>0</v>
      </c>
      <c r="I346" s="45">
        <v>0</v>
      </c>
      <c r="J346" s="45">
        <v>0</v>
      </c>
      <c r="K346" s="45">
        <v>32283.19</v>
      </c>
      <c r="L346" s="45">
        <v>0</v>
      </c>
      <c r="M346" s="45">
        <v>0</v>
      </c>
      <c r="N346" s="45">
        <v>0</v>
      </c>
      <c r="O346" s="93"/>
      <c r="P346" s="85"/>
      <c r="Q346" s="85"/>
      <c r="R346" s="85"/>
      <c r="S346" s="85"/>
      <c r="T346" s="85"/>
      <c r="U346" s="85"/>
      <c r="V346" s="85"/>
      <c r="W346" s="85"/>
      <c r="X346" s="85"/>
      <c r="Y346" s="13"/>
      <c r="Z346" s="13"/>
    </row>
    <row r="347" spans="1:26" s="14" customFormat="1" ht="45" customHeight="1">
      <c r="A347" s="82"/>
      <c r="B347" s="109"/>
      <c r="C347" s="91"/>
      <c r="D347" s="91"/>
      <c r="E347" s="85"/>
      <c r="F347" s="58" t="s">
        <v>67</v>
      </c>
      <c r="G347" s="45">
        <v>0</v>
      </c>
      <c r="H347" s="45">
        <v>0</v>
      </c>
      <c r="I347" s="45">
        <v>0</v>
      </c>
      <c r="J347" s="45">
        <v>0</v>
      </c>
      <c r="K347" s="45">
        <v>0</v>
      </c>
      <c r="L347" s="45">
        <v>0</v>
      </c>
      <c r="M347" s="45">
        <v>0</v>
      </c>
      <c r="N347" s="45">
        <v>0</v>
      </c>
      <c r="O347" s="93"/>
      <c r="P347" s="85"/>
      <c r="Q347" s="85"/>
      <c r="R347" s="85"/>
      <c r="S347" s="85"/>
      <c r="T347" s="85"/>
      <c r="U347" s="85"/>
      <c r="V347" s="85"/>
      <c r="W347" s="85"/>
      <c r="X347" s="85"/>
      <c r="Y347" s="13"/>
      <c r="Z347" s="13"/>
    </row>
    <row r="348" spans="1:26" s="14" customFormat="1" ht="44.25" customHeight="1">
      <c r="A348" s="94" t="s">
        <v>403</v>
      </c>
      <c r="B348" s="90" t="s">
        <v>80</v>
      </c>
      <c r="C348" s="91">
        <v>2023</v>
      </c>
      <c r="D348" s="91">
        <v>2026</v>
      </c>
      <c r="E348" s="92" t="s">
        <v>96</v>
      </c>
      <c r="F348" s="58" t="s">
        <v>71</v>
      </c>
      <c r="G348" s="45">
        <f t="shared" ref="G348:G350" si="234">H348+I348+J348+K348+L348+M348</f>
        <v>32283.19</v>
      </c>
      <c r="H348" s="45">
        <f t="shared" ref="H348:N348" si="235">H349+H350</f>
        <v>0</v>
      </c>
      <c r="I348" s="45">
        <f t="shared" si="235"/>
        <v>0</v>
      </c>
      <c r="J348" s="45">
        <f t="shared" si="235"/>
        <v>0</v>
      </c>
      <c r="K348" s="45">
        <f t="shared" si="235"/>
        <v>32283.19</v>
      </c>
      <c r="L348" s="45">
        <f t="shared" si="235"/>
        <v>0</v>
      </c>
      <c r="M348" s="45">
        <f t="shared" si="235"/>
        <v>0</v>
      </c>
      <c r="N348" s="45">
        <f t="shared" si="235"/>
        <v>0</v>
      </c>
      <c r="O348" s="93" t="s">
        <v>25</v>
      </c>
      <c r="P348" s="85" t="s">
        <v>25</v>
      </c>
      <c r="Q348" s="93" t="s">
        <v>25</v>
      </c>
      <c r="R348" s="93" t="s">
        <v>25</v>
      </c>
      <c r="S348" s="93" t="s">
        <v>25</v>
      </c>
      <c r="T348" s="93" t="s">
        <v>25</v>
      </c>
      <c r="U348" s="93" t="s">
        <v>25</v>
      </c>
      <c r="V348" s="93" t="s">
        <v>25</v>
      </c>
      <c r="W348" s="93" t="s">
        <v>25</v>
      </c>
      <c r="X348" s="93" t="s">
        <v>25</v>
      </c>
      <c r="Y348" s="13"/>
      <c r="Z348" s="13"/>
    </row>
    <row r="349" spans="1:26" s="14" customFormat="1" ht="44.25" customHeight="1">
      <c r="A349" s="94"/>
      <c r="B349" s="90"/>
      <c r="C349" s="91"/>
      <c r="D349" s="91"/>
      <c r="E349" s="92"/>
      <c r="F349" s="58" t="s">
        <v>38</v>
      </c>
      <c r="G349" s="45">
        <f t="shared" si="234"/>
        <v>32283.19</v>
      </c>
      <c r="H349" s="45">
        <v>0</v>
      </c>
      <c r="I349" s="45">
        <v>0</v>
      </c>
      <c r="J349" s="45">
        <v>0</v>
      </c>
      <c r="K349" s="45">
        <v>32283.19</v>
      </c>
      <c r="L349" s="45">
        <v>0</v>
      </c>
      <c r="M349" s="45">
        <v>0</v>
      </c>
      <c r="N349" s="45">
        <v>0</v>
      </c>
      <c r="O349" s="93"/>
      <c r="P349" s="85"/>
      <c r="Q349" s="93"/>
      <c r="R349" s="93"/>
      <c r="S349" s="93"/>
      <c r="T349" s="93"/>
      <c r="U349" s="93"/>
      <c r="V349" s="93"/>
      <c r="W349" s="93"/>
      <c r="X349" s="93"/>
      <c r="Y349" s="13"/>
      <c r="Z349" s="13"/>
    </row>
    <row r="350" spans="1:26" s="14" customFormat="1" ht="44.25" customHeight="1">
      <c r="A350" s="94"/>
      <c r="B350" s="90"/>
      <c r="C350" s="91"/>
      <c r="D350" s="91"/>
      <c r="E350" s="92"/>
      <c r="F350" s="58" t="s">
        <v>67</v>
      </c>
      <c r="G350" s="45">
        <f t="shared" si="234"/>
        <v>0</v>
      </c>
      <c r="H350" s="45">
        <v>0</v>
      </c>
      <c r="I350" s="45">
        <v>0</v>
      </c>
      <c r="J350" s="45">
        <v>0</v>
      </c>
      <c r="K350" s="45">
        <v>0</v>
      </c>
      <c r="L350" s="45">
        <v>0</v>
      </c>
      <c r="M350" s="45">
        <v>0</v>
      </c>
      <c r="N350" s="45">
        <v>0</v>
      </c>
      <c r="O350" s="93"/>
      <c r="P350" s="85"/>
      <c r="Q350" s="93"/>
      <c r="R350" s="93"/>
      <c r="S350" s="93"/>
      <c r="T350" s="93"/>
      <c r="U350" s="93"/>
      <c r="V350" s="93"/>
      <c r="W350" s="93"/>
      <c r="X350" s="93"/>
      <c r="Y350" s="13"/>
      <c r="Z350" s="13"/>
    </row>
    <row r="351" spans="1:26" s="14" customFormat="1" ht="54.6" customHeight="1">
      <c r="A351" s="82" t="s">
        <v>181</v>
      </c>
      <c r="B351" s="109" t="s">
        <v>371</v>
      </c>
      <c r="C351" s="91">
        <v>2023</v>
      </c>
      <c r="D351" s="91">
        <v>2026</v>
      </c>
      <c r="E351" s="85" t="s">
        <v>73</v>
      </c>
      <c r="F351" s="58" t="s">
        <v>71</v>
      </c>
      <c r="G351" s="45">
        <f>SUM(H351:M351)</f>
        <v>0</v>
      </c>
      <c r="H351" s="45">
        <v>0</v>
      </c>
      <c r="I351" s="45">
        <v>0</v>
      </c>
      <c r="J351" s="45">
        <f>SUM(J352:J353)</f>
        <v>0</v>
      </c>
      <c r="K351" s="45">
        <f>SUM(K352:K353)</f>
        <v>0</v>
      </c>
      <c r="L351" s="45">
        <f>SUM(L352:L353)</f>
        <v>0</v>
      </c>
      <c r="M351" s="45">
        <f>SUM(M352:M353)</f>
        <v>0</v>
      </c>
      <c r="N351" s="45">
        <f>SUM(N352:N353)</f>
        <v>0</v>
      </c>
      <c r="O351" s="93" t="s">
        <v>74</v>
      </c>
      <c r="P351" s="85" t="s">
        <v>75</v>
      </c>
      <c r="Q351" s="85">
        <v>100</v>
      </c>
      <c r="R351" s="85" t="s">
        <v>25</v>
      </c>
      <c r="S351" s="85" t="s">
        <v>25</v>
      </c>
      <c r="T351" s="85" t="s">
        <v>25</v>
      </c>
      <c r="U351" s="85" t="s">
        <v>25</v>
      </c>
      <c r="V351" s="85">
        <v>100</v>
      </c>
      <c r="W351" s="85" t="s">
        <v>25</v>
      </c>
      <c r="X351" s="85" t="s">
        <v>25</v>
      </c>
      <c r="Y351" s="13"/>
      <c r="Z351" s="13"/>
    </row>
    <row r="352" spans="1:26" s="14" customFormat="1" ht="71.849999999999994" customHeight="1">
      <c r="A352" s="82"/>
      <c r="B352" s="109"/>
      <c r="C352" s="91"/>
      <c r="D352" s="91"/>
      <c r="E352" s="85"/>
      <c r="F352" s="58" t="s">
        <v>38</v>
      </c>
      <c r="G352" s="45">
        <f>SUM(H352:M352)</f>
        <v>0</v>
      </c>
      <c r="H352" s="45">
        <v>0</v>
      </c>
      <c r="I352" s="45">
        <v>0</v>
      </c>
      <c r="J352" s="45">
        <v>0</v>
      </c>
      <c r="K352" s="45">
        <v>0</v>
      </c>
      <c r="L352" s="45">
        <v>0</v>
      </c>
      <c r="M352" s="45">
        <v>0</v>
      </c>
      <c r="N352" s="45">
        <v>0</v>
      </c>
      <c r="O352" s="93"/>
      <c r="P352" s="85"/>
      <c r="Q352" s="85"/>
      <c r="R352" s="85"/>
      <c r="S352" s="85"/>
      <c r="T352" s="85"/>
      <c r="U352" s="85"/>
      <c r="V352" s="85"/>
      <c r="W352" s="85"/>
      <c r="X352" s="85"/>
      <c r="Y352" s="13"/>
      <c r="Z352" s="13"/>
    </row>
    <row r="353" spans="1:26" s="14" customFormat="1" ht="45" customHeight="1">
      <c r="A353" s="82"/>
      <c r="B353" s="109"/>
      <c r="C353" s="91"/>
      <c r="D353" s="91"/>
      <c r="E353" s="85"/>
      <c r="F353" s="58" t="s">
        <v>67</v>
      </c>
      <c r="G353" s="45">
        <v>0</v>
      </c>
      <c r="H353" s="45">
        <v>0</v>
      </c>
      <c r="I353" s="45">
        <v>0</v>
      </c>
      <c r="J353" s="45">
        <v>0</v>
      </c>
      <c r="K353" s="45">
        <v>0</v>
      </c>
      <c r="L353" s="45">
        <v>0</v>
      </c>
      <c r="M353" s="45">
        <v>0</v>
      </c>
      <c r="N353" s="45">
        <v>0</v>
      </c>
      <c r="O353" s="93"/>
      <c r="P353" s="85"/>
      <c r="Q353" s="85"/>
      <c r="R353" s="85"/>
      <c r="S353" s="85"/>
      <c r="T353" s="85"/>
      <c r="U353" s="85"/>
      <c r="V353" s="85"/>
      <c r="W353" s="85"/>
      <c r="X353" s="85"/>
      <c r="Y353" s="13"/>
      <c r="Z353" s="13"/>
    </row>
    <row r="354" spans="1:26" s="14" customFormat="1" ht="44.25" customHeight="1">
      <c r="A354" s="82" t="s">
        <v>309</v>
      </c>
      <c r="B354" s="91" t="s">
        <v>113</v>
      </c>
      <c r="C354" s="91">
        <v>2023</v>
      </c>
      <c r="D354" s="91">
        <v>2026</v>
      </c>
      <c r="E354" s="85" t="s">
        <v>96</v>
      </c>
      <c r="F354" s="58" t="s">
        <v>71</v>
      </c>
      <c r="G354" s="45">
        <f>H354+I354+J354+K354+L354+M354</f>
        <v>0</v>
      </c>
      <c r="H354" s="45">
        <f t="shared" ref="H354:M354" si="236">H355+H356</f>
        <v>0</v>
      </c>
      <c r="I354" s="45">
        <f t="shared" si="236"/>
        <v>0</v>
      </c>
      <c r="J354" s="45">
        <f t="shared" si="236"/>
        <v>0</v>
      </c>
      <c r="K354" s="45">
        <f t="shared" si="236"/>
        <v>0</v>
      </c>
      <c r="L354" s="45">
        <f t="shared" si="236"/>
        <v>0</v>
      </c>
      <c r="M354" s="45">
        <f t="shared" si="236"/>
        <v>0</v>
      </c>
      <c r="N354" s="45">
        <f t="shared" ref="N354" si="237">N355+N356</f>
        <v>0</v>
      </c>
      <c r="O354" s="93" t="s">
        <v>25</v>
      </c>
      <c r="P354" s="85" t="s">
        <v>25</v>
      </c>
      <c r="Q354" s="93" t="s">
        <v>25</v>
      </c>
      <c r="R354" s="93" t="s">
        <v>25</v>
      </c>
      <c r="S354" s="93" t="s">
        <v>25</v>
      </c>
      <c r="T354" s="93" t="s">
        <v>25</v>
      </c>
      <c r="U354" s="93" t="s">
        <v>25</v>
      </c>
      <c r="V354" s="93" t="s">
        <v>25</v>
      </c>
      <c r="W354" s="93" t="s">
        <v>25</v>
      </c>
      <c r="X354" s="93" t="s">
        <v>25</v>
      </c>
      <c r="Y354" s="13"/>
      <c r="Z354" s="13"/>
    </row>
    <row r="355" spans="1:26" s="14" customFormat="1" ht="44.25" customHeight="1">
      <c r="A355" s="82"/>
      <c r="B355" s="91"/>
      <c r="C355" s="91"/>
      <c r="D355" s="91"/>
      <c r="E355" s="85"/>
      <c r="F355" s="58" t="s">
        <v>38</v>
      </c>
      <c r="G355" s="45">
        <f>H355+I355+J355+K355+L355+M355</f>
        <v>0</v>
      </c>
      <c r="H355" s="45">
        <v>0</v>
      </c>
      <c r="I355" s="45">
        <v>0</v>
      </c>
      <c r="J355" s="45">
        <v>0</v>
      </c>
      <c r="K355" s="45">
        <v>0</v>
      </c>
      <c r="L355" s="45">
        <v>0</v>
      </c>
      <c r="M355" s="45">
        <v>0</v>
      </c>
      <c r="N355" s="45">
        <v>0</v>
      </c>
      <c r="O355" s="93"/>
      <c r="P355" s="85"/>
      <c r="Q355" s="93"/>
      <c r="R355" s="93"/>
      <c r="S355" s="93"/>
      <c r="T355" s="93"/>
      <c r="U355" s="93"/>
      <c r="V355" s="93"/>
      <c r="W355" s="93"/>
      <c r="X355" s="93"/>
      <c r="Y355" s="13"/>
      <c r="Z355" s="13"/>
    </row>
    <row r="356" spans="1:26" s="14" customFormat="1" ht="44.25" customHeight="1">
      <c r="A356" s="82"/>
      <c r="B356" s="91"/>
      <c r="C356" s="91"/>
      <c r="D356" s="91"/>
      <c r="E356" s="85"/>
      <c r="F356" s="58" t="s">
        <v>67</v>
      </c>
      <c r="G356" s="45">
        <f>H356+I356+J356+K356+L356+M356</f>
        <v>0</v>
      </c>
      <c r="H356" s="45">
        <v>0</v>
      </c>
      <c r="I356" s="45">
        <v>0</v>
      </c>
      <c r="J356" s="45">
        <v>0</v>
      </c>
      <c r="K356" s="45">
        <v>0</v>
      </c>
      <c r="L356" s="45">
        <v>0</v>
      </c>
      <c r="M356" s="45">
        <v>0</v>
      </c>
      <c r="N356" s="45">
        <v>0</v>
      </c>
      <c r="O356" s="93"/>
      <c r="P356" s="85"/>
      <c r="Q356" s="93"/>
      <c r="R356" s="93"/>
      <c r="S356" s="93"/>
      <c r="T356" s="93"/>
      <c r="U356" s="93"/>
      <c r="V356" s="93"/>
      <c r="W356" s="93"/>
      <c r="X356" s="93"/>
      <c r="Y356" s="13"/>
      <c r="Z356" s="13"/>
    </row>
    <row r="357" spans="1:26" s="14" customFormat="1" ht="54.6" customHeight="1">
      <c r="A357" s="82" t="s">
        <v>182</v>
      </c>
      <c r="B357" s="109" t="s">
        <v>300</v>
      </c>
      <c r="C357" s="91">
        <v>2023</v>
      </c>
      <c r="D357" s="91">
        <v>2026</v>
      </c>
      <c r="E357" s="85" t="s">
        <v>73</v>
      </c>
      <c r="F357" s="58" t="s">
        <v>71</v>
      </c>
      <c r="G357" s="45">
        <f>SUM(H357:M357)</f>
        <v>2750000</v>
      </c>
      <c r="H357" s="45">
        <v>0</v>
      </c>
      <c r="I357" s="45">
        <v>0</v>
      </c>
      <c r="J357" s="45">
        <f>SUM(J358:J359)</f>
        <v>0</v>
      </c>
      <c r="K357" s="45">
        <f>SUM(K358:K359)</f>
        <v>0</v>
      </c>
      <c r="L357" s="45">
        <f>SUM(L358:L359)</f>
        <v>2000000</v>
      </c>
      <c r="M357" s="45">
        <f>SUM(M358:M359)</f>
        <v>750000</v>
      </c>
      <c r="N357" s="45">
        <f>SUM(N358:N359)</f>
        <v>0</v>
      </c>
      <c r="O357" s="93" t="s">
        <v>74</v>
      </c>
      <c r="P357" s="85" t="s">
        <v>75</v>
      </c>
      <c r="Q357" s="85">
        <v>100</v>
      </c>
      <c r="R357" s="85" t="s">
        <v>25</v>
      </c>
      <c r="S357" s="85" t="s">
        <v>25</v>
      </c>
      <c r="T357" s="85" t="s">
        <v>25</v>
      </c>
      <c r="U357" s="85" t="s">
        <v>25</v>
      </c>
      <c r="V357" s="85">
        <v>100</v>
      </c>
      <c r="W357" s="85" t="s">
        <v>25</v>
      </c>
      <c r="X357" s="85" t="s">
        <v>25</v>
      </c>
      <c r="Y357" s="13"/>
      <c r="Z357" s="13"/>
    </row>
    <row r="358" spans="1:26" s="14" customFormat="1" ht="71.849999999999994" customHeight="1">
      <c r="A358" s="82"/>
      <c r="B358" s="109"/>
      <c r="C358" s="91"/>
      <c r="D358" s="91"/>
      <c r="E358" s="85"/>
      <c r="F358" s="58" t="s">
        <v>38</v>
      </c>
      <c r="G358" s="45">
        <f>SUM(H358:M358)</f>
        <v>2750000</v>
      </c>
      <c r="H358" s="45">
        <v>0</v>
      </c>
      <c r="I358" s="45">
        <v>0</v>
      </c>
      <c r="J358" s="45">
        <v>0</v>
      </c>
      <c r="K358" s="45">
        <v>0</v>
      </c>
      <c r="L358" s="45">
        <v>2000000</v>
      </c>
      <c r="M358" s="45">
        <v>750000</v>
      </c>
      <c r="N358" s="45">
        <v>0</v>
      </c>
      <c r="O358" s="93"/>
      <c r="P358" s="85"/>
      <c r="Q358" s="85"/>
      <c r="R358" s="85"/>
      <c r="S358" s="85"/>
      <c r="T358" s="85"/>
      <c r="U358" s="85"/>
      <c r="V358" s="85"/>
      <c r="W358" s="85"/>
      <c r="X358" s="85"/>
      <c r="Y358" s="13"/>
      <c r="Z358" s="13"/>
    </row>
    <row r="359" spans="1:26" s="14" customFormat="1" ht="45" customHeight="1">
      <c r="A359" s="82"/>
      <c r="B359" s="109"/>
      <c r="C359" s="91"/>
      <c r="D359" s="91"/>
      <c r="E359" s="85"/>
      <c r="F359" s="58" t="s">
        <v>67</v>
      </c>
      <c r="G359" s="45">
        <v>0</v>
      </c>
      <c r="H359" s="45">
        <v>0</v>
      </c>
      <c r="I359" s="45">
        <v>0</v>
      </c>
      <c r="J359" s="45">
        <v>0</v>
      </c>
      <c r="K359" s="45">
        <v>0</v>
      </c>
      <c r="L359" s="45">
        <v>0</v>
      </c>
      <c r="M359" s="45">
        <v>0</v>
      </c>
      <c r="N359" s="45">
        <v>0</v>
      </c>
      <c r="O359" s="93"/>
      <c r="P359" s="85"/>
      <c r="Q359" s="85"/>
      <c r="R359" s="85"/>
      <c r="S359" s="85"/>
      <c r="T359" s="85"/>
      <c r="U359" s="85"/>
      <c r="V359" s="85"/>
      <c r="W359" s="85"/>
      <c r="X359" s="85"/>
      <c r="Y359" s="13"/>
      <c r="Z359" s="13"/>
    </row>
    <row r="360" spans="1:26" s="14" customFormat="1" ht="44.25" customHeight="1">
      <c r="A360" s="94" t="s">
        <v>312</v>
      </c>
      <c r="B360" s="90" t="s">
        <v>80</v>
      </c>
      <c r="C360" s="91">
        <v>2023</v>
      </c>
      <c r="D360" s="91">
        <v>2026</v>
      </c>
      <c r="E360" s="92" t="s">
        <v>96</v>
      </c>
      <c r="F360" s="58" t="s">
        <v>71</v>
      </c>
      <c r="G360" s="45">
        <f t="shared" ref="G360:G365" si="238">H360+I360+J360+K360+L360+M360</f>
        <v>2000000</v>
      </c>
      <c r="H360" s="45">
        <f t="shared" ref="H360:M360" si="239">H361+H362</f>
        <v>0</v>
      </c>
      <c r="I360" s="45">
        <f t="shared" si="239"/>
        <v>0</v>
      </c>
      <c r="J360" s="45">
        <f t="shared" si="239"/>
        <v>0</v>
      </c>
      <c r="K360" s="45">
        <f t="shared" si="239"/>
        <v>0</v>
      </c>
      <c r="L360" s="45">
        <f t="shared" si="239"/>
        <v>2000000</v>
      </c>
      <c r="M360" s="45">
        <f t="shared" si="239"/>
        <v>0</v>
      </c>
      <c r="N360" s="45">
        <f t="shared" ref="N360" si="240">N361+N362</f>
        <v>0</v>
      </c>
      <c r="O360" s="93" t="s">
        <v>25</v>
      </c>
      <c r="P360" s="85" t="s">
        <v>25</v>
      </c>
      <c r="Q360" s="93" t="s">
        <v>25</v>
      </c>
      <c r="R360" s="93" t="s">
        <v>25</v>
      </c>
      <c r="S360" s="93" t="s">
        <v>25</v>
      </c>
      <c r="T360" s="93" t="s">
        <v>25</v>
      </c>
      <c r="U360" s="93" t="s">
        <v>25</v>
      </c>
      <c r="V360" s="93" t="s">
        <v>25</v>
      </c>
      <c r="W360" s="93" t="s">
        <v>25</v>
      </c>
      <c r="X360" s="93" t="s">
        <v>25</v>
      </c>
      <c r="Y360" s="13"/>
      <c r="Z360" s="13"/>
    </row>
    <row r="361" spans="1:26" s="14" customFormat="1" ht="44.25" customHeight="1">
      <c r="A361" s="94"/>
      <c r="B361" s="90"/>
      <c r="C361" s="91"/>
      <c r="D361" s="91"/>
      <c r="E361" s="92"/>
      <c r="F361" s="58" t="s">
        <v>38</v>
      </c>
      <c r="G361" s="45">
        <f t="shared" si="238"/>
        <v>2000000</v>
      </c>
      <c r="H361" s="45">
        <v>0</v>
      </c>
      <c r="I361" s="45">
        <v>0</v>
      </c>
      <c r="J361" s="45">
        <v>0</v>
      </c>
      <c r="K361" s="45">
        <v>0</v>
      </c>
      <c r="L361" s="45">
        <v>2000000</v>
      </c>
      <c r="M361" s="45">
        <v>0</v>
      </c>
      <c r="N361" s="45">
        <v>0</v>
      </c>
      <c r="O361" s="93"/>
      <c r="P361" s="85"/>
      <c r="Q361" s="93"/>
      <c r="R361" s="93"/>
      <c r="S361" s="93"/>
      <c r="T361" s="93"/>
      <c r="U361" s="93"/>
      <c r="V361" s="93"/>
      <c r="W361" s="93"/>
      <c r="X361" s="93"/>
      <c r="Y361" s="13"/>
      <c r="Z361" s="13"/>
    </row>
    <row r="362" spans="1:26" s="14" customFormat="1" ht="44.25" customHeight="1">
      <c r="A362" s="94"/>
      <c r="B362" s="90"/>
      <c r="C362" s="91"/>
      <c r="D362" s="91"/>
      <c r="E362" s="92"/>
      <c r="F362" s="58" t="s">
        <v>67</v>
      </c>
      <c r="G362" s="45">
        <f t="shared" si="238"/>
        <v>0</v>
      </c>
      <c r="H362" s="45">
        <v>0</v>
      </c>
      <c r="I362" s="45">
        <v>0</v>
      </c>
      <c r="J362" s="45">
        <v>0</v>
      </c>
      <c r="K362" s="45">
        <v>0</v>
      </c>
      <c r="L362" s="45">
        <v>0</v>
      </c>
      <c r="M362" s="45">
        <v>0</v>
      </c>
      <c r="N362" s="45">
        <v>0</v>
      </c>
      <c r="O362" s="93"/>
      <c r="P362" s="85"/>
      <c r="Q362" s="93"/>
      <c r="R362" s="93"/>
      <c r="S362" s="93"/>
      <c r="T362" s="93"/>
      <c r="U362" s="93"/>
      <c r="V362" s="93"/>
      <c r="W362" s="93"/>
      <c r="X362" s="93"/>
      <c r="Y362" s="13"/>
      <c r="Z362" s="13"/>
    </row>
    <row r="363" spans="1:26" s="14" customFormat="1" ht="44.25" customHeight="1">
      <c r="A363" s="82" t="s">
        <v>313</v>
      </c>
      <c r="B363" s="91" t="s">
        <v>113</v>
      </c>
      <c r="C363" s="91">
        <v>2023</v>
      </c>
      <c r="D363" s="91">
        <v>2026</v>
      </c>
      <c r="E363" s="85" t="s">
        <v>96</v>
      </c>
      <c r="F363" s="58" t="s">
        <v>71</v>
      </c>
      <c r="G363" s="45">
        <f t="shared" si="238"/>
        <v>750000</v>
      </c>
      <c r="H363" s="45">
        <f t="shared" ref="H363:M363" si="241">H364+H365</f>
        <v>0</v>
      </c>
      <c r="I363" s="45">
        <f t="shared" si="241"/>
        <v>0</v>
      </c>
      <c r="J363" s="45">
        <f t="shared" si="241"/>
        <v>0</v>
      </c>
      <c r="K363" s="45">
        <f t="shared" si="241"/>
        <v>0</v>
      </c>
      <c r="L363" s="45">
        <f t="shared" si="241"/>
        <v>0</v>
      </c>
      <c r="M363" s="45">
        <f t="shared" si="241"/>
        <v>750000</v>
      </c>
      <c r="N363" s="45">
        <f t="shared" ref="N363" si="242">N364+N365</f>
        <v>0</v>
      </c>
      <c r="O363" s="93" t="s">
        <v>25</v>
      </c>
      <c r="P363" s="85" t="s">
        <v>25</v>
      </c>
      <c r="Q363" s="93" t="s">
        <v>25</v>
      </c>
      <c r="R363" s="93" t="s">
        <v>25</v>
      </c>
      <c r="S363" s="93" t="s">
        <v>25</v>
      </c>
      <c r="T363" s="93" t="s">
        <v>25</v>
      </c>
      <c r="U363" s="93" t="s">
        <v>25</v>
      </c>
      <c r="V363" s="93" t="s">
        <v>25</v>
      </c>
      <c r="W363" s="93" t="s">
        <v>25</v>
      </c>
      <c r="X363" s="93" t="s">
        <v>25</v>
      </c>
      <c r="Y363" s="13"/>
      <c r="Z363" s="13"/>
    </row>
    <row r="364" spans="1:26" s="14" customFormat="1" ht="44.25" customHeight="1">
      <c r="A364" s="82"/>
      <c r="B364" s="91"/>
      <c r="C364" s="91"/>
      <c r="D364" s="91"/>
      <c r="E364" s="85"/>
      <c r="F364" s="58" t="s">
        <v>38</v>
      </c>
      <c r="G364" s="45">
        <f t="shared" si="238"/>
        <v>750000</v>
      </c>
      <c r="H364" s="45">
        <v>0</v>
      </c>
      <c r="I364" s="45">
        <v>0</v>
      </c>
      <c r="J364" s="45">
        <v>0</v>
      </c>
      <c r="K364" s="45">
        <v>0</v>
      </c>
      <c r="L364" s="45">
        <v>0</v>
      </c>
      <c r="M364" s="45">
        <v>750000</v>
      </c>
      <c r="N364" s="45">
        <v>0</v>
      </c>
      <c r="O364" s="93"/>
      <c r="P364" s="85"/>
      <c r="Q364" s="93"/>
      <c r="R364" s="93"/>
      <c r="S364" s="93"/>
      <c r="T364" s="93"/>
      <c r="U364" s="93"/>
      <c r="V364" s="93"/>
      <c r="W364" s="93"/>
      <c r="X364" s="93"/>
      <c r="Y364" s="13"/>
      <c r="Z364" s="13"/>
    </row>
    <row r="365" spans="1:26" s="14" customFormat="1" ht="44.25" customHeight="1">
      <c r="A365" s="82"/>
      <c r="B365" s="91"/>
      <c r="C365" s="91"/>
      <c r="D365" s="91"/>
      <c r="E365" s="85"/>
      <c r="F365" s="58" t="s">
        <v>67</v>
      </c>
      <c r="G365" s="45">
        <f t="shared" si="238"/>
        <v>0</v>
      </c>
      <c r="H365" s="45">
        <v>0</v>
      </c>
      <c r="I365" s="45">
        <v>0</v>
      </c>
      <c r="J365" s="45">
        <v>0</v>
      </c>
      <c r="K365" s="45">
        <v>0</v>
      </c>
      <c r="L365" s="45">
        <v>0</v>
      </c>
      <c r="M365" s="45">
        <v>0</v>
      </c>
      <c r="N365" s="45">
        <v>0</v>
      </c>
      <c r="O365" s="93"/>
      <c r="P365" s="85"/>
      <c r="Q365" s="93"/>
      <c r="R365" s="93"/>
      <c r="S365" s="93"/>
      <c r="T365" s="93"/>
      <c r="U365" s="93"/>
      <c r="V365" s="93"/>
      <c r="W365" s="93"/>
      <c r="X365" s="93"/>
      <c r="Y365" s="13"/>
      <c r="Z365" s="13"/>
    </row>
    <row r="366" spans="1:26" s="14" customFormat="1" ht="54.6" customHeight="1">
      <c r="A366" s="82" t="s">
        <v>184</v>
      </c>
      <c r="B366" s="109" t="s">
        <v>301</v>
      </c>
      <c r="C366" s="91">
        <v>2023</v>
      </c>
      <c r="D366" s="91">
        <v>2026</v>
      </c>
      <c r="E366" s="85" t="s">
        <v>73</v>
      </c>
      <c r="F366" s="58" t="s">
        <v>71</v>
      </c>
      <c r="G366" s="45">
        <f>SUM(H366:M366)</f>
        <v>3000000</v>
      </c>
      <c r="H366" s="45">
        <v>0</v>
      </c>
      <c r="I366" s="45">
        <v>0</v>
      </c>
      <c r="J366" s="45">
        <f>SUM(J367:J368)</f>
        <v>0</v>
      </c>
      <c r="K366" s="45">
        <f>SUM(K367:K368)</f>
        <v>0</v>
      </c>
      <c r="L366" s="45">
        <f>SUM(L367:L368)</f>
        <v>125000</v>
      </c>
      <c r="M366" s="45">
        <f>SUM(M367:M368)</f>
        <v>2875000</v>
      </c>
      <c r="N366" s="45">
        <f>SUM(N367:N368)</f>
        <v>0</v>
      </c>
      <c r="O366" s="93" t="s">
        <v>74</v>
      </c>
      <c r="P366" s="85" t="s">
        <v>75</v>
      </c>
      <c r="Q366" s="85">
        <v>100</v>
      </c>
      <c r="R366" s="85" t="s">
        <v>25</v>
      </c>
      <c r="S366" s="85" t="s">
        <v>25</v>
      </c>
      <c r="T366" s="85" t="s">
        <v>25</v>
      </c>
      <c r="U366" s="85" t="s">
        <v>25</v>
      </c>
      <c r="V366" s="85">
        <v>100</v>
      </c>
      <c r="W366" s="85" t="s">
        <v>25</v>
      </c>
      <c r="X366" s="85" t="s">
        <v>25</v>
      </c>
      <c r="Y366" s="13"/>
      <c r="Z366" s="13"/>
    </row>
    <row r="367" spans="1:26" s="14" customFormat="1" ht="71.849999999999994" customHeight="1">
      <c r="A367" s="82"/>
      <c r="B367" s="109"/>
      <c r="C367" s="91"/>
      <c r="D367" s="91"/>
      <c r="E367" s="85"/>
      <c r="F367" s="58" t="s">
        <v>38</v>
      </c>
      <c r="G367" s="45">
        <f>SUM(H367:M367)</f>
        <v>3000000</v>
      </c>
      <c r="H367" s="45">
        <v>0</v>
      </c>
      <c r="I367" s="45">
        <v>0</v>
      </c>
      <c r="J367" s="45">
        <v>0</v>
      </c>
      <c r="K367" s="45">
        <v>0</v>
      </c>
      <c r="L367" s="45">
        <v>125000</v>
      </c>
      <c r="M367" s="45">
        <v>2875000</v>
      </c>
      <c r="N367" s="45">
        <v>0</v>
      </c>
      <c r="O367" s="93"/>
      <c r="P367" s="85"/>
      <c r="Q367" s="85"/>
      <c r="R367" s="85"/>
      <c r="S367" s="85"/>
      <c r="T367" s="85"/>
      <c r="U367" s="85"/>
      <c r="V367" s="85"/>
      <c r="W367" s="85"/>
      <c r="X367" s="85"/>
      <c r="Y367" s="13"/>
      <c r="Z367" s="13"/>
    </row>
    <row r="368" spans="1:26" s="14" customFormat="1" ht="45" customHeight="1">
      <c r="A368" s="82"/>
      <c r="B368" s="109"/>
      <c r="C368" s="91"/>
      <c r="D368" s="91"/>
      <c r="E368" s="85"/>
      <c r="F368" s="58" t="s">
        <v>67</v>
      </c>
      <c r="G368" s="45">
        <v>0</v>
      </c>
      <c r="H368" s="45">
        <v>0</v>
      </c>
      <c r="I368" s="45">
        <v>0</v>
      </c>
      <c r="J368" s="45">
        <v>0</v>
      </c>
      <c r="K368" s="45">
        <v>0</v>
      </c>
      <c r="L368" s="45">
        <v>0</v>
      </c>
      <c r="M368" s="45">
        <v>0</v>
      </c>
      <c r="N368" s="45">
        <v>0</v>
      </c>
      <c r="O368" s="93"/>
      <c r="P368" s="85"/>
      <c r="Q368" s="85"/>
      <c r="R368" s="85"/>
      <c r="S368" s="85"/>
      <c r="T368" s="85"/>
      <c r="U368" s="85"/>
      <c r="V368" s="85"/>
      <c r="W368" s="85"/>
      <c r="X368" s="85"/>
      <c r="Y368" s="13"/>
      <c r="Z368" s="13"/>
    </row>
    <row r="369" spans="1:26" s="14" customFormat="1" ht="44.25" customHeight="1">
      <c r="A369" s="94" t="s">
        <v>310</v>
      </c>
      <c r="B369" s="90" t="s">
        <v>80</v>
      </c>
      <c r="C369" s="91">
        <v>2023</v>
      </c>
      <c r="D369" s="91">
        <v>2026</v>
      </c>
      <c r="E369" s="92" t="s">
        <v>96</v>
      </c>
      <c r="F369" s="58" t="s">
        <v>71</v>
      </c>
      <c r="G369" s="45">
        <f t="shared" ref="G369:G374" si="243">H369+I369+J369+K369+L369+M369</f>
        <v>125000</v>
      </c>
      <c r="H369" s="45">
        <f t="shared" ref="H369:M369" si="244">H370+H371</f>
        <v>0</v>
      </c>
      <c r="I369" s="45">
        <f t="shared" si="244"/>
        <v>0</v>
      </c>
      <c r="J369" s="45">
        <f t="shared" si="244"/>
        <v>0</v>
      </c>
      <c r="K369" s="45">
        <f t="shared" si="244"/>
        <v>0</v>
      </c>
      <c r="L369" s="45">
        <f t="shared" si="244"/>
        <v>125000</v>
      </c>
      <c r="M369" s="45">
        <f t="shared" si="244"/>
        <v>0</v>
      </c>
      <c r="N369" s="45">
        <f t="shared" ref="N369" si="245">N370+N371</f>
        <v>0</v>
      </c>
      <c r="O369" s="93" t="s">
        <v>25</v>
      </c>
      <c r="P369" s="85" t="s">
        <v>25</v>
      </c>
      <c r="Q369" s="93" t="s">
        <v>25</v>
      </c>
      <c r="R369" s="93" t="s">
        <v>25</v>
      </c>
      <c r="S369" s="93" t="s">
        <v>25</v>
      </c>
      <c r="T369" s="93" t="s">
        <v>25</v>
      </c>
      <c r="U369" s="93" t="s">
        <v>25</v>
      </c>
      <c r="V369" s="93" t="s">
        <v>25</v>
      </c>
      <c r="W369" s="93" t="s">
        <v>25</v>
      </c>
      <c r="X369" s="93" t="s">
        <v>25</v>
      </c>
      <c r="Y369" s="13"/>
      <c r="Z369" s="13"/>
    </row>
    <row r="370" spans="1:26" s="14" customFormat="1" ht="44.25" customHeight="1">
      <c r="A370" s="94"/>
      <c r="B370" s="90"/>
      <c r="C370" s="91"/>
      <c r="D370" s="91"/>
      <c r="E370" s="92"/>
      <c r="F370" s="58" t="s">
        <v>38</v>
      </c>
      <c r="G370" s="45">
        <f t="shared" si="243"/>
        <v>125000</v>
      </c>
      <c r="H370" s="45">
        <v>0</v>
      </c>
      <c r="I370" s="45">
        <v>0</v>
      </c>
      <c r="J370" s="45">
        <v>0</v>
      </c>
      <c r="K370" s="45">
        <v>0</v>
      </c>
      <c r="L370" s="45">
        <v>125000</v>
      </c>
      <c r="M370" s="45">
        <v>0</v>
      </c>
      <c r="N370" s="45">
        <v>0</v>
      </c>
      <c r="O370" s="93"/>
      <c r="P370" s="85"/>
      <c r="Q370" s="93"/>
      <c r="R370" s="93"/>
      <c r="S370" s="93"/>
      <c r="T370" s="93"/>
      <c r="U370" s="93"/>
      <c r="V370" s="93"/>
      <c r="W370" s="93"/>
      <c r="X370" s="93"/>
      <c r="Y370" s="13"/>
      <c r="Z370" s="13"/>
    </row>
    <row r="371" spans="1:26" s="14" customFormat="1" ht="44.25" customHeight="1">
      <c r="A371" s="94"/>
      <c r="B371" s="90"/>
      <c r="C371" s="91"/>
      <c r="D371" s="91"/>
      <c r="E371" s="92"/>
      <c r="F371" s="58" t="s">
        <v>67</v>
      </c>
      <c r="G371" s="45">
        <f t="shared" si="243"/>
        <v>0</v>
      </c>
      <c r="H371" s="45">
        <v>0</v>
      </c>
      <c r="I371" s="45">
        <v>0</v>
      </c>
      <c r="J371" s="45">
        <v>0</v>
      </c>
      <c r="K371" s="45">
        <v>0</v>
      </c>
      <c r="L371" s="45">
        <v>0</v>
      </c>
      <c r="M371" s="45">
        <v>0</v>
      </c>
      <c r="N371" s="45">
        <v>0</v>
      </c>
      <c r="O371" s="93"/>
      <c r="P371" s="85"/>
      <c r="Q371" s="93"/>
      <c r="R371" s="93"/>
      <c r="S371" s="93"/>
      <c r="T371" s="93"/>
      <c r="U371" s="93"/>
      <c r="V371" s="93"/>
      <c r="W371" s="93"/>
      <c r="X371" s="93"/>
      <c r="Y371" s="13"/>
      <c r="Z371" s="13"/>
    </row>
    <row r="372" spans="1:26" s="14" customFormat="1" ht="44.25" customHeight="1">
      <c r="A372" s="82" t="s">
        <v>311</v>
      </c>
      <c r="B372" s="91" t="s">
        <v>113</v>
      </c>
      <c r="C372" s="91">
        <v>2023</v>
      </c>
      <c r="D372" s="91">
        <v>2026</v>
      </c>
      <c r="E372" s="85" t="s">
        <v>96</v>
      </c>
      <c r="F372" s="58" t="s">
        <v>71</v>
      </c>
      <c r="G372" s="45">
        <f t="shared" si="243"/>
        <v>2875000</v>
      </c>
      <c r="H372" s="45">
        <f t="shared" ref="H372:M372" si="246">H373+H374</f>
        <v>0</v>
      </c>
      <c r="I372" s="45">
        <f t="shared" si="246"/>
        <v>0</v>
      </c>
      <c r="J372" s="45">
        <f t="shared" si="246"/>
        <v>0</v>
      </c>
      <c r="K372" s="45">
        <f t="shared" si="246"/>
        <v>0</v>
      </c>
      <c r="L372" s="45">
        <f t="shared" si="246"/>
        <v>0</v>
      </c>
      <c r="M372" s="45">
        <f t="shared" si="246"/>
        <v>2875000</v>
      </c>
      <c r="N372" s="45">
        <f t="shared" ref="N372" si="247">N373+N374</f>
        <v>0</v>
      </c>
      <c r="O372" s="93" t="s">
        <v>25</v>
      </c>
      <c r="P372" s="85" t="s">
        <v>25</v>
      </c>
      <c r="Q372" s="93" t="s">
        <v>25</v>
      </c>
      <c r="R372" s="93" t="s">
        <v>25</v>
      </c>
      <c r="S372" s="93" t="s">
        <v>25</v>
      </c>
      <c r="T372" s="93" t="s">
        <v>25</v>
      </c>
      <c r="U372" s="93" t="s">
        <v>25</v>
      </c>
      <c r="V372" s="93" t="s">
        <v>25</v>
      </c>
      <c r="W372" s="93" t="s">
        <v>25</v>
      </c>
      <c r="X372" s="93" t="s">
        <v>25</v>
      </c>
      <c r="Y372" s="13"/>
      <c r="Z372" s="13"/>
    </row>
    <row r="373" spans="1:26" s="14" customFormat="1" ht="44.25" customHeight="1">
      <c r="A373" s="82"/>
      <c r="B373" s="91"/>
      <c r="C373" s="91"/>
      <c r="D373" s="91"/>
      <c r="E373" s="85"/>
      <c r="F373" s="58" t="s">
        <v>38</v>
      </c>
      <c r="G373" s="45">
        <f t="shared" si="243"/>
        <v>2875000</v>
      </c>
      <c r="H373" s="45">
        <v>0</v>
      </c>
      <c r="I373" s="45">
        <v>0</v>
      </c>
      <c r="J373" s="45">
        <v>0</v>
      </c>
      <c r="K373" s="45">
        <v>0</v>
      </c>
      <c r="L373" s="45">
        <v>0</v>
      </c>
      <c r="M373" s="45">
        <v>2875000</v>
      </c>
      <c r="N373" s="45">
        <v>0</v>
      </c>
      <c r="O373" s="93"/>
      <c r="P373" s="85"/>
      <c r="Q373" s="93"/>
      <c r="R373" s="93"/>
      <c r="S373" s="93"/>
      <c r="T373" s="93"/>
      <c r="U373" s="93"/>
      <c r="V373" s="93"/>
      <c r="W373" s="93"/>
      <c r="X373" s="93"/>
      <c r="Y373" s="13"/>
      <c r="Z373" s="13"/>
    </row>
    <row r="374" spans="1:26" s="14" customFormat="1" ht="44.25" customHeight="1">
      <c r="A374" s="82"/>
      <c r="B374" s="91"/>
      <c r="C374" s="91"/>
      <c r="D374" s="91"/>
      <c r="E374" s="85"/>
      <c r="F374" s="58" t="s">
        <v>67</v>
      </c>
      <c r="G374" s="45">
        <f t="shared" si="243"/>
        <v>0</v>
      </c>
      <c r="H374" s="45">
        <v>0</v>
      </c>
      <c r="I374" s="45">
        <v>0</v>
      </c>
      <c r="J374" s="45">
        <v>0</v>
      </c>
      <c r="K374" s="45">
        <v>0</v>
      </c>
      <c r="L374" s="45">
        <v>0</v>
      </c>
      <c r="M374" s="45">
        <v>0</v>
      </c>
      <c r="N374" s="45">
        <v>0</v>
      </c>
      <c r="O374" s="93"/>
      <c r="P374" s="85"/>
      <c r="Q374" s="93"/>
      <c r="R374" s="93"/>
      <c r="S374" s="93"/>
      <c r="T374" s="93"/>
      <c r="U374" s="93"/>
      <c r="V374" s="93"/>
      <c r="W374" s="93"/>
      <c r="X374" s="93"/>
      <c r="Y374" s="13"/>
      <c r="Z374" s="13"/>
    </row>
    <row r="375" spans="1:26" s="14" customFormat="1" ht="54.6" customHeight="1">
      <c r="A375" s="82" t="s">
        <v>186</v>
      </c>
      <c r="B375" s="109" t="s">
        <v>302</v>
      </c>
      <c r="C375" s="91">
        <v>2024</v>
      </c>
      <c r="D375" s="91">
        <v>2026</v>
      </c>
      <c r="E375" s="85" t="s">
        <v>73</v>
      </c>
      <c r="F375" s="58" t="s">
        <v>71</v>
      </c>
      <c r="G375" s="45">
        <f>SUM(H375:M375)</f>
        <v>3458000</v>
      </c>
      <c r="H375" s="45">
        <v>0</v>
      </c>
      <c r="I375" s="45">
        <v>0</v>
      </c>
      <c r="J375" s="45">
        <f>SUM(J376:J377)</f>
        <v>0</v>
      </c>
      <c r="K375" s="45">
        <f>SUM(K376:K377)</f>
        <v>0</v>
      </c>
      <c r="L375" s="45">
        <f>SUM(L376:L377)</f>
        <v>3458000</v>
      </c>
      <c r="M375" s="45">
        <f>SUM(M376:M377)</f>
        <v>0</v>
      </c>
      <c r="N375" s="45">
        <f>SUM(N376:N377)</f>
        <v>3000000</v>
      </c>
      <c r="O375" s="93" t="s">
        <v>74</v>
      </c>
      <c r="P375" s="85" t="s">
        <v>75</v>
      </c>
      <c r="Q375" s="85">
        <v>100</v>
      </c>
      <c r="R375" s="85" t="s">
        <v>25</v>
      </c>
      <c r="S375" s="85" t="s">
        <v>25</v>
      </c>
      <c r="T375" s="85" t="s">
        <v>25</v>
      </c>
      <c r="U375" s="85" t="s">
        <v>25</v>
      </c>
      <c r="V375" s="85" t="s">
        <v>25</v>
      </c>
      <c r="W375" s="85">
        <v>100</v>
      </c>
      <c r="X375" s="85">
        <v>100</v>
      </c>
      <c r="Y375" s="13"/>
      <c r="Z375" s="13"/>
    </row>
    <row r="376" spans="1:26" s="14" customFormat="1" ht="71.849999999999994" customHeight="1">
      <c r="A376" s="82"/>
      <c r="B376" s="109"/>
      <c r="C376" s="91"/>
      <c r="D376" s="91"/>
      <c r="E376" s="85"/>
      <c r="F376" s="58" t="s">
        <v>38</v>
      </c>
      <c r="G376" s="45">
        <f>SUM(H376:M376)</f>
        <v>3458000</v>
      </c>
      <c r="H376" s="45">
        <v>0</v>
      </c>
      <c r="I376" s="45">
        <v>0</v>
      </c>
      <c r="J376" s="45">
        <v>0</v>
      </c>
      <c r="K376" s="45">
        <v>0</v>
      </c>
      <c r="L376" s="45">
        <v>3458000</v>
      </c>
      <c r="M376" s="45">
        <v>0</v>
      </c>
      <c r="N376" s="45">
        <v>3000000</v>
      </c>
      <c r="O376" s="93"/>
      <c r="P376" s="85"/>
      <c r="Q376" s="85"/>
      <c r="R376" s="85"/>
      <c r="S376" s="85"/>
      <c r="T376" s="85"/>
      <c r="U376" s="85"/>
      <c r="V376" s="85"/>
      <c r="W376" s="85"/>
      <c r="X376" s="85"/>
      <c r="Y376" s="13"/>
      <c r="Z376" s="13"/>
    </row>
    <row r="377" spans="1:26" s="14" customFormat="1" ht="45" customHeight="1">
      <c r="A377" s="82"/>
      <c r="B377" s="109"/>
      <c r="C377" s="91"/>
      <c r="D377" s="91"/>
      <c r="E377" s="85"/>
      <c r="F377" s="58" t="s">
        <v>67</v>
      </c>
      <c r="G377" s="45">
        <v>0</v>
      </c>
      <c r="H377" s="45">
        <v>0</v>
      </c>
      <c r="I377" s="45">
        <v>0</v>
      </c>
      <c r="J377" s="45">
        <v>0</v>
      </c>
      <c r="K377" s="45">
        <v>0</v>
      </c>
      <c r="L377" s="45">
        <v>0</v>
      </c>
      <c r="M377" s="45">
        <v>0</v>
      </c>
      <c r="N377" s="45">
        <v>0</v>
      </c>
      <c r="O377" s="93"/>
      <c r="P377" s="85"/>
      <c r="Q377" s="85"/>
      <c r="R377" s="85"/>
      <c r="S377" s="85"/>
      <c r="T377" s="85"/>
      <c r="U377" s="85"/>
      <c r="V377" s="85"/>
      <c r="W377" s="85"/>
      <c r="X377" s="85"/>
      <c r="Y377" s="13"/>
      <c r="Z377" s="13"/>
    </row>
    <row r="378" spans="1:26" s="14" customFormat="1" ht="44.25" customHeight="1">
      <c r="A378" s="94" t="s">
        <v>318</v>
      </c>
      <c r="B378" s="90" t="s">
        <v>80</v>
      </c>
      <c r="C378" s="91">
        <v>2023</v>
      </c>
      <c r="D378" s="91">
        <v>20</v>
      </c>
      <c r="E378" s="92" t="s">
        <v>96</v>
      </c>
      <c r="F378" s="58" t="s">
        <v>71</v>
      </c>
      <c r="G378" s="45">
        <f t="shared" ref="G378:G383" si="248">H378+I378+J378+K378+L378+M378</f>
        <v>258000</v>
      </c>
      <c r="H378" s="45">
        <f t="shared" ref="H378:M378" si="249">H379+H380</f>
        <v>0</v>
      </c>
      <c r="I378" s="45">
        <f t="shared" si="249"/>
        <v>0</v>
      </c>
      <c r="J378" s="45">
        <f t="shared" si="249"/>
        <v>0</v>
      </c>
      <c r="K378" s="45">
        <f t="shared" si="249"/>
        <v>0</v>
      </c>
      <c r="L378" s="45">
        <f t="shared" si="249"/>
        <v>258000</v>
      </c>
      <c r="M378" s="45">
        <f t="shared" si="249"/>
        <v>0</v>
      </c>
      <c r="N378" s="45">
        <f t="shared" ref="N378" si="250">N379+N380</f>
        <v>0</v>
      </c>
      <c r="O378" s="93" t="s">
        <v>25</v>
      </c>
      <c r="P378" s="85" t="s">
        <v>25</v>
      </c>
      <c r="Q378" s="93" t="s">
        <v>25</v>
      </c>
      <c r="R378" s="93" t="s">
        <v>25</v>
      </c>
      <c r="S378" s="93" t="s">
        <v>25</v>
      </c>
      <c r="T378" s="93" t="s">
        <v>25</v>
      </c>
      <c r="U378" s="93" t="s">
        <v>25</v>
      </c>
      <c r="V378" s="93" t="s">
        <v>25</v>
      </c>
      <c r="W378" s="93" t="s">
        <v>25</v>
      </c>
      <c r="X378" s="93" t="s">
        <v>25</v>
      </c>
      <c r="Y378" s="13"/>
      <c r="Z378" s="13"/>
    </row>
    <row r="379" spans="1:26" s="14" customFormat="1" ht="44.25" customHeight="1">
      <c r="A379" s="94"/>
      <c r="B379" s="90"/>
      <c r="C379" s="91"/>
      <c r="D379" s="91"/>
      <c r="E379" s="92"/>
      <c r="F379" s="58" t="s">
        <v>38</v>
      </c>
      <c r="G379" s="45">
        <f t="shared" si="248"/>
        <v>258000</v>
      </c>
      <c r="H379" s="45">
        <v>0</v>
      </c>
      <c r="I379" s="45">
        <v>0</v>
      </c>
      <c r="J379" s="45">
        <v>0</v>
      </c>
      <c r="K379" s="45">
        <v>0</v>
      </c>
      <c r="L379" s="45">
        <v>258000</v>
      </c>
      <c r="M379" s="45">
        <v>0</v>
      </c>
      <c r="N379" s="45">
        <v>0</v>
      </c>
      <c r="O379" s="93"/>
      <c r="P379" s="85"/>
      <c r="Q379" s="93"/>
      <c r="R379" s="93"/>
      <c r="S379" s="93"/>
      <c r="T379" s="93"/>
      <c r="U379" s="93"/>
      <c r="V379" s="93"/>
      <c r="W379" s="93"/>
      <c r="X379" s="93"/>
      <c r="Y379" s="13"/>
      <c r="Z379" s="13"/>
    </row>
    <row r="380" spans="1:26" s="14" customFormat="1" ht="44.25" customHeight="1">
      <c r="A380" s="94"/>
      <c r="B380" s="90"/>
      <c r="C380" s="91"/>
      <c r="D380" s="91"/>
      <c r="E380" s="92"/>
      <c r="F380" s="58" t="s">
        <v>67</v>
      </c>
      <c r="G380" s="45">
        <f t="shared" si="248"/>
        <v>0</v>
      </c>
      <c r="H380" s="45">
        <v>0</v>
      </c>
      <c r="I380" s="45">
        <v>0</v>
      </c>
      <c r="J380" s="45">
        <v>0</v>
      </c>
      <c r="K380" s="45">
        <v>0</v>
      </c>
      <c r="L380" s="45">
        <v>0</v>
      </c>
      <c r="M380" s="45">
        <v>0</v>
      </c>
      <c r="N380" s="45">
        <v>0</v>
      </c>
      <c r="O380" s="93"/>
      <c r="P380" s="85"/>
      <c r="Q380" s="93"/>
      <c r="R380" s="93"/>
      <c r="S380" s="93"/>
      <c r="T380" s="93"/>
      <c r="U380" s="93"/>
      <c r="V380" s="93"/>
      <c r="W380" s="93"/>
      <c r="X380" s="93"/>
      <c r="Y380" s="13"/>
      <c r="Z380" s="13"/>
    </row>
    <row r="381" spans="1:26" s="14" customFormat="1" ht="44.25" customHeight="1">
      <c r="A381" s="82" t="s">
        <v>319</v>
      </c>
      <c r="B381" s="91" t="s">
        <v>113</v>
      </c>
      <c r="C381" s="91">
        <v>2023</v>
      </c>
      <c r="D381" s="91">
        <v>2026</v>
      </c>
      <c r="E381" s="85" t="s">
        <v>96</v>
      </c>
      <c r="F381" s="58" t="s">
        <v>71</v>
      </c>
      <c r="G381" s="45">
        <f t="shared" si="248"/>
        <v>3200000</v>
      </c>
      <c r="H381" s="45">
        <f t="shared" ref="H381:M381" si="251">H382+H383</f>
        <v>0</v>
      </c>
      <c r="I381" s="45">
        <f t="shared" si="251"/>
        <v>0</v>
      </c>
      <c r="J381" s="45">
        <f t="shared" si="251"/>
        <v>0</v>
      </c>
      <c r="K381" s="45">
        <f t="shared" si="251"/>
        <v>0</v>
      </c>
      <c r="L381" s="45">
        <f t="shared" si="251"/>
        <v>3200000</v>
      </c>
      <c r="M381" s="45">
        <f t="shared" si="251"/>
        <v>0</v>
      </c>
      <c r="N381" s="45">
        <f t="shared" ref="N381" si="252">N382+N383</f>
        <v>3000000</v>
      </c>
      <c r="O381" s="93" t="s">
        <v>25</v>
      </c>
      <c r="P381" s="85" t="s">
        <v>25</v>
      </c>
      <c r="Q381" s="93" t="s">
        <v>25</v>
      </c>
      <c r="R381" s="93" t="s">
        <v>25</v>
      </c>
      <c r="S381" s="93" t="s">
        <v>25</v>
      </c>
      <c r="T381" s="93" t="s">
        <v>25</v>
      </c>
      <c r="U381" s="93" t="s">
        <v>25</v>
      </c>
      <c r="V381" s="93" t="s">
        <v>25</v>
      </c>
      <c r="W381" s="93" t="s">
        <v>25</v>
      </c>
      <c r="X381" s="93" t="s">
        <v>25</v>
      </c>
      <c r="Y381" s="13"/>
      <c r="Z381" s="13"/>
    </row>
    <row r="382" spans="1:26" s="14" customFormat="1" ht="44.25" customHeight="1">
      <c r="A382" s="82"/>
      <c r="B382" s="91"/>
      <c r="C382" s="91"/>
      <c r="D382" s="91"/>
      <c r="E382" s="85"/>
      <c r="F382" s="58" t="s">
        <v>38</v>
      </c>
      <c r="G382" s="45">
        <f t="shared" si="248"/>
        <v>3200000</v>
      </c>
      <c r="H382" s="45">
        <v>0</v>
      </c>
      <c r="I382" s="45">
        <v>0</v>
      </c>
      <c r="J382" s="45">
        <v>0</v>
      </c>
      <c r="K382" s="45">
        <v>0</v>
      </c>
      <c r="L382" s="45">
        <v>3200000</v>
      </c>
      <c r="M382" s="45"/>
      <c r="N382" s="45">
        <v>3000000</v>
      </c>
      <c r="O382" s="93"/>
      <c r="P382" s="85"/>
      <c r="Q382" s="93"/>
      <c r="R382" s="93"/>
      <c r="S382" s="93"/>
      <c r="T382" s="93"/>
      <c r="U382" s="93"/>
      <c r="V382" s="93"/>
      <c r="W382" s="93"/>
      <c r="X382" s="93"/>
      <c r="Y382" s="13"/>
      <c r="Z382" s="13"/>
    </row>
    <row r="383" spans="1:26" s="14" customFormat="1" ht="44.25" customHeight="1">
      <c r="A383" s="82"/>
      <c r="B383" s="91"/>
      <c r="C383" s="91"/>
      <c r="D383" s="91"/>
      <c r="E383" s="85"/>
      <c r="F383" s="58" t="s">
        <v>67</v>
      </c>
      <c r="G383" s="45">
        <f t="shared" si="248"/>
        <v>0</v>
      </c>
      <c r="H383" s="45">
        <v>0</v>
      </c>
      <c r="I383" s="45">
        <v>0</v>
      </c>
      <c r="J383" s="45">
        <v>0</v>
      </c>
      <c r="K383" s="45">
        <v>0</v>
      </c>
      <c r="L383" s="45">
        <v>0</v>
      </c>
      <c r="M383" s="45">
        <v>0</v>
      </c>
      <c r="N383" s="45">
        <v>0</v>
      </c>
      <c r="O383" s="93"/>
      <c r="P383" s="85"/>
      <c r="Q383" s="93"/>
      <c r="R383" s="93"/>
      <c r="S383" s="93"/>
      <c r="T383" s="93"/>
      <c r="U383" s="93"/>
      <c r="V383" s="93"/>
      <c r="W383" s="93"/>
      <c r="X383" s="93"/>
      <c r="Y383" s="13"/>
      <c r="Z383" s="13"/>
    </row>
    <row r="384" spans="1:26" s="14" customFormat="1" ht="54.6" customHeight="1">
      <c r="A384" s="82" t="s">
        <v>188</v>
      </c>
      <c r="B384" s="109" t="s">
        <v>303</v>
      </c>
      <c r="C384" s="91">
        <v>2024</v>
      </c>
      <c r="D384" s="91">
        <v>2026</v>
      </c>
      <c r="E384" s="85" t="s">
        <v>73</v>
      </c>
      <c r="F384" s="58" t="s">
        <v>71</v>
      </c>
      <c r="G384" s="45">
        <f>SUM(H384:M384)</f>
        <v>2500000</v>
      </c>
      <c r="H384" s="45">
        <v>0</v>
      </c>
      <c r="I384" s="45">
        <v>0</v>
      </c>
      <c r="J384" s="45">
        <f>SUM(J385:J386)</f>
        <v>0</v>
      </c>
      <c r="K384" s="45">
        <f>SUM(K385:K386)</f>
        <v>0</v>
      </c>
      <c r="L384" s="45">
        <f>SUM(L385:L386)</f>
        <v>0</v>
      </c>
      <c r="M384" s="45">
        <f>SUM(M385:M386)</f>
        <v>2500000</v>
      </c>
      <c r="N384" s="45">
        <f>SUM(N385:N386)</f>
        <v>700000</v>
      </c>
      <c r="O384" s="93" t="s">
        <v>74</v>
      </c>
      <c r="P384" s="85" t="s">
        <v>75</v>
      </c>
      <c r="Q384" s="85">
        <v>100</v>
      </c>
      <c r="R384" s="85" t="s">
        <v>25</v>
      </c>
      <c r="S384" s="85" t="s">
        <v>25</v>
      </c>
      <c r="T384" s="85" t="s">
        <v>25</v>
      </c>
      <c r="U384" s="85" t="s">
        <v>25</v>
      </c>
      <c r="V384" s="85" t="s">
        <v>25</v>
      </c>
      <c r="W384" s="85">
        <v>100</v>
      </c>
      <c r="X384" s="85">
        <v>100</v>
      </c>
      <c r="Y384" s="13"/>
      <c r="Z384" s="13"/>
    </row>
    <row r="385" spans="1:26" s="14" customFormat="1" ht="71.849999999999994" customHeight="1">
      <c r="A385" s="82"/>
      <c r="B385" s="109"/>
      <c r="C385" s="91"/>
      <c r="D385" s="91"/>
      <c r="E385" s="85"/>
      <c r="F385" s="58" t="s">
        <v>38</v>
      </c>
      <c r="G385" s="45">
        <f>SUM(H385:M385)</f>
        <v>2500000</v>
      </c>
      <c r="H385" s="45">
        <v>0</v>
      </c>
      <c r="I385" s="45">
        <v>0</v>
      </c>
      <c r="J385" s="45">
        <v>0</v>
      </c>
      <c r="K385" s="45">
        <v>0</v>
      </c>
      <c r="L385" s="45">
        <v>0</v>
      </c>
      <c r="M385" s="45">
        <v>2500000</v>
      </c>
      <c r="N385" s="45">
        <v>700000</v>
      </c>
      <c r="O385" s="93"/>
      <c r="P385" s="85"/>
      <c r="Q385" s="85"/>
      <c r="R385" s="85"/>
      <c r="S385" s="85"/>
      <c r="T385" s="85"/>
      <c r="U385" s="85"/>
      <c r="V385" s="85"/>
      <c r="W385" s="85"/>
      <c r="X385" s="85"/>
      <c r="Y385" s="13"/>
      <c r="Z385" s="13"/>
    </row>
    <row r="386" spans="1:26" s="14" customFormat="1" ht="45" customHeight="1">
      <c r="A386" s="82"/>
      <c r="B386" s="109"/>
      <c r="C386" s="91"/>
      <c r="D386" s="91"/>
      <c r="E386" s="85"/>
      <c r="F386" s="58" t="s">
        <v>67</v>
      </c>
      <c r="G386" s="45">
        <v>0</v>
      </c>
      <c r="H386" s="45">
        <v>0</v>
      </c>
      <c r="I386" s="45">
        <v>0</v>
      </c>
      <c r="J386" s="45">
        <v>0</v>
      </c>
      <c r="K386" s="45">
        <v>0</v>
      </c>
      <c r="L386" s="45">
        <v>0</v>
      </c>
      <c r="M386" s="45">
        <v>0</v>
      </c>
      <c r="N386" s="45">
        <v>0</v>
      </c>
      <c r="O386" s="93"/>
      <c r="P386" s="85"/>
      <c r="Q386" s="85"/>
      <c r="R386" s="85"/>
      <c r="S386" s="85"/>
      <c r="T386" s="85"/>
      <c r="U386" s="85"/>
      <c r="V386" s="85"/>
      <c r="W386" s="85"/>
      <c r="X386" s="85"/>
      <c r="Y386" s="13"/>
      <c r="Z386" s="13"/>
    </row>
    <row r="387" spans="1:26" s="14" customFormat="1" ht="44.25" customHeight="1">
      <c r="A387" s="94" t="s">
        <v>320</v>
      </c>
      <c r="B387" s="90" t="s">
        <v>80</v>
      </c>
      <c r="C387" s="91">
        <v>2023</v>
      </c>
      <c r="D387" s="91">
        <v>2026</v>
      </c>
      <c r="E387" s="92" t="s">
        <v>96</v>
      </c>
      <c r="F387" s="58" t="s">
        <v>71</v>
      </c>
      <c r="G387" s="45">
        <f t="shared" ref="G387:G392" si="253">H387+I387+J387+K387+L387+M387</f>
        <v>2500000</v>
      </c>
      <c r="H387" s="45">
        <f t="shared" ref="H387:M387" si="254">H388+H389</f>
        <v>0</v>
      </c>
      <c r="I387" s="45">
        <f t="shared" si="254"/>
        <v>0</v>
      </c>
      <c r="J387" s="45">
        <f t="shared" si="254"/>
        <v>0</v>
      </c>
      <c r="K387" s="45">
        <f t="shared" si="254"/>
        <v>0</v>
      </c>
      <c r="L387" s="45">
        <f t="shared" si="254"/>
        <v>0</v>
      </c>
      <c r="M387" s="45">
        <f t="shared" si="254"/>
        <v>2500000</v>
      </c>
      <c r="N387" s="45">
        <f t="shared" ref="N387" si="255">N388+N389</f>
        <v>0</v>
      </c>
      <c r="O387" s="93" t="s">
        <v>25</v>
      </c>
      <c r="P387" s="85" t="s">
        <v>25</v>
      </c>
      <c r="Q387" s="93" t="s">
        <v>25</v>
      </c>
      <c r="R387" s="93" t="s">
        <v>25</v>
      </c>
      <c r="S387" s="93" t="s">
        <v>25</v>
      </c>
      <c r="T387" s="93" t="s">
        <v>25</v>
      </c>
      <c r="U387" s="93" t="s">
        <v>25</v>
      </c>
      <c r="V387" s="93" t="s">
        <v>25</v>
      </c>
      <c r="W387" s="93" t="s">
        <v>25</v>
      </c>
      <c r="X387" s="93" t="s">
        <v>25</v>
      </c>
      <c r="Y387" s="13"/>
      <c r="Z387" s="13"/>
    </row>
    <row r="388" spans="1:26" s="14" customFormat="1" ht="44.25" customHeight="1">
      <c r="A388" s="94"/>
      <c r="B388" s="90"/>
      <c r="C388" s="91"/>
      <c r="D388" s="91"/>
      <c r="E388" s="92"/>
      <c r="F388" s="58" t="s">
        <v>38</v>
      </c>
      <c r="G388" s="45">
        <f t="shared" si="253"/>
        <v>2500000</v>
      </c>
      <c r="H388" s="45">
        <v>0</v>
      </c>
      <c r="I388" s="45">
        <v>0</v>
      </c>
      <c r="J388" s="45">
        <v>0</v>
      </c>
      <c r="K388" s="45">
        <v>0</v>
      </c>
      <c r="L388" s="45">
        <v>0</v>
      </c>
      <c r="M388" s="45">
        <v>2500000</v>
      </c>
      <c r="N388" s="45">
        <v>0</v>
      </c>
      <c r="O388" s="93"/>
      <c r="P388" s="85"/>
      <c r="Q388" s="93"/>
      <c r="R388" s="93"/>
      <c r="S388" s="93"/>
      <c r="T388" s="93"/>
      <c r="U388" s="93"/>
      <c r="V388" s="93"/>
      <c r="W388" s="93"/>
      <c r="X388" s="93"/>
      <c r="Y388" s="13"/>
      <c r="Z388" s="13"/>
    </row>
    <row r="389" spans="1:26" s="14" customFormat="1" ht="44.25" customHeight="1">
      <c r="A389" s="94"/>
      <c r="B389" s="90"/>
      <c r="C389" s="91"/>
      <c r="D389" s="91"/>
      <c r="E389" s="92"/>
      <c r="F389" s="58" t="s">
        <v>67</v>
      </c>
      <c r="G389" s="45">
        <f t="shared" si="253"/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93"/>
      <c r="P389" s="85"/>
      <c r="Q389" s="93"/>
      <c r="R389" s="93"/>
      <c r="S389" s="93"/>
      <c r="T389" s="93"/>
      <c r="U389" s="93"/>
      <c r="V389" s="93"/>
      <c r="W389" s="93"/>
      <c r="X389" s="93"/>
      <c r="Y389" s="13"/>
      <c r="Z389" s="13"/>
    </row>
    <row r="390" spans="1:26" s="14" customFormat="1" ht="44.25" customHeight="1">
      <c r="A390" s="82" t="s">
        <v>321</v>
      </c>
      <c r="B390" s="91" t="s">
        <v>113</v>
      </c>
      <c r="C390" s="91">
        <v>2023</v>
      </c>
      <c r="D390" s="91">
        <v>2026</v>
      </c>
      <c r="E390" s="85" t="s">
        <v>96</v>
      </c>
      <c r="F390" s="58" t="s">
        <v>71</v>
      </c>
      <c r="G390" s="45">
        <f t="shared" si="253"/>
        <v>0</v>
      </c>
      <c r="H390" s="45">
        <f t="shared" ref="H390:M390" si="256">H391+H392</f>
        <v>0</v>
      </c>
      <c r="I390" s="45">
        <f t="shared" si="256"/>
        <v>0</v>
      </c>
      <c r="J390" s="45">
        <f t="shared" si="256"/>
        <v>0</v>
      </c>
      <c r="K390" s="45">
        <f t="shared" si="256"/>
        <v>0</v>
      </c>
      <c r="L390" s="45">
        <f t="shared" si="256"/>
        <v>0</v>
      </c>
      <c r="M390" s="45">
        <f t="shared" si="256"/>
        <v>0</v>
      </c>
      <c r="N390" s="45">
        <f t="shared" ref="N390" si="257">N391+N392</f>
        <v>700000</v>
      </c>
      <c r="O390" s="93" t="s">
        <v>25</v>
      </c>
      <c r="P390" s="85" t="s">
        <v>25</v>
      </c>
      <c r="Q390" s="93" t="s">
        <v>25</v>
      </c>
      <c r="R390" s="93" t="s">
        <v>25</v>
      </c>
      <c r="S390" s="93" t="s">
        <v>25</v>
      </c>
      <c r="T390" s="93" t="s">
        <v>25</v>
      </c>
      <c r="U390" s="93" t="s">
        <v>25</v>
      </c>
      <c r="V390" s="93" t="s">
        <v>25</v>
      </c>
      <c r="W390" s="93" t="s">
        <v>25</v>
      </c>
      <c r="X390" s="93" t="s">
        <v>25</v>
      </c>
      <c r="Y390" s="13"/>
      <c r="Z390" s="13"/>
    </row>
    <row r="391" spans="1:26" s="14" customFormat="1" ht="44.25" customHeight="1">
      <c r="A391" s="82"/>
      <c r="B391" s="91"/>
      <c r="C391" s="91"/>
      <c r="D391" s="91"/>
      <c r="E391" s="85"/>
      <c r="F391" s="58" t="s">
        <v>38</v>
      </c>
      <c r="G391" s="45">
        <f t="shared" si="253"/>
        <v>0</v>
      </c>
      <c r="H391" s="45">
        <v>0</v>
      </c>
      <c r="I391" s="45">
        <v>0</v>
      </c>
      <c r="J391" s="45">
        <v>0</v>
      </c>
      <c r="K391" s="45">
        <v>0</v>
      </c>
      <c r="L391" s="45">
        <v>0</v>
      </c>
      <c r="M391" s="45">
        <v>0</v>
      </c>
      <c r="N391" s="45">
        <v>700000</v>
      </c>
      <c r="O391" s="93"/>
      <c r="P391" s="85"/>
      <c r="Q391" s="93"/>
      <c r="R391" s="93"/>
      <c r="S391" s="93"/>
      <c r="T391" s="93"/>
      <c r="U391" s="93"/>
      <c r="V391" s="93"/>
      <c r="W391" s="93"/>
      <c r="X391" s="93"/>
      <c r="Y391" s="13"/>
      <c r="Z391" s="13"/>
    </row>
    <row r="392" spans="1:26" s="14" customFormat="1" ht="44.25" customHeight="1">
      <c r="A392" s="82"/>
      <c r="B392" s="91"/>
      <c r="C392" s="91"/>
      <c r="D392" s="91"/>
      <c r="E392" s="85"/>
      <c r="F392" s="58" t="s">
        <v>67</v>
      </c>
      <c r="G392" s="45">
        <f t="shared" si="253"/>
        <v>0</v>
      </c>
      <c r="H392" s="45">
        <v>0</v>
      </c>
      <c r="I392" s="45">
        <v>0</v>
      </c>
      <c r="J392" s="45">
        <v>0</v>
      </c>
      <c r="K392" s="45">
        <v>0</v>
      </c>
      <c r="L392" s="45">
        <v>0</v>
      </c>
      <c r="M392" s="45">
        <v>0</v>
      </c>
      <c r="N392" s="45">
        <v>0</v>
      </c>
      <c r="O392" s="93"/>
      <c r="P392" s="85"/>
      <c r="Q392" s="93"/>
      <c r="R392" s="93"/>
      <c r="S392" s="93"/>
      <c r="T392" s="93"/>
      <c r="U392" s="93"/>
      <c r="V392" s="93"/>
      <c r="W392" s="93"/>
      <c r="X392" s="93"/>
      <c r="Y392" s="13"/>
      <c r="Z392" s="13"/>
    </row>
    <row r="393" spans="1:26" s="14" customFormat="1" ht="54.6" customHeight="1">
      <c r="A393" s="82" t="s">
        <v>190</v>
      </c>
      <c r="B393" s="109" t="s">
        <v>304</v>
      </c>
      <c r="C393" s="91">
        <v>2023</v>
      </c>
      <c r="D393" s="91">
        <v>2026</v>
      </c>
      <c r="E393" s="85" t="s">
        <v>73</v>
      </c>
      <c r="F393" s="58" t="s">
        <v>71</v>
      </c>
      <c r="G393" s="45">
        <f>SUM(H393:M393)</f>
        <v>735000</v>
      </c>
      <c r="H393" s="45">
        <v>0</v>
      </c>
      <c r="I393" s="45">
        <v>0</v>
      </c>
      <c r="J393" s="45">
        <f>SUM(J394:J395)</f>
        <v>0</v>
      </c>
      <c r="K393" s="45">
        <f>SUM(K394:K395)</f>
        <v>735000</v>
      </c>
      <c r="L393" s="45">
        <f>SUM(L394:L395)</f>
        <v>0</v>
      </c>
      <c r="M393" s="45">
        <f>SUM(M394:M395)</f>
        <v>0</v>
      </c>
      <c r="N393" s="45">
        <f>SUM(N394:N395)</f>
        <v>0</v>
      </c>
      <c r="O393" s="93" t="s">
        <v>74</v>
      </c>
      <c r="P393" s="85" t="s">
        <v>75</v>
      </c>
      <c r="Q393" s="85">
        <v>100</v>
      </c>
      <c r="R393" s="85" t="s">
        <v>25</v>
      </c>
      <c r="S393" s="85" t="s">
        <v>25</v>
      </c>
      <c r="T393" s="85" t="s">
        <v>25</v>
      </c>
      <c r="U393" s="85">
        <v>100</v>
      </c>
      <c r="V393" s="85" t="s">
        <v>25</v>
      </c>
      <c r="W393" s="85" t="s">
        <v>25</v>
      </c>
      <c r="X393" s="85" t="s">
        <v>25</v>
      </c>
      <c r="Y393" s="13"/>
      <c r="Z393" s="13"/>
    </row>
    <row r="394" spans="1:26" s="14" customFormat="1" ht="71.849999999999994" customHeight="1">
      <c r="A394" s="82"/>
      <c r="B394" s="109"/>
      <c r="C394" s="91"/>
      <c r="D394" s="91"/>
      <c r="E394" s="85"/>
      <c r="F394" s="58" t="s">
        <v>38</v>
      </c>
      <c r="G394" s="45">
        <f>SUM(H394:M394)</f>
        <v>735000</v>
      </c>
      <c r="H394" s="45">
        <v>0</v>
      </c>
      <c r="I394" s="45">
        <v>0</v>
      </c>
      <c r="J394" s="45">
        <v>0</v>
      </c>
      <c r="K394" s="45">
        <v>735000</v>
      </c>
      <c r="L394" s="45">
        <v>0</v>
      </c>
      <c r="M394" s="45">
        <v>0</v>
      </c>
      <c r="N394" s="45">
        <v>0</v>
      </c>
      <c r="O394" s="93"/>
      <c r="P394" s="85"/>
      <c r="Q394" s="85"/>
      <c r="R394" s="85"/>
      <c r="S394" s="85"/>
      <c r="T394" s="85"/>
      <c r="U394" s="85"/>
      <c r="V394" s="85"/>
      <c r="W394" s="85"/>
      <c r="X394" s="85"/>
      <c r="Y394" s="13"/>
      <c r="Z394" s="13"/>
    </row>
    <row r="395" spans="1:26" s="14" customFormat="1" ht="45" customHeight="1">
      <c r="A395" s="82"/>
      <c r="B395" s="109"/>
      <c r="C395" s="91"/>
      <c r="D395" s="91"/>
      <c r="E395" s="85"/>
      <c r="F395" s="58" t="s">
        <v>67</v>
      </c>
      <c r="G395" s="45">
        <v>0</v>
      </c>
      <c r="H395" s="45">
        <v>0</v>
      </c>
      <c r="I395" s="45">
        <v>0</v>
      </c>
      <c r="J395" s="45">
        <v>0</v>
      </c>
      <c r="K395" s="45">
        <v>0</v>
      </c>
      <c r="L395" s="45">
        <v>0</v>
      </c>
      <c r="M395" s="45">
        <v>0</v>
      </c>
      <c r="N395" s="45">
        <v>0</v>
      </c>
      <c r="O395" s="93"/>
      <c r="P395" s="85"/>
      <c r="Q395" s="85"/>
      <c r="R395" s="85"/>
      <c r="S395" s="85"/>
      <c r="T395" s="85"/>
      <c r="U395" s="85"/>
      <c r="V395" s="85"/>
      <c r="W395" s="85"/>
      <c r="X395" s="85"/>
      <c r="Y395" s="13"/>
      <c r="Z395" s="13"/>
    </row>
    <row r="396" spans="1:26" s="14" customFormat="1" ht="44.25" customHeight="1">
      <c r="A396" s="94" t="s">
        <v>305</v>
      </c>
      <c r="B396" s="90" t="s">
        <v>80</v>
      </c>
      <c r="C396" s="91">
        <v>2023</v>
      </c>
      <c r="D396" s="91">
        <v>2026</v>
      </c>
      <c r="E396" s="92" t="s">
        <v>96</v>
      </c>
      <c r="F396" s="58" t="s">
        <v>71</v>
      </c>
      <c r="G396" s="45">
        <f t="shared" ref="G396:G404" si="258">H396+I396+J396+K396+L396+M396</f>
        <v>0</v>
      </c>
      <c r="H396" s="45">
        <f t="shared" ref="H396:M396" si="259">H397+H398</f>
        <v>0</v>
      </c>
      <c r="I396" s="45">
        <f t="shared" si="259"/>
        <v>0</v>
      </c>
      <c r="J396" s="45">
        <f t="shared" si="259"/>
        <v>0</v>
      </c>
      <c r="K396" s="45">
        <f t="shared" si="259"/>
        <v>0</v>
      </c>
      <c r="L396" s="45">
        <f t="shared" si="259"/>
        <v>0</v>
      </c>
      <c r="M396" s="45">
        <f t="shared" si="259"/>
        <v>0</v>
      </c>
      <c r="N396" s="45">
        <f t="shared" ref="N396" si="260">N397+N398</f>
        <v>0</v>
      </c>
      <c r="O396" s="93" t="s">
        <v>25</v>
      </c>
      <c r="P396" s="85" t="s">
        <v>25</v>
      </c>
      <c r="Q396" s="93" t="s">
        <v>25</v>
      </c>
      <c r="R396" s="93" t="s">
        <v>25</v>
      </c>
      <c r="S396" s="93" t="s">
        <v>25</v>
      </c>
      <c r="T396" s="93" t="s">
        <v>25</v>
      </c>
      <c r="U396" s="93" t="s">
        <v>25</v>
      </c>
      <c r="V396" s="93" t="s">
        <v>25</v>
      </c>
      <c r="W396" s="93" t="s">
        <v>25</v>
      </c>
      <c r="X396" s="93" t="s">
        <v>25</v>
      </c>
      <c r="Y396" s="13"/>
      <c r="Z396" s="13"/>
    </row>
    <row r="397" spans="1:26" s="14" customFormat="1" ht="44.25" customHeight="1">
      <c r="A397" s="94"/>
      <c r="B397" s="90"/>
      <c r="C397" s="91"/>
      <c r="D397" s="91"/>
      <c r="E397" s="92"/>
      <c r="F397" s="58" t="s">
        <v>38</v>
      </c>
      <c r="G397" s="45">
        <f t="shared" si="258"/>
        <v>0</v>
      </c>
      <c r="H397" s="45">
        <v>0</v>
      </c>
      <c r="I397" s="45">
        <v>0</v>
      </c>
      <c r="J397" s="45">
        <v>0</v>
      </c>
      <c r="K397" s="45">
        <v>0</v>
      </c>
      <c r="L397" s="45">
        <v>0</v>
      </c>
      <c r="M397" s="45">
        <v>0</v>
      </c>
      <c r="N397" s="45">
        <v>0</v>
      </c>
      <c r="O397" s="93"/>
      <c r="P397" s="85"/>
      <c r="Q397" s="93"/>
      <c r="R397" s="93"/>
      <c r="S397" s="93"/>
      <c r="T397" s="93"/>
      <c r="U397" s="93"/>
      <c r="V397" s="93"/>
      <c r="W397" s="93"/>
      <c r="X397" s="93"/>
      <c r="Y397" s="13"/>
      <c r="Z397" s="13"/>
    </row>
    <row r="398" spans="1:26" s="14" customFormat="1" ht="44.25" customHeight="1">
      <c r="A398" s="94"/>
      <c r="B398" s="90"/>
      <c r="C398" s="91"/>
      <c r="D398" s="91"/>
      <c r="E398" s="92"/>
      <c r="F398" s="58" t="s">
        <v>67</v>
      </c>
      <c r="G398" s="45">
        <f t="shared" si="258"/>
        <v>0</v>
      </c>
      <c r="H398" s="45">
        <v>0</v>
      </c>
      <c r="I398" s="45">
        <v>0</v>
      </c>
      <c r="J398" s="45">
        <v>0</v>
      </c>
      <c r="K398" s="45">
        <v>0</v>
      </c>
      <c r="L398" s="45">
        <v>0</v>
      </c>
      <c r="M398" s="45">
        <v>0</v>
      </c>
      <c r="N398" s="45">
        <v>0</v>
      </c>
      <c r="O398" s="93"/>
      <c r="P398" s="85"/>
      <c r="Q398" s="93"/>
      <c r="R398" s="93"/>
      <c r="S398" s="93"/>
      <c r="T398" s="93"/>
      <c r="U398" s="93"/>
      <c r="V398" s="93"/>
      <c r="W398" s="93"/>
      <c r="X398" s="93"/>
      <c r="Y398" s="13"/>
      <c r="Z398" s="13"/>
    </row>
    <row r="399" spans="1:26" s="14" customFormat="1" ht="44.25" customHeight="1">
      <c r="A399" s="82" t="s">
        <v>306</v>
      </c>
      <c r="B399" s="91" t="s">
        <v>113</v>
      </c>
      <c r="C399" s="91">
        <v>2023</v>
      </c>
      <c r="D399" s="91">
        <v>2026</v>
      </c>
      <c r="E399" s="85" t="s">
        <v>96</v>
      </c>
      <c r="F399" s="58" t="s">
        <v>71</v>
      </c>
      <c r="G399" s="45">
        <f t="shared" si="258"/>
        <v>735000</v>
      </c>
      <c r="H399" s="45">
        <f t="shared" ref="H399:M399" si="261">H400+H401</f>
        <v>0</v>
      </c>
      <c r="I399" s="45">
        <f t="shared" si="261"/>
        <v>0</v>
      </c>
      <c r="J399" s="45">
        <f t="shared" si="261"/>
        <v>0</v>
      </c>
      <c r="K399" s="45">
        <f t="shared" si="261"/>
        <v>735000</v>
      </c>
      <c r="L399" s="45">
        <f t="shared" si="261"/>
        <v>0</v>
      </c>
      <c r="M399" s="45">
        <f t="shared" si="261"/>
        <v>0</v>
      </c>
      <c r="N399" s="45">
        <f t="shared" ref="N399" si="262">N400+N401</f>
        <v>0</v>
      </c>
      <c r="O399" s="93" t="s">
        <v>25</v>
      </c>
      <c r="P399" s="85" t="s">
        <v>25</v>
      </c>
      <c r="Q399" s="93" t="s">
        <v>25</v>
      </c>
      <c r="R399" s="93" t="s">
        <v>25</v>
      </c>
      <c r="S399" s="93" t="s">
        <v>25</v>
      </c>
      <c r="T399" s="93" t="s">
        <v>25</v>
      </c>
      <c r="U399" s="93" t="s">
        <v>25</v>
      </c>
      <c r="V399" s="93" t="s">
        <v>25</v>
      </c>
      <c r="W399" s="93" t="s">
        <v>25</v>
      </c>
      <c r="X399" s="93" t="s">
        <v>25</v>
      </c>
      <c r="Y399" s="13"/>
      <c r="Z399" s="13"/>
    </row>
    <row r="400" spans="1:26" s="14" customFormat="1" ht="44.25" customHeight="1">
      <c r="A400" s="82"/>
      <c r="B400" s="91"/>
      <c r="C400" s="91"/>
      <c r="D400" s="91"/>
      <c r="E400" s="85"/>
      <c r="F400" s="58" t="s">
        <v>38</v>
      </c>
      <c r="G400" s="45">
        <f t="shared" si="258"/>
        <v>735000</v>
      </c>
      <c r="H400" s="45">
        <v>0</v>
      </c>
      <c r="I400" s="45">
        <v>0</v>
      </c>
      <c r="J400" s="45">
        <v>0</v>
      </c>
      <c r="K400" s="45">
        <v>735000</v>
      </c>
      <c r="L400" s="45">
        <v>0</v>
      </c>
      <c r="M400" s="45">
        <v>0</v>
      </c>
      <c r="N400" s="45">
        <v>0</v>
      </c>
      <c r="O400" s="93"/>
      <c r="P400" s="85"/>
      <c r="Q400" s="93"/>
      <c r="R400" s="93"/>
      <c r="S400" s="93"/>
      <c r="T400" s="93"/>
      <c r="U400" s="93"/>
      <c r="V400" s="93"/>
      <c r="W400" s="93"/>
      <c r="X400" s="93"/>
      <c r="Y400" s="13"/>
      <c r="Z400" s="13"/>
    </row>
    <row r="401" spans="1:26" s="14" customFormat="1" ht="44.25" customHeight="1">
      <c r="A401" s="82"/>
      <c r="B401" s="91"/>
      <c r="C401" s="91"/>
      <c r="D401" s="91"/>
      <c r="E401" s="85"/>
      <c r="F401" s="58" t="s">
        <v>67</v>
      </c>
      <c r="G401" s="45">
        <f t="shared" si="258"/>
        <v>0</v>
      </c>
      <c r="H401" s="45">
        <v>0</v>
      </c>
      <c r="I401" s="45">
        <v>0</v>
      </c>
      <c r="J401" s="45">
        <v>0</v>
      </c>
      <c r="K401" s="45">
        <v>0</v>
      </c>
      <c r="L401" s="45">
        <v>0</v>
      </c>
      <c r="M401" s="45">
        <v>0</v>
      </c>
      <c r="N401" s="45">
        <v>0</v>
      </c>
      <c r="O401" s="93"/>
      <c r="P401" s="85"/>
      <c r="Q401" s="93"/>
      <c r="R401" s="93"/>
      <c r="S401" s="93"/>
      <c r="T401" s="93"/>
      <c r="U401" s="93"/>
      <c r="V401" s="93"/>
      <c r="W401" s="93"/>
      <c r="X401" s="93"/>
      <c r="Y401" s="13"/>
      <c r="Z401" s="13"/>
    </row>
    <row r="402" spans="1:26" ht="26.25" customHeight="1">
      <c r="A402" s="82" t="s">
        <v>334</v>
      </c>
      <c r="B402" s="83" t="s">
        <v>389</v>
      </c>
      <c r="C402" s="84">
        <v>2020</v>
      </c>
      <c r="D402" s="84">
        <v>2026</v>
      </c>
      <c r="E402" s="85" t="s">
        <v>54</v>
      </c>
      <c r="F402" s="51" t="s">
        <v>32</v>
      </c>
      <c r="G402" s="45">
        <f t="shared" si="258"/>
        <v>406000</v>
      </c>
      <c r="H402" s="45">
        <f t="shared" ref="H402:M402" si="263">H403+H404</f>
        <v>0</v>
      </c>
      <c r="I402" s="45">
        <f t="shared" si="263"/>
        <v>0</v>
      </c>
      <c r="J402" s="45">
        <f t="shared" si="263"/>
        <v>0</v>
      </c>
      <c r="K402" s="45">
        <f t="shared" si="263"/>
        <v>406000</v>
      </c>
      <c r="L402" s="45">
        <f t="shared" si="263"/>
        <v>0</v>
      </c>
      <c r="M402" s="45">
        <f t="shared" si="263"/>
        <v>0</v>
      </c>
      <c r="N402" s="45">
        <f t="shared" ref="N402" si="264">N403+N404</f>
        <v>0</v>
      </c>
      <c r="O402" s="95" t="s">
        <v>132</v>
      </c>
      <c r="P402" s="83" t="s">
        <v>75</v>
      </c>
      <c r="Q402" s="89">
        <v>100</v>
      </c>
      <c r="R402" s="89">
        <v>100</v>
      </c>
      <c r="S402" s="83" t="s">
        <v>25</v>
      </c>
      <c r="T402" s="83" t="s">
        <v>25</v>
      </c>
      <c r="U402" s="83">
        <v>100</v>
      </c>
      <c r="V402" s="83" t="s">
        <v>25</v>
      </c>
      <c r="W402" s="83" t="s">
        <v>25</v>
      </c>
      <c r="X402" s="83" t="s">
        <v>25</v>
      </c>
    </row>
    <row r="403" spans="1:26" ht="63.75" customHeight="1">
      <c r="A403" s="82"/>
      <c r="B403" s="83"/>
      <c r="C403" s="84"/>
      <c r="D403" s="84"/>
      <c r="E403" s="85"/>
      <c r="F403" s="51" t="s">
        <v>38</v>
      </c>
      <c r="G403" s="45">
        <f t="shared" si="258"/>
        <v>17200</v>
      </c>
      <c r="H403" s="45">
        <v>0</v>
      </c>
      <c r="I403" s="45">
        <v>0</v>
      </c>
      <c r="J403" s="45">
        <v>0</v>
      </c>
      <c r="K403" s="45">
        <v>17200</v>
      </c>
      <c r="L403" s="45">
        <v>0</v>
      </c>
      <c r="M403" s="45">
        <v>0</v>
      </c>
      <c r="N403" s="45">
        <v>0</v>
      </c>
      <c r="O403" s="95"/>
      <c r="P403" s="83"/>
      <c r="Q403" s="89"/>
      <c r="R403" s="89"/>
      <c r="S403" s="83"/>
      <c r="T403" s="83"/>
      <c r="U403" s="83"/>
      <c r="V403" s="83"/>
      <c r="W403" s="83"/>
      <c r="X403" s="83"/>
    </row>
    <row r="404" spans="1:26" ht="123" customHeight="1">
      <c r="A404" s="82"/>
      <c r="B404" s="83"/>
      <c r="C404" s="84"/>
      <c r="D404" s="84"/>
      <c r="E404" s="85"/>
      <c r="F404" s="51" t="s">
        <v>39</v>
      </c>
      <c r="G404" s="45">
        <f t="shared" si="258"/>
        <v>388800</v>
      </c>
      <c r="H404" s="45">
        <v>0</v>
      </c>
      <c r="I404" s="45">
        <v>0</v>
      </c>
      <c r="J404" s="45">
        <v>0</v>
      </c>
      <c r="K404" s="45">
        <v>388800</v>
      </c>
      <c r="L404" s="45">
        <v>0</v>
      </c>
      <c r="M404" s="45">
        <v>0</v>
      </c>
      <c r="N404" s="45">
        <v>0</v>
      </c>
      <c r="O404" s="95"/>
      <c r="P404" s="83"/>
      <c r="Q404" s="89"/>
      <c r="R404" s="89"/>
      <c r="S404" s="83"/>
      <c r="T404" s="83"/>
      <c r="U404" s="83"/>
      <c r="V404" s="83"/>
      <c r="W404" s="83"/>
      <c r="X404" s="83"/>
    </row>
    <row r="405" spans="1:26" ht="26.25" customHeight="1">
      <c r="A405" s="82" t="s">
        <v>335</v>
      </c>
      <c r="B405" s="83" t="s">
        <v>390</v>
      </c>
      <c r="C405" s="84">
        <v>2020</v>
      </c>
      <c r="D405" s="84">
        <v>2026</v>
      </c>
      <c r="E405" s="85" t="s">
        <v>54</v>
      </c>
      <c r="F405" s="51" t="s">
        <v>32</v>
      </c>
      <c r="G405" s="45">
        <f t="shared" ref="G405:G410" si="265">H405+I405+J405+K405+L405+M405</f>
        <v>406000</v>
      </c>
      <c r="H405" s="45">
        <f t="shared" ref="H405:M405" si="266">H406+H407</f>
        <v>0</v>
      </c>
      <c r="I405" s="45">
        <f t="shared" si="266"/>
        <v>0</v>
      </c>
      <c r="J405" s="45">
        <f t="shared" si="266"/>
        <v>0</v>
      </c>
      <c r="K405" s="45">
        <f t="shared" si="266"/>
        <v>406000</v>
      </c>
      <c r="L405" s="45">
        <f t="shared" si="266"/>
        <v>0</v>
      </c>
      <c r="M405" s="45">
        <f t="shared" si="266"/>
        <v>0</v>
      </c>
      <c r="N405" s="45">
        <f t="shared" ref="N405" si="267">N406+N407</f>
        <v>0</v>
      </c>
      <c r="O405" s="95" t="s">
        <v>132</v>
      </c>
      <c r="P405" s="83" t="s">
        <v>75</v>
      </c>
      <c r="Q405" s="89">
        <v>100</v>
      </c>
      <c r="R405" s="89">
        <v>100</v>
      </c>
      <c r="S405" s="83" t="s">
        <v>25</v>
      </c>
      <c r="T405" s="83" t="s">
        <v>25</v>
      </c>
      <c r="U405" s="83">
        <v>100</v>
      </c>
      <c r="V405" s="83" t="s">
        <v>25</v>
      </c>
      <c r="W405" s="83" t="s">
        <v>25</v>
      </c>
      <c r="X405" s="83" t="s">
        <v>25</v>
      </c>
    </row>
    <row r="406" spans="1:26" ht="63.75" customHeight="1">
      <c r="A406" s="82"/>
      <c r="B406" s="83"/>
      <c r="C406" s="84"/>
      <c r="D406" s="84"/>
      <c r="E406" s="85"/>
      <c r="F406" s="51" t="s">
        <v>38</v>
      </c>
      <c r="G406" s="45">
        <f t="shared" si="265"/>
        <v>18000</v>
      </c>
      <c r="H406" s="45">
        <v>0</v>
      </c>
      <c r="I406" s="45">
        <v>0</v>
      </c>
      <c r="J406" s="45">
        <v>0</v>
      </c>
      <c r="K406" s="45">
        <v>18000</v>
      </c>
      <c r="L406" s="45">
        <v>0</v>
      </c>
      <c r="M406" s="45">
        <v>0</v>
      </c>
      <c r="N406" s="45">
        <v>0</v>
      </c>
      <c r="O406" s="95"/>
      <c r="P406" s="83"/>
      <c r="Q406" s="89"/>
      <c r="R406" s="89"/>
      <c r="S406" s="83"/>
      <c r="T406" s="83"/>
      <c r="U406" s="83"/>
      <c r="V406" s="83"/>
      <c r="W406" s="83"/>
      <c r="X406" s="83"/>
    </row>
    <row r="407" spans="1:26" ht="123" customHeight="1">
      <c r="A407" s="82"/>
      <c r="B407" s="83"/>
      <c r="C407" s="84"/>
      <c r="D407" s="84"/>
      <c r="E407" s="85"/>
      <c r="F407" s="51" t="s">
        <v>39</v>
      </c>
      <c r="G407" s="45">
        <f t="shared" si="265"/>
        <v>388000</v>
      </c>
      <c r="H407" s="45">
        <v>0</v>
      </c>
      <c r="I407" s="45">
        <v>0</v>
      </c>
      <c r="J407" s="45">
        <v>0</v>
      </c>
      <c r="K407" s="45">
        <v>388000</v>
      </c>
      <c r="L407" s="45">
        <v>0</v>
      </c>
      <c r="M407" s="45">
        <v>0</v>
      </c>
      <c r="N407" s="45">
        <v>0</v>
      </c>
      <c r="O407" s="95"/>
      <c r="P407" s="83"/>
      <c r="Q407" s="89"/>
      <c r="R407" s="89"/>
      <c r="S407" s="83"/>
      <c r="T407" s="83"/>
      <c r="U407" s="83"/>
      <c r="V407" s="83"/>
      <c r="W407" s="83"/>
      <c r="X407" s="83"/>
    </row>
    <row r="408" spans="1:26" ht="26.25" customHeight="1">
      <c r="A408" s="82" t="s">
        <v>336</v>
      </c>
      <c r="B408" s="83" t="s">
        <v>337</v>
      </c>
      <c r="C408" s="84">
        <v>2020</v>
      </c>
      <c r="D408" s="84">
        <v>2026</v>
      </c>
      <c r="E408" s="85" t="s">
        <v>54</v>
      </c>
      <c r="F408" s="51" t="s">
        <v>32</v>
      </c>
      <c r="G408" s="45">
        <f t="shared" si="265"/>
        <v>401000</v>
      </c>
      <c r="H408" s="45">
        <f t="shared" ref="H408:M408" si="268">H409+H410</f>
        <v>0</v>
      </c>
      <c r="I408" s="45">
        <f t="shared" si="268"/>
        <v>0</v>
      </c>
      <c r="J408" s="45">
        <f t="shared" si="268"/>
        <v>0</v>
      </c>
      <c r="K408" s="45">
        <f t="shared" si="268"/>
        <v>401000</v>
      </c>
      <c r="L408" s="45">
        <f t="shared" si="268"/>
        <v>0</v>
      </c>
      <c r="M408" s="45">
        <f t="shared" si="268"/>
        <v>0</v>
      </c>
      <c r="N408" s="45">
        <f t="shared" ref="N408" si="269">N409+N410</f>
        <v>0</v>
      </c>
      <c r="O408" s="95" t="s">
        <v>132</v>
      </c>
      <c r="P408" s="83" t="s">
        <v>75</v>
      </c>
      <c r="Q408" s="89">
        <v>100</v>
      </c>
      <c r="R408" s="89">
        <v>100</v>
      </c>
      <c r="S408" s="83" t="s">
        <v>25</v>
      </c>
      <c r="T408" s="83" t="s">
        <v>25</v>
      </c>
      <c r="U408" s="83">
        <v>100</v>
      </c>
      <c r="V408" s="83" t="s">
        <v>25</v>
      </c>
      <c r="W408" s="83" t="s">
        <v>25</v>
      </c>
      <c r="X408" s="83" t="s">
        <v>25</v>
      </c>
    </row>
    <row r="409" spans="1:26" ht="63.75" customHeight="1">
      <c r="A409" s="82"/>
      <c r="B409" s="83"/>
      <c r="C409" s="84"/>
      <c r="D409" s="84"/>
      <c r="E409" s="85"/>
      <c r="F409" s="51" t="s">
        <v>38</v>
      </c>
      <c r="G409" s="45">
        <f t="shared" si="265"/>
        <v>30498.29</v>
      </c>
      <c r="H409" s="45">
        <v>0</v>
      </c>
      <c r="I409" s="45">
        <v>0</v>
      </c>
      <c r="J409" s="45">
        <v>0</v>
      </c>
      <c r="K409" s="45">
        <v>30498.29</v>
      </c>
      <c r="L409" s="45">
        <v>0</v>
      </c>
      <c r="M409" s="45">
        <v>0</v>
      </c>
      <c r="N409" s="45">
        <v>0</v>
      </c>
      <c r="O409" s="95"/>
      <c r="P409" s="83"/>
      <c r="Q409" s="89"/>
      <c r="R409" s="89"/>
      <c r="S409" s="83"/>
      <c r="T409" s="83"/>
      <c r="U409" s="83"/>
      <c r="V409" s="83"/>
      <c r="W409" s="83"/>
      <c r="X409" s="83"/>
    </row>
    <row r="410" spans="1:26" ht="123" customHeight="1">
      <c r="A410" s="82"/>
      <c r="B410" s="83"/>
      <c r="C410" s="84"/>
      <c r="D410" s="84"/>
      <c r="E410" s="85"/>
      <c r="F410" s="51" t="s">
        <v>39</v>
      </c>
      <c r="G410" s="45">
        <f t="shared" si="265"/>
        <v>370501.71</v>
      </c>
      <c r="H410" s="45">
        <v>0</v>
      </c>
      <c r="I410" s="45">
        <v>0</v>
      </c>
      <c r="J410" s="45">
        <v>0</v>
      </c>
      <c r="K410" s="45">
        <v>370501.71</v>
      </c>
      <c r="L410" s="45">
        <v>0</v>
      </c>
      <c r="M410" s="45">
        <v>0</v>
      </c>
      <c r="N410" s="45">
        <v>0</v>
      </c>
      <c r="O410" s="95"/>
      <c r="P410" s="83"/>
      <c r="Q410" s="89"/>
      <c r="R410" s="89"/>
      <c r="S410" s="83"/>
      <c r="T410" s="83"/>
      <c r="U410" s="83"/>
      <c r="V410" s="83"/>
      <c r="W410" s="83"/>
      <c r="X410" s="83"/>
    </row>
    <row r="411" spans="1:26" ht="26.25" customHeight="1">
      <c r="A411" s="82" t="s">
        <v>339</v>
      </c>
      <c r="B411" s="83" t="s">
        <v>350</v>
      </c>
      <c r="C411" s="84">
        <v>2020</v>
      </c>
      <c r="D411" s="84">
        <v>2026</v>
      </c>
      <c r="E411" s="85" t="s">
        <v>54</v>
      </c>
      <c r="F411" s="51" t="s">
        <v>32</v>
      </c>
      <c r="G411" s="45">
        <f>H411+I411+J411+K411+L411+M411</f>
        <v>1220658.9000000001</v>
      </c>
      <c r="H411" s="45">
        <f t="shared" ref="H411:M411" si="270">H412+H413</f>
        <v>0</v>
      </c>
      <c r="I411" s="45">
        <f t="shared" si="270"/>
        <v>0</v>
      </c>
      <c r="J411" s="45">
        <f t="shared" si="270"/>
        <v>0</v>
      </c>
      <c r="K411" s="45">
        <f t="shared" si="270"/>
        <v>1220658.9000000001</v>
      </c>
      <c r="L411" s="45">
        <f t="shared" si="270"/>
        <v>0</v>
      </c>
      <c r="M411" s="45">
        <f t="shared" si="270"/>
        <v>0</v>
      </c>
      <c r="N411" s="45">
        <f t="shared" ref="N411" si="271">N412+N413</f>
        <v>0</v>
      </c>
      <c r="O411" s="86" t="s">
        <v>140</v>
      </c>
      <c r="P411" s="83" t="s">
        <v>88</v>
      </c>
      <c r="Q411" s="89">
        <v>2</v>
      </c>
      <c r="R411" s="89" t="s">
        <v>25</v>
      </c>
      <c r="S411" s="83" t="s">
        <v>25</v>
      </c>
      <c r="T411" s="83" t="s">
        <v>25</v>
      </c>
      <c r="U411" s="83">
        <v>2</v>
      </c>
      <c r="V411" s="83" t="s">
        <v>25</v>
      </c>
      <c r="W411" s="83" t="s">
        <v>25</v>
      </c>
      <c r="X411" s="83" t="s">
        <v>25</v>
      </c>
    </row>
    <row r="412" spans="1:26" ht="63.75" customHeight="1">
      <c r="A412" s="82"/>
      <c r="B412" s="83"/>
      <c r="C412" s="84"/>
      <c r="D412" s="84"/>
      <c r="E412" s="85"/>
      <c r="F412" s="51" t="s">
        <v>38</v>
      </c>
      <c r="G412" s="45">
        <f>H412+I412+J412+K412+L412+M412</f>
        <v>48826.36</v>
      </c>
      <c r="H412" s="45">
        <v>0</v>
      </c>
      <c r="I412" s="45">
        <v>0</v>
      </c>
      <c r="J412" s="45">
        <v>0</v>
      </c>
      <c r="K412" s="45">
        <v>48826.36</v>
      </c>
      <c r="L412" s="45">
        <v>0</v>
      </c>
      <c r="M412" s="45">
        <v>0</v>
      </c>
      <c r="N412" s="45">
        <v>0</v>
      </c>
      <c r="O412" s="87"/>
      <c r="P412" s="83"/>
      <c r="Q412" s="89"/>
      <c r="R412" s="89"/>
      <c r="S412" s="83"/>
      <c r="T412" s="83"/>
      <c r="U412" s="83"/>
      <c r="V412" s="83"/>
      <c r="W412" s="83"/>
      <c r="X412" s="83"/>
    </row>
    <row r="413" spans="1:26" ht="123" customHeight="1">
      <c r="A413" s="82"/>
      <c r="B413" s="83"/>
      <c r="C413" s="84"/>
      <c r="D413" s="84"/>
      <c r="E413" s="85"/>
      <c r="F413" s="51" t="s">
        <v>39</v>
      </c>
      <c r="G413" s="45">
        <f>H413+I413+J413+K413+L413+M413</f>
        <v>1171832.54</v>
      </c>
      <c r="H413" s="45">
        <v>0</v>
      </c>
      <c r="I413" s="45">
        <v>0</v>
      </c>
      <c r="J413" s="45">
        <v>0</v>
      </c>
      <c r="K413" s="45">
        <v>1171832.54</v>
      </c>
      <c r="L413" s="45">
        <v>0</v>
      </c>
      <c r="M413" s="45">
        <v>0</v>
      </c>
      <c r="N413" s="45">
        <v>0</v>
      </c>
      <c r="O413" s="88"/>
      <c r="P413" s="83"/>
      <c r="Q413" s="89"/>
      <c r="R413" s="89"/>
      <c r="S413" s="83"/>
      <c r="T413" s="83"/>
      <c r="U413" s="83"/>
      <c r="V413" s="83"/>
      <c r="W413" s="83"/>
      <c r="X413" s="83"/>
    </row>
    <row r="414" spans="1:26" ht="26.25" customHeight="1">
      <c r="A414" s="82" t="s">
        <v>340</v>
      </c>
      <c r="B414" s="83" t="s">
        <v>351</v>
      </c>
      <c r="C414" s="84">
        <v>2020</v>
      </c>
      <c r="D414" s="84">
        <v>2026</v>
      </c>
      <c r="E414" s="85" t="s">
        <v>54</v>
      </c>
      <c r="F414" s="51" t="s">
        <v>32</v>
      </c>
      <c r="G414" s="45">
        <f t="shared" ref="G414:G422" si="272">H414+I414+J414+K414+L414+M414</f>
        <v>661772.20000000007</v>
      </c>
      <c r="H414" s="45">
        <f t="shared" ref="H414:M414" si="273">H415+H416</f>
        <v>0</v>
      </c>
      <c r="I414" s="45">
        <f t="shared" si="273"/>
        <v>0</v>
      </c>
      <c r="J414" s="45">
        <f t="shared" si="273"/>
        <v>0</v>
      </c>
      <c r="K414" s="45">
        <f t="shared" si="273"/>
        <v>661772.20000000007</v>
      </c>
      <c r="L414" s="45">
        <f t="shared" si="273"/>
        <v>0</v>
      </c>
      <c r="M414" s="45">
        <f t="shared" si="273"/>
        <v>0</v>
      </c>
      <c r="N414" s="45">
        <f t="shared" ref="N414" si="274">N415+N416</f>
        <v>0</v>
      </c>
      <c r="O414" s="86" t="s">
        <v>140</v>
      </c>
      <c r="P414" s="83" t="s">
        <v>88</v>
      </c>
      <c r="Q414" s="89">
        <v>2</v>
      </c>
      <c r="R414" s="89" t="s">
        <v>25</v>
      </c>
      <c r="S414" s="83" t="s">
        <v>25</v>
      </c>
      <c r="T414" s="83" t="s">
        <v>25</v>
      </c>
      <c r="U414" s="83">
        <v>2</v>
      </c>
      <c r="V414" s="83" t="s">
        <v>25</v>
      </c>
      <c r="W414" s="83" t="s">
        <v>25</v>
      </c>
      <c r="X414" s="83" t="s">
        <v>25</v>
      </c>
    </row>
    <row r="415" spans="1:26" ht="63.75" customHeight="1">
      <c r="A415" s="82"/>
      <c r="B415" s="83"/>
      <c r="C415" s="84"/>
      <c r="D415" s="84"/>
      <c r="E415" s="85"/>
      <c r="F415" s="51" t="s">
        <v>38</v>
      </c>
      <c r="G415" s="45">
        <f t="shared" si="272"/>
        <v>26470.89</v>
      </c>
      <c r="H415" s="45">
        <v>0</v>
      </c>
      <c r="I415" s="45">
        <v>0</v>
      </c>
      <c r="J415" s="45">
        <v>0</v>
      </c>
      <c r="K415" s="45">
        <v>26470.89</v>
      </c>
      <c r="L415" s="45">
        <v>0</v>
      </c>
      <c r="M415" s="45">
        <v>0</v>
      </c>
      <c r="N415" s="45">
        <v>0</v>
      </c>
      <c r="O415" s="87"/>
      <c r="P415" s="83"/>
      <c r="Q415" s="89"/>
      <c r="R415" s="89"/>
      <c r="S415" s="83"/>
      <c r="T415" s="83"/>
      <c r="U415" s="83"/>
      <c r="V415" s="83"/>
      <c r="W415" s="83"/>
      <c r="X415" s="83"/>
    </row>
    <row r="416" spans="1:26" ht="123" customHeight="1">
      <c r="A416" s="82"/>
      <c r="B416" s="83"/>
      <c r="C416" s="84"/>
      <c r="D416" s="84"/>
      <c r="E416" s="85"/>
      <c r="F416" s="51" t="s">
        <v>39</v>
      </c>
      <c r="G416" s="45">
        <f t="shared" si="272"/>
        <v>635301.31000000006</v>
      </c>
      <c r="H416" s="45">
        <v>0</v>
      </c>
      <c r="I416" s="45">
        <v>0</v>
      </c>
      <c r="J416" s="45">
        <v>0</v>
      </c>
      <c r="K416" s="45">
        <v>635301.31000000006</v>
      </c>
      <c r="L416" s="45">
        <v>0</v>
      </c>
      <c r="M416" s="45">
        <v>0</v>
      </c>
      <c r="N416" s="45">
        <v>0</v>
      </c>
      <c r="O416" s="88"/>
      <c r="P416" s="83"/>
      <c r="Q416" s="89"/>
      <c r="R416" s="89"/>
      <c r="S416" s="83"/>
      <c r="T416" s="83"/>
      <c r="U416" s="83"/>
      <c r="V416" s="83"/>
      <c r="W416" s="83"/>
      <c r="X416" s="83"/>
    </row>
    <row r="417" spans="1:24" ht="26.25" customHeight="1">
      <c r="A417" s="82" t="s">
        <v>341</v>
      </c>
      <c r="B417" s="83" t="s">
        <v>352</v>
      </c>
      <c r="C417" s="84">
        <v>2020</v>
      </c>
      <c r="D417" s="84">
        <v>2026</v>
      </c>
      <c r="E417" s="85" t="s">
        <v>54</v>
      </c>
      <c r="F417" s="51" t="s">
        <v>32</v>
      </c>
      <c r="G417" s="45">
        <f t="shared" si="272"/>
        <v>1298223.5</v>
      </c>
      <c r="H417" s="45">
        <f t="shared" ref="H417:M417" si="275">H418+H419</f>
        <v>0</v>
      </c>
      <c r="I417" s="45">
        <f t="shared" si="275"/>
        <v>0</v>
      </c>
      <c r="J417" s="45">
        <f t="shared" si="275"/>
        <v>0</v>
      </c>
      <c r="K417" s="45">
        <f t="shared" si="275"/>
        <v>1298223.5</v>
      </c>
      <c r="L417" s="45">
        <f t="shared" si="275"/>
        <v>0</v>
      </c>
      <c r="M417" s="45">
        <f t="shared" si="275"/>
        <v>0</v>
      </c>
      <c r="N417" s="45">
        <f t="shared" ref="N417" si="276">N418+N419</f>
        <v>0</v>
      </c>
      <c r="O417" s="86" t="s">
        <v>140</v>
      </c>
      <c r="P417" s="83" t="s">
        <v>88</v>
      </c>
      <c r="Q417" s="89">
        <v>1</v>
      </c>
      <c r="R417" s="89" t="s">
        <v>25</v>
      </c>
      <c r="S417" s="83" t="s">
        <v>25</v>
      </c>
      <c r="T417" s="83" t="s">
        <v>25</v>
      </c>
      <c r="U417" s="83">
        <v>1</v>
      </c>
      <c r="V417" s="83" t="s">
        <v>25</v>
      </c>
      <c r="W417" s="83" t="s">
        <v>25</v>
      </c>
      <c r="X417" s="83" t="s">
        <v>25</v>
      </c>
    </row>
    <row r="418" spans="1:24" ht="63.75" customHeight="1">
      <c r="A418" s="82"/>
      <c r="B418" s="83"/>
      <c r="C418" s="84"/>
      <c r="D418" s="84"/>
      <c r="E418" s="85"/>
      <c r="F418" s="51" t="s">
        <v>38</v>
      </c>
      <c r="G418" s="45">
        <f t="shared" si="272"/>
        <v>51928.94</v>
      </c>
      <c r="H418" s="45">
        <v>0</v>
      </c>
      <c r="I418" s="45">
        <v>0</v>
      </c>
      <c r="J418" s="45">
        <v>0</v>
      </c>
      <c r="K418" s="45">
        <v>51928.94</v>
      </c>
      <c r="L418" s="45">
        <v>0</v>
      </c>
      <c r="M418" s="45">
        <v>0</v>
      </c>
      <c r="N418" s="45">
        <v>0</v>
      </c>
      <c r="O418" s="87"/>
      <c r="P418" s="83"/>
      <c r="Q418" s="89"/>
      <c r="R418" s="89"/>
      <c r="S418" s="83"/>
      <c r="T418" s="83"/>
      <c r="U418" s="83"/>
      <c r="V418" s="83"/>
      <c r="W418" s="83"/>
      <c r="X418" s="83"/>
    </row>
    <row r="419" spans="1:24" ht="123" customHeight="1">
      <c r="A419" s="82"/>
      <c r="B419" s="83"/>
      <c r="C419" s="84"/>
      <c r="D419" s="84"/>
      <c r="E419" s="85"/>
      <c r="F419" s="51" t="s">
        <v>39</v>
      </c>
      <c r="G419" s="45">
        <f t="shared" si="272"/>
        <v>1246294.56</v>
      </c>
      <c r="H419" s="45">
        <v>0</v>
      </c>
      <c r="I419" s="45">
        <v>0</v>
      </c>
      <c r="J419" s="45">
        <v>0</v>
      </c>
      <c r="K419" s="45">
        <v>1246294.56</v>
      </c>
      <c r="L419" s="45">
        <v>0</v>
      </c>
      <c r="M419" s="45">
        <v>0</v>
      </c>
      <c r="N419" s="45">
        <v>0</v>
      </c>
      <c r="O419" s="88"/>
      <c r="P419" s="83"/>
      <c r="Q419" s="89"/>
      <c r="R419" s="89"/>
      <c r="S419" s="83"/>
      <c r="T419" s="83"/>
      <c r="U419" s="83"/>
      <c r="V419" s="83"/>
      <c r="W419" s="83"/>
      <c r="X419" s="83"/>
    </row>
    <row r="420" spans="1:24" ht="26.25" customHeight="1">
      <c r="A420" s="82" t="s">
        <v>342</v>
      </c>
      <c r="B420" s="83" t="s">
        <v>353</v>
      </c>
      <c r="C420" s="84">
        <v>2020</v>
      </c>
      <c r="D420" s="84">
        <v>2026</v>
      </c>
      <c r="E420" s="85" t="s">
        <v>54</v>
      </c>
      <c r="F420" s="51" t="s">
        <v>32</v>
      </c>
      <c r="G420" s="45">
        <f t="shared" si="272"/>
        <v>145900</v>
      </c>
      <c r="H420" s="45">
        <f t="shared" ref="H420:M420" si="277">H421+H422</f>
        <v>0</v>
      </c>
      <c r="I420" s="45">
        <f t="shared" si="277"/>
        <v>0</v>
      </c>
      <c r="J420" s="45">
        <f t="shared" si="277"/>
        <v>0</v>
      </c>
      <c r="K420" s="45">
        <f t="shared" si="277"/>
        <v>145900</v>
      </c>
      <c r="L420" s="45">
        <f t="shared" si="277"/>
        <v>0</v>
      </c>
      <c r="M420" s="45">
        <f t="shared" si="277"/>
        <v>0</v>
      </c>
      <c r="N420" s="45">
        <f t="shared" ref="N420" si="278">N421+N422</f>
        <v>0</v>
      </c>
      <c r="O420" s="86" t="s">
        <v>140</v>
      </c>
      <c r="P420" s="83" t="s">
        <v>88</v>
      </c>
      <c r="Q420" s="89">
        <v>2</v>
      </c>
      <c r="R420" s="89" t="s">
        <v>25</v>
      </c>
      <c r="S420" s="83" t="s">
        <v>25</v>
      </c>
      <c r="T420" s="83" t="s">
        <v>25</v>
      </c>
      <c r="U420" s="83">
        <v>2</v>
      </c>
      <c r="V420" s="83" t="s">
        <v>25</v>
      </c>
      <c r="W420" s="83" t="s">
        <v>25</v>
      </c>
      <c r="X420" s="83" t="s">
        <v>25</v>
      </c>
    </row>
    <row r="421" spans="1:24" ht="63.75" customHeight="1">
      <c r="A421" s="82"/>
      <c r="B421" s="83"/>
      <c r="C421" s="84"/>
      <c r="D421" s="84"/>
      <c r="E421" s="85"/>
      <c r="F421" s="51" t="s">
        <v>38</v>
      </c>
      <c r="G421" s="45">
        <f t="shared" si="272"/>
        <v>5836</v>
      </c>
      <c r="H421" s="45">
        <v>0</v>
      </c>
      <c r="I421" s="45">
        <v>0</v>
      </c>
      <c r="J421" s="45">
        <v>0</v>
      </c>
      <c r="K421" s="45">
        <v>5836</v>
      </c>
      <c r="L421" s="45">
        <v>0</v>
      </c>
      <c r="M421" s="45">
        <v>0</v>
      </c>
      <c r="N421" s="45">
        <v>0</v>
      </c>
      <c r="O421" s="87"/>
      <c r="P421" s="83"/>
      <c r="Q421" s="89"/>
      <c r="R421" s="89"/>
      <c r="S421" s="83"/>
      <c r="T421" s="83"/>
      <c r="U421" s="83"/>
      <c r="V421" s="83"/>
      <c r="W421" s="83"/>
      <c r="X421" s="83"/>
    </row>
    <row r="422" spans="1:24" ht="123" customHeight="1">
      <c r="A422" s="82"/>
      <c r="B422" s="83"/>
      <c r="C422" s="84"/>
      <c r="D422" s="84"/>
      <c r="E422" s="85"/>
      <c r="F422" s="51" t="s">
        <v>39</v>
      </c>
      <c r="G422" s="45">
        <f t="shared" si="272"/>
        <v>140064</v>
      </c>
      <c r="H422" s="45">
        <v>0</v>
      </c>
      <c r="I422" s="45">
        <v>0</v>
      </c>
      <c r="J422" s="45">
        <v>0</v>
      </c>
      <c r="K422" s="45">
        <v>140064</v>
      </c>
      <c r="L422" s="45">
        <v>0</v>
      </c>
      <c r="M422" s="45">
        <v>0</v>
      </c>
      <c r="N422" s="45">
        <v>0</v>
      </c>
      <c r="O422" s="88"/>
      <c r="P422" s="83"/>
      <c r="Q422" s="89"/>
      <c r="R422" s="89"/>
      <c r="S422" s="83"/>
      <c r="T422" s="83"/>
      <c r="U422" s="83"/>
      <c r="V422" s="83"/>
      <c r="W422" s="83"/>
      <c r="X422" s="83"/>
    </row>
    <row r="423" spans="1:24" ht="26.25" customHeight="1">
      <c r="A423" s="82" t="s">
        <v>343</v>
      </c>
      <c r="B423" s="83" t="s">
        <v>354</v>
      </c>
      <c r="C423" s="84">
        <v>2020</v>
      </c>
      <c r="D423" s="84">
        <v>2026</v>
      </c>
      <c r="E423" s="85" t="s">
        <v>54</v>
      </c>
      <c r="F423" s="51" t="s">
        <v>32</v>
      </c>
      <c r="G423" s="45">
        <f t="shared" ref="G423:G440" si="279">H423+I423+J423+K423+L423+M423</f>
        <v>0</v>
      </c>
      <c r="H423" s="45">
        <f t="shared" ref="H423:M423" si="280">H424+H425</f>
        <v>0</v>
      </c>
      <c r="I423" s="45">
        <f t="shared" si="280"/>
        <v>0</v>
      </c>
      <c r="J423" s="45">
        <f t="shared" si="280"/>
        <v>0</v>
      </c>
      <c r="K423" s="45">
        <f t="shared" si="280"/>
        <v>0</v>
      </c>
      <c r="L423" s="45">
        <f t="shared" si="280"/>
        <v>0</v>
      </c>
      <c r="M423" s="45">
        <f t="shared" si="280"/>
        <v>0</v>
      </c>
      <c r="N423" s="45">
        <f t="shared" ref="N423" si="281">N424+N425</f>
        <v>0</v>
      </c>
      <c r="O423" s="86" t="s">
        <v>355</v>
      </c>
      <c r="P423" s="83" t="s">
        <v>194</v>
      </c>
      <c r="Q423" s="83">
        <v>552</v>
      </c>
      <c r="R423" s="89" t="s">
        <v>25</v>
      </c>
      <c r="S423" s="83" t="s">
        <v>25</v>
      </c>
      <c r="T423" s="83" t="s">
        <v>25</v>
      </c>
      <c r="U423" s="83">
        <v>552</v>
      </c>
      <c r="V423" s="83" t="s">
        <v>25</v>
      </c>
      <c r="W423" s="83" t="s">
        <v>25</v>
      </c>
      <c r="X423" s="83" t="s">
        <v>25</v>
      </c>
    </row>
    <row r="424" spans="1:24" ht="63.75" customHeight="1">
      <c r="A424" s="82"/>
      <c r="B424" s="83"/>
      <c r="C424" s="84"/>
      <c r="D424" s="84"/>
      <c r="E424" s="85"/>
      <c r="F424" s="51" t="s">
        <v>38</v>
      </c>
      <c r="G424" s="45">
        <f t="shared" si="279"/>
        <v>0</v>
      </c>
      <c r="H424" s="45">
        <v>0</v>
      </c>
      <c r="I424" s="45">
        <v>0</v>
      </c>
      <c r="J424" s="45">
        <v>0</v>
      </c>
      <c r="K424" s="45">
        <v>0</v>
      </c>
      <c r="L424" s="45">
        <v>0</v>
      </c>
      <c r="M424" s="45">
        <v>0</v>
      </c>
      <c r="N424" s="45">
        <v>0</v>
      </c>
      <c r="O424" s="87"/>
      <c r="P424" s="83"/>
      <c r="Q424" s="83"/>
      <c r="R424" s="89"/>
      <c r="S424" s="83"/>
      <c r="T424" s="83"/>
      <c r="U424" s="83"/>
      <c r="V424" s="83"/>
      <c r="W424" s="83"/>
      <c r="X424" s="83"/>
    </row>
    <row r="425" spans="1:24" ht="123" customHeight="1">
      <c r="A425" s="82"/>
      <c r="B425" s="83"/>
      <c r="C425" s="84"/>
      <c r="D425" s="84"/>
      <c r="E425" s="85"/>
      <c r="F425" s="51" t="s">
        <v>39</v>
      </c>
      <c r="G425" s="45">
        <f t="shared" si="279"/>
        <v>0</v>
      </c>
      <c r="H425" s="45">
        <v>0</v>
      </c>
      <c r="I425" s="45">
        <v>0</v>
      </c>
      <c r="J425" s="45">
        <v>0</v>
      </c>
      <c r="K425" s="45">
        <v>0</v>
      </c>
      <c r="L425" s="45">
        <v>0</v>
      </c>
      <c r="M425" s="45">
        <v>0</v>
      </c>
      <c r="N425" s="45">
        <v>0</v>
      </c>
      <c r="O425" s="88"/>
      <c r="P425" s="83"/>
      <c r="Q425" s="83"/>
      <c r="R425" s="89"/>
      <c r="S425" s="83"/>
      <c r="T425" s="83"/>
      <c r="U425" s="83"/>
      <c r="V425" s="83"/>
      <c r="W425" s="83"/>
      <c r="X425" s="83"/>
    </row>
    <row r="426" spans="1:24" ht="26.25" customHeight="1">
      <c r="A426" s="82" t="s">
        <v>344</v>
      </c>
      <c r="B426" s="83" t="s">
        <v>356</v>
      </c>
      <c r="C426" s="84">
        <v>2020</v>
      </c>
      <c r="D426" s="84">
        <v>2026</v>
      </c>
      <c r="E426" s="85" t="s">
        <v>54</v>
      </c>
      <c r="F426" s="51" t="s">
        <v>32</v>
      </c>
      <c r="G426" s="45">
        <f t="shared" si="279"/>
        <v>76926.44</v>
      </c>
      <c r="H426" s="45">
        <f t="shared" ref="H426:M426" si="282">H427+H428</f>
        <v>0</v>
      </c>
      <c r="I426" s="45">
        <f t="shared" si="282"/>
        <v>0</v>
      </c>
      <c r="J426" s="45">
        <f t="shared" si="282"/>
        <v>0</v>
      </c>
      <c r="K426" s="45">
        <f t="shared" si="282"/>
        <v>76926.44</v>
      </c>
      <c r="L426" s="45">
        <f t="shared" si="282"/>
        <v>0</v>
      </c>
      <c r="M426" s="45">
        <f t="shared" si="282"/>
        <v>0</v>
      </c>
      <c r="N426" s="45">
        <f t="shared" ref="N426" si="283">N427+N428</f>
        <v>0</v>
      </c>
      <c r="O426" s="86" t="s">
        <v>355</v>
      </c>
      <c r="P426" s="83" t="s">
        <v>194</v>
      </c>
      <c r="Q426" s="83">
        <v>1300</v>
      </c>
      <c r="R426" s="89" t="s">
        <v>25</v>
      </c>
      <c r="S426" s="83" t="s">
        <v>25</v>
      </c>
      <c r="T426" s="83" t="s">
        <v>25</v>
      </c>
      <c r="U426" s="83">
        <v>1300</v>
      </c>
      <c r="V426" s="83" t="s">
        <v>25</v>
      </c>
      <c r="W426" s="83" t="s">
        <v>25</v>
      </c>
      <c r="X426" s="83" t="s">
        <v>25</v>
      </c>
    </row>
    <row r="427" spans="1:24" ht="63.75" customHeight="1">
      <c r="A427" s="82"/>
      <c r="B427" s="83"/>
      <c r="C427" s="84"/>
      <c r="D427" s="84"/>
      <c r="E427" s="85"/>
      <c r="F427" s="51" t="s">
        <v>38</v>
      </c>
      <c r="G427" s="45">
        <f t="shared" si="279"/>
        <v>3077.06</v>
      </c>
      <c r="H427" s="45">
        <v>0</v>
      </c>
      <c r="I427" s="45">
        <v>0</v>
      </c>
      <c r="J427" s="45">
        <v>0</v>
      </c>
      <c r="K427" s="45">
        <v>3077.06</v>
      </c>
      <c r="L427" s="45">
        <v>0</v>
      </c>
      <c r="M427" s="45">
        <v>0</v>
      </c>
      <c r="N427" s="45">
        <v>0</v>
      </c>
      <c r="O427" s="87"/>
      <c r="P427" s="83"/>
      <c r="Q427" s="83"/>
      <c r="R427" s="89"/>
      <c r="S427" s="83"/>
      <c r="T427" s="83"/>
      <c r="U427" s="83"/>
      <c r="V427" s="83"/>
      <c r="W427" s="83"/>
      <c r="X427" s="83"/>
    </row>
    <row r="428" spans="1:24" ht="123" customHeight="1">
      <c r="A428" s="82"/>
      <c r="B428" s="83"/>
      <c r="C428" s="84"/>
      <c r="D428" s="84"/>
      <c r="E428" s="85"/>
      <c r="F428" s="51" t="s">
        <v>39</v>
      </c>
      <c r="G428" s="45">
        <f>H428+I428+J428+K428+L428+M428</f>
        <v>73849.38</v>
      </c>
      <c r="H428" s="45">
        <v>0</v>
      </c>
      <c r="I428" s="45">
        <v>0</v>
      </c>
      <c r="J428" s="45">
        <v>0</v>
      </c>
      <c r="K428" s="45">
        <v>73849.38</v>
      </c>
      <c r="L428" s="45">
        <v>0</v>
      </c>
      <c r="M428" s="45">
        <v>0</v>
      </c>
      <c r="N428" s="45">
        <v>0</v>
      </c>
      <c r="O428" s="88"/>
      <c r="P428" s="83"/>
      <c r="Q428" s="83"/>
      <c r="R428" s="89"/>
      <c r="S428" s="83"/>
      <c r="T428" s="83"/>
      <c r="U428" s="83"/>
      <c r="V428" s="83"/>
      <c r="W428" s="83"/>
      <c r="X428" s="83"/>
    </row>
    <row r="429" spans="1:24" ht="26.25" customHeight="1">
      <c r="A429" s="82" t="s">
        <v>345</v>
      </c>
      <c r="B429" s="83" t="s">
        <v>357</v>
      </c>
      <c r="C429" s="84">
        <v>2020</v>
      </c>
      <c r="D429" s="84">
        <v>2026</v>
      </c>
      <c r="E429" s="85" t="s">
        <v>54</v>
      </c>
      <c r="F429" s="51" t="s">
        <v>32</v>
      </c>
      <c r="G429" s="45">
        <f t="shared" si="279"/>
        <v>403861.5</v>
      </c>
      <c r="H429" s="45">
        <f t="shared" ref="H429:M429" si="284">H430+H431</f>
        <v>0</v>
      </c>
      <c r="I429" s="45">
        <f t="shared" si="284"/>
        <v>0</v>
      </c>
      <c r="J429" s="45">
        <f t="shared" si="284"/>
        <v>0</v>
      </c>
      <c r="K429" s="45">
        <f t="shared" si="284"/>
        <v>403861.5</v>
      </c>
      <c r="L429" s="45">
        <f t="shared" si="284"/>
        <v>0</v>
      </c>
      <c r="M429" s="45">
        <f t="shared" si="284"/>
        <v>0</v>
      </c>
      <c r="N429" s="45">
        <f t="shared" ref="N429" si="285">N430+N431</f>
        <v>0</v>
      </c>
      <c r="O429" s="86" t="s">
        <v>355</v>
      </c>
      <c r="P429" s="83" t="s">
        <v>194</v>
      </c>
      <c r="Q429" s="83">
        <v>1200</v>
      </c>
      <c r="R429" s="89" t="s">
        <v>25</v>
      </c>
      <c r="S429" s="83" t="s">
        <v>25</v>
      </c>
      <c r="T429" s="83" t="s">
        <v>25</v>
      </c>
      <c r="U429" s="83">
        <v>1200</v>
      </c>
      <c r="V429" s="83" t="s">
        <v>25</v>
      </c>
      <c r="W429" s="83" t="s">
        <v>25</v>
      </c>
      <c r="X429" s="83" t="s">
        <v>25</v>
      </c>
    </row>
    <row r="430" spans="1:24" ht="63.75" customHeight="1">
      <c r="A430" s="82"/>
      <c r="B430" s="83"/>
      <c r="C430" s="84"/>
      <c r="D430" s="84"/>
      <c r="E430" s="85"/>
      <c r="F430" s="51" t="s">
        <v>38</v>
      </c>
      <c r="G430" s="45">
        <f t="shared" si="279"/>
        <v>16154.46</v>
      </c>
      <c r="H430" s="45">
        <v>0</v>
      </c>
      <c r="I430" s="45">
        <v>0</v>
      </c>
      <c r="J430" s="45">
        <v>0</v>
      </c>
      <c r="K430" s="45">
        <v>16154.46</v>
      </c>
      <c r="L430" s="45">
        <v>0</v>
      </c>
      <c r="M430" s="45">
        <v>0</v>
      </c>
      <c r="N430" s="45">
        <v>0</v>
      </c>
      <c r="O430" s="87"/>
      <c r="P430" s="83"/>
      <c r="Q430" s="83"/>
      <c r="R430" s="89"/>
      <c r="S430" s="83"/>
      <c r="T430" s="83"/>
      <c r="U430" s="83"/>
      <c r="V430" s="83"/>
      <c r="W430" s="83"/>
      <c r="X430" s="83"/>
    </row>
    <row r="431" spans="1:24" ht="123" customHeight="1">
      <c r="A431" s="82"/>
      <c r="B431" s="83"/>
      <c r="C431" s="84"/>
      <c r="D431" s="84"/>
      <c r="E431" s="85"/>
      <c r="F431" s="51" t="s">
        <v>39</v>
      </c>
      <c r="G431" s="45">
        <f t="shared" si="279"/>
        <v>387707.04</v>
      </c>
      <c r="H431" s="45">
        <v>0</v>
      </c>
      <c r="I431" s="45">
        <v>0</v>
      </c>
      <c r="J431" s="45">
        <v>0</v>
      </c>
      <c r="K431" s="45">
        <v>387707.04</v>
      </c>
      <c r="L431" s="45">
        <v>0</v>
      </c>
      <c r="M431" s="45">
        <v>0</v>
      </c>
      <c r="N431" s="45">
        <v>0</v>
      </c>
      <c r="O431" s="88"/>
      <c r="P431" s="83"/>
      <c r="Q431" s="83"/>
      <c r="R431" s="89"/>
      <c r="S431" s="83"/>
      <c r="T431" s="83"/>
      <c r="U431" s="83"/>
      <c r="V431" s="83"/>
      <c r="W431" s="83"/>
      <c r="X431" s="83"/>
    </row>
    <row r="432" spans="1:24" ht="26.25" customHeight="1">
      <c r="A432" s="82" t="s">
        <v>346</v>
      </c>
      <c r="B432" s="83" t="s">
        <v>358</v>
      </c>
      <c r="C432" s="84">
        <v>2020</v>
      </c>
      <c r="D432" s="84">
        <v>2026</v>
      </c>
      <c r="E432" s="85" t="s">
        <v>54</v>
      </c>
      <c r="F432" s="51" t="s">
        <v>32</v>
      </c>
      <c r="G432" s="45">
        <f t="shared" si="279"/>
        <v>0</v>
      </c>
      <c r="H432" s="45">
        <f t="shared" ref="H432:M432" si="286">H433+H434</f>
        <v>0</v>
      </c>
      <c r="I432" s="45">
        <f t="shared" si="286"/>
        <v>0</v>
      </c>
      <c r="J432" s="45">
        <f t="shared" si="286"/>
        <v>0</v>
      </c>
      <c r="K432" s="45">
        <f t="shared" si="286"/>
        <v>0</v>
      </c>
      <c r="L432" s="45">
        <f t="shared" si="286"/>
        <v>0</v>
      </c>
      <c r="M432" s="45">
        <f t="shared" si="286"/>
        <v>0</v>
      </c>
      <c r="N432" s="45">
        <f t="shared" ref="N432" si="287">N433+N434</f>
        <v>0</v>
      </c>
      <c r="O432" s="86" t="s">
        <v>355</v>
      </c>
      <c r="P432" s="83" t="s">
        <v>194</v>
      </c>
      <c r="Q432" s="83">
        <v>1000</v>
      </c>
      <c r="R432" s="89" t="s">
        <v>25</v>
      </c>
      <c r="S432" s="83" t="s">
        <v>25</v>
      </c>
      <c r="T432" s="83" t="s">
        <v>25</v>
      </c>
      <c r="U432" s="83">
        <v>1000</v>
      </c>
      <c r="V432" s="83" t="s">
        <v>25</v>
      </c>
      <c r="W432" s="83" t="s">
        <v>25</v>
      </c>
      <c r="X432" s="83" t="s">
        <v>25</v>
      </c>
    </row>
    <row r="433" spans="1:24" ht="63.75" customHeight="1">
      <c r="A433" s="82"/>
      <c r="B433" s="83"/>
      <c r="C433" s="84"/>
      <c r="D433" s="84"/>
      <c r="E433" s="85"/>
      <c r="F433" s="51" t="s">
        <v>38</v>
      </c>
      <c r="G433" s="45">
        <f t="shared" si="279"/>
        <v>0</v>
      </c>
      <c r="H433" s="45">
        <v>0</v>
      </c>
      <c r="I433" s="45">
        <v>0</v>
      </c>
      <c r="J433" s="45">
        <v>0</v>
      </c>
      <c r="K433" s="45">
        <v>0</v>
      </c>
      <c r="L433" s="45">
        <v>0</v>
      </c>
      <c r="M433" s="45">
        <v>0</v>
      </c>
      <c r="N433" s="45">
        <v>0</v>
      </c>
      <c r="O433" s="87"/>
      <c r="P433" s="83"/>
      <c r="Q433" s="83"/>
      <c r="R433" s="89"/>
      <c r="S433" s="83"/>
      <c r="T433" s="83"/>
      <c r="U433" s="83"/>
      <c r="V433" s="83"/>
      <c r="W433" s="83"/>
      <c r="X433" s="83"/>
    </row>
    <row r="434" spans="1:24" ht="123" customHeight="1">
      <c r="A434" s="82"/>
      <c r="B434" s="83"/>
      <c r="C434" s="84"/>
      <c r="D434" s="84"/>
      <c r="E434" s="85"/>
      <c r="F434" s="51" t="s">
        <v>39</v>
      </c>
      <c r="G434" s="45">
        <f t="shared" si="279"/>
        <v>0</v>
      </c>
      <c r="H434" s="45">
        <v>0</v>
      </c>
      <c r="I434" s="45">
        <v>0</v>
      </c>
      <c r="J434" s="45">
        <v>0</v>
      </c>
      <c r="K434" s="45">
        <v>0</v>
      </c>
      <c r="L434" s="45">
        <v>0</v>
      </c>
      <c r="M434" s="45">
        <v>0</v>
      </c>
      <c r="N434" s="45">
        <v>0</v>
      </c>
      <c r="O434" s="88"/>
      <c r="P434" s="83"/>
      <c r="Q434" s="83"/>
      <c r="R434" s="89"/>
      <c r="S434" s="83"/>
      <c r="T434" s="83"/>
      <c r="U434" s="83"/>
      <c r="V434" s="83"/>
      <c r="W434" s="83"/>
      <c r="X434" s="83"/>
    </row>
    <row r="435" spans="1:24" ht="26.25" customHeight="1">
      <c r="A435" s="82" t="s">
        <v>347</v>
      </c>
      <c r="B435" s="83" t="s">
        <v>359</v>
      </c>
      <c r="C435" s="84">
        <v>2020</v>
      </c>
      <c r="D435" s="84">
        <v>2026</v>
      </c>
      <c r="E435" s="85" t="s">
        <v>54</v>
      </c>
      <c r="F435" s="51" t="s">
        <v>32</v>
      </c>
      <c r="G435" s="45">
        <f t="shared" si="279"/>
        <v>115389</v>
      </c>
      <c r="H435" s="45">
        <f t="shared" ref="H435:M435" si="288">H436+H437</f>
        <v>0</v>
      </c>
      <c r="I435" s="45">
        <f t="shared" si="288"/>
        <v>0</v>
      </c>
      <c r="J435" s="45">
        <f t="shared" si="288"/>
        <v>0</v>
      </c>
      <c r="K435" s="45">
        <f t="shared" si="288"/>
        <v>115389</v>
      </c>
      <c r="L435" s="45">
        <f t="shared" si="288"/>
        <v>0</v>
      </c>
      <c r="M435" s="45">
        <f t="shared" si="288"/>
        <v>0</v>
      </c>
      <c r="N435" s="45">
        <f t="shared" ref="N435" si="289">N436+N437</f>
        <v>0</v>
      </c>
      <c r="O435" s="86" t="s">
        <v>355</v>
      </c>
      <c r="P435" s="83" t="s">
        <v>194</v>
      </c>
      <c r="Q435" s="83">
        <v>800</v>
      </c>
      <c r="R435" s="89" t="s">
        <v>25</v>
      </c>
      <c r="S435" s="83" t="s">
        <v>25</v>
      </c>
      <c r="T435" s="83" t="s">
        <v>25</v>
      </c>
      <c r="U435" s="83">
        <v>800</v>
      </c>
      <c r="V435" s="83" t="s">
        <v>25</v>
      </c>
      <c r="W435" s="83" t="s">
        <v>25</v>
      </c>
      <c r="X435" s="83" t="s">
        <v>25</v>
      </c>
    </row>
    <row r="436" spans="1:24" ht="63.75" customHeight="1">
      <c r="A436" s="82"/>
      <c r="B436" s="83"/>
      <c r="C436" s="84"/>
      <c r="D436" s="84"/>
      <c r="E436" s="85"/>
      <c r="F436" s="51" t="s">
        <v>38</v>
      </c>
      <c r="G436" s="45">
        <f t="shared" si="279"/>
        <v>4615.5600000000004</v>
      </c>
      <c r="H436" s="45">
        <v>0</v>
      </c>
      <c r="I436" s="45">
        <v>0</v>
      </c>
      <c r="J436" s="45">
        <v>0</v>
      </c>
      <c r="K436" s="45">
        <v>4615.5600000000004</v>
      </c>
      <c r="L436" s="45">
        <v>0</v>
      </c>
      <c r="M436" s="45">
        <v>0</v>
      </c>
      <c r="N436" s="45">
        <v>0</v>
      </c>
      <c r="O436" s="87"/>
      <c r="P436" s="83"/>
      <c r="Q436" s="83"/>
      <c r="R436" s="89"/>
      <c r="S436" s="83"/>
      <c r="T436" s="83"/>
      <c r="U436" s="83"/>
      <c r="V436" s="83"/>
      <c r="W436" s="83"/>
      <c r="X436" s="83"/>
    </row>
    <row r="437" spans="1:24" ht="123" customHeight="1">
      <c r="A437" s="82"/>
      <c r="B437" s="83"/>
      <c r="C437" s="84"/>
      <c r="D437" s="84"/>
      <c r="E437" s="85"/>
      <c r="F437" s="51" t="s">
        <v>39</v>
      </c>
      <c r="G437" s="45">
        <f t="shared" si="279"/>
        <v>110773.44</v>
      </c>
      <c r="H437" s="45">
        <v>0</v>
      </c>
      <c r="I437" s="45">
        <v>0</v>
      </c>
      <c r="J437" s="45">
        <v>0</v>
      </c>
      <c r="K437" s="45">
        <v>110773.44</v>
      </c>
      <c r="L437" s="45">
        <v>0</v>
      </c>
      <c r="M437" s="45">
        <v>0</v>
      </c>
      <c r="N437" s="45">
        <v>0</v>
      </c>
      <c r="O437" s="88"/>
      <c r="P437" s="83"/>
      <c r="Q437" s="83"/>
      <c r="R437" s="89"/>
      <c r="S437" s="83"/>
      <c r="T437" s="83"/>
      <c r="U437" s="83"/>
      <c r="V437" s="83"/>
      <c r="W437" s="83"/>
      <c r="X437" s="83"/>
    </row>
    <row r="438" spans="1:24" ht="26.25" customHeight="1">
      <c r="A438" s="82" t="s">
        <v>348</v>
      </c>
      <c r="B438" s="83" t="s">
        <v>360</v>
      </c>
      <c r="C438" s="84">
        <v>2020</v>
      </c>
      <c r="D438" s="84">
        <v>2026</v>
      </c>
      <c r="E438" s="85" t="s">
        <v>54</v>
      </c>
      <c r="F438" s="51" t="s">
        <v>32</v>
      </c>
      <c r="G438" s="45">
        <f t="shared" si="279"/>
        <v>76926</v>
      </c>
      <c r="H438" s="45"/>
      <c r="I438" s="45">
        <f t="shared" ref="I438:M438" si="290">I439+I440</f>
        <v>0</v>
      </c>
      <c r="J438" s="45">
        <f t="shared" si="290"/>
        <v>0</v>
      </c>
      <c r="K438" s="45">
        <f t="shared" si="290"/>
        <v>76926</v>
      </c>
      <c r="L438" s="45">
        <f t="shared" si="290"/>
        <v>0</v>
      </c>
      <c r="M438" s="45">
        <f t="shared" si="290"/>
        <v>0</v>
      </c>
      <c r="N438" s="45">
        <f t="shared" ref="N438" si="291">N439+N440</f>
        <v>0</v>
      </c>
      <c r="O438" s="86" t="s">
        <v>355</v>
      </c>
      <c r="P438" s="83" t="s">
        <v>194</v>
      </c>
      <c r="Q438" s="83">
        <v>500</v>
      </c>
      <c r="R438" s="89" t="s">
        <v>25</v>
      </c>
      <c r="S438" s="83" t="s">
        <v>25</v>
      </c>
      <c r="T438" s="83" t="s">
        <v>25</v>
      </c>
      <c r="U438" s="83">
        <v>500</v>
      </c>
      <c r="V438" s="83" t="s">
        <v>25</v>
      </c>
      <c r="W438" s="83" t="s">
        <v>25</v>
      </c>
      <c r="X438" s="83" t="s">
        <v>25</v>
      </c>
    </row>
    <row r="439" spans="1:24" ht="63.75" customHeight="1">
      <c r="A439" s="82"/>
      <c r="B439" s="83"/>
      <c r="C439" s="84"/>
      <c r="D439" s="84"/>
      <c r="E439" s="85"/>
      <c r="F439" s="51" t="s">
        <v>38</v>
      </c>
      <c r="G439" s="45">
        <f t="shared" si="279"/>
        <v>3077.04</v>
      </c>
      <c r="H439" s="45">
        <v>0</v>
      </c>
      <c r="I439" s="45">
        <v>0</v>
      </c>
      <c r="J439" s="45">
        <v>0</v>
      </c>
      <c r="K439" s="45">
        <v>3077.04</v>
      </c>
      <c r="L439" s="45">
        <v>0</v>
      </c>
      <c r="M439" s="45">
        <v>0</v>
      </c>
      <c r="N439" s="45">
        <v>0</v>
      </c>
      <c r="O439" s="87"/>
      <c r="P439" s="83"/>
      <c r="Q439" s="83"/>
      <c r="R439" s="89"/>
      <c r="S439" s="83"/>
      <c r="T439" s="83"/>
      <c r="U439" s="83"/>
      <c r="V439" s="83"/>
      <c r="W439" s="83"/>
      <c r="X439" s="83"/>
    </row>
    <row r="440" spans="1:24" ht="123" customHeight="1">
      <c r="A440" s="82"/>
      <c r="B440" s="83"/>
      <c r="C440" s="84"/>
      <c r="D440" s="84"/>
      <c r="E440" s="85"/>
      <c r="F440" s="51" t="s">
        <v>39</v>
      </c>
      <c r="G440" s="45">
        <f t="shared" si="279"/>
        <v>73848.960000000006</v>
      </c>
      <c r="H440" s="45">
        <v>0</v>
      </c>
      <c r="I440" s="45">
        <v>0</v>
      </c>
      <c r="J440" s="45">
        <v>0</v>
      </c>
      <c r="K440" s="45">
        <v>73848.960000000006</v>
      </c>
      <c r="L440" s="45">
        <v>0</v>
      </c>
      <c r="M440" s="45">
        <v>0</v>
      </c>
      <c r="N440" s="45">
        <v>0</v>
      </c>
      <c r="O440" s="88"/>
      <c r="P440" s="83"/>
      <c r="Q440" s="83"/>
      <c r="R440" s="89"/>
      <c r="S440" s="83"/>
      <c r="T440" s="83"/>
      <c r="U440" s="83"/>
      <c r="V440" s="83"/>
      <c r="W440" s="83"/>
      <c r="X440" s="83"/>
    </row>
    <row r="441" spans="1:24" ht="26.25" customHeight="1">
      <c r="A441" s="82" t="s">
        <v>349</v>
      </c>
      <c r="B441" s="83" t="s">
        <v>361</v>
      </c>
      <c r="C441" s="84">
        <v>2020</v>
      </c>
      <c r="D441" s="84">
        <v>2026</v>
      </c>
      <c r="E441" s="85" t="s">
        <v>54</v>
      </c>
      <c r="F441" s="51" t="s">
        <v>32</v>
      </c>
      <c r="G441" s="45">
        <f t="shared" ref="G441:G452" si="292">H441+I441+J441+K441+L441+M441</f>
        <v>0</v>
      </c>
      <c r="H441" s="45">
        <f t="shared" ref="H441:M441" si="293">H442+H443</f>
        <v>0</v>
      </c>
      <c r="I441" s="45">
        <f t="shared" si="293"/>
        <v>0</v>
      </c>
      <c r="J441" s="45">
        <f t="shared" si="293"/>
        <v>0</v>
      </c>
      <c r="K441" s="45">
        <f t="shared" si="293"/>
        <v>0</v>
      </c>
      <c r="L441" s="45">
        <f t="shared" si="293"/>
        <v>0</v>
      </c>
      <c r="M441" s="45">
        <f t="shared" si="293"/>
        <v>0</v>
      </c>
      <c r="N441" s="45">
        <f t="shared" ref="N441" si="294">N442+N443</f>
        <v>0</v>
      </c>
      <c r="O441" s="86" t="s">
        <v>355</v>
      </c>
      <c r="P441" s="83" t="s">
        <v>194</v>
      </c>
      <c r="Q441" s="83">
        <v>300</v>
      </c>
      <c r="R441" s="89" t="s">
        <v>25</v>
      </c>
      <c r="S441" s="83" t="s">
        <v>25</v>
      </c>
      <c r="T441" s="83" t="s">
        <v>25</v>
      </c>
      <c r="U441" s="83">
        <v>300</v>
      </c>
      <c r="V441" s="83" t="s">
        <v>25</v>
      </c>
      <c r="W441" s="83" t="s">
        <v>25</v>
      </c>
      <c r="X441" s="83" t="s">
        <v>25</v>
      </c>
    </row>
    <row r="442" spans="1:24" ht="63.75" customHeight="1">
      <c r="A442" s="82"/>
      <c r="B442" s="83"/>
      <c r="C442" s="84"/>
      <c r="D442" s="84"/>
      <c r="E442" s="85"/>
      <c r="F442" s="51" t="s">
        <v>38</v>
      </c>
      <c r="G442" s="45">
        <f t="shared" si="292"/>
        <v>0</v>
      </c>
      <c r="H442" s="45">
        <v>0</v>
      </c>
      <c r="I442" s="45">
        <v>0</v>
      </c>
      <c r="J442" s="45">
        <v>0</v>
      </c>
      <c r="K442" s="45">
        <v>0</v>
      </c>
      <c r="L442" s="45">
        <v>0</v>
      </c>
      <c r="M442" s="45">
        <v>0</v>
      </c>
      <c r="N442" s="45">
        <v>0</v>
      </c>
      <c r="O442" s="87"/>
      <c r="P442" s="83"/>
      <c r="Q442" s="83"/>
      <c r="R442" s="89"/>
      <c r="S442" s="83"/>
      <c r="T442" s="83"/>
      <c r="U442" s="83"/>
      <c r="V442" s="83"/>
      <c r="W442" s="83"/>
      <c r="X442" s="83"/>
    </row>
    <row r="443" spans="1:24" ht="123" customHeight="1">
      <c r="A443" s="82"/>
      <c r="B443" s="83"/>
      <c r="C443" s="84"/>
      <c r="D443" s="84"/>
      <c r="E443" s="85"/>
      <c r="F443" s="51" t="s">
        <v>39</v>
      </c>
      <c r="G443" s="45">
        <f t="shared" si="292"/>
        <v>0</v>
      </c>
      <c r="H443" s="45">
        <v>0</v>
      </c>
      <c r="I443" s="45">
        <v>0</v>
      </c>
      <c r="J443" s="45">
        <v>0</v>
      </c>
      <c r="K443" s="45"/>
      <c r="L443" s="45">
        <v>0</v>
      </c>
      <c r="M443" s="45">
        <v>0</v>
      </c>
      <c r="N443" s="45">
        <v>0</v>
      </c>
      <c r="O443" s="88"/>
      <c r="P443" s="83"/>
      <c r="Q443" s="83"/>
      <c r="R443" s="89"/>
      <c r="S443" s="83"/>
      <c r="T443" s="83"/>
      <c r="U443" s="83"/>
      <c r="V443" s="83"/>
      <c r="W443" s="83"/>
      <c r="X443" s="83"/>
    </row>
    <row r="444" spans="1:24" ht="26.25" customHeight="1">
      <c r="A444" s="82" t="s">
        <v>372</v>
      </c>
      <c r="B444" s="83" t="s">
        <v>362</v>
      </c>
      <c r="C444" s="84">
        <v>2020</v>
      </c>
      <c r="D444" s="84">
        <v>2026</v>
      </c>
      <c r="E444" s="85" t="s">
        <v>54</v>
      </c>
      <c r="F444" s="51" t="s">
        <v>32</v>
      </c>
      <c r="G444" s="45">
        <f t="shared" si="292"/>
        <v>442682.91</v>
      </c>
      <c r="H444" s="45">
        <f t="shared" ref="H444:M444" si="295">H445+H446</f>
        <v>0</v>
      </c>
      <c r="I444" s="45">
        <f t="shared" si="295"/>
        <v>0</v>
      </c>
      <c r="J444" s="45">
        <f t="shared" si="295"/>
        <v>0</v>
      </c>
      <c r="K444" s="45">
        <f t="shared" si="295"/>
        <v>442682.91</v>
      </c>
      <c r="L444" s="45">
        <f t="shared" si="295"/>
        <v>0</v>
      </c>
      <c r="M444" s="45">
        <f t="shared" si="295"/>
        <v>0</v>
      </c>
      <c r="N444" s="45">
        <f t="shared" ref="N444" si="296">N445+N446</f>
        <v>0</v>
      </c>
      <c r="O444" s="86" t="s">
        <v>363</v>
      </c>
      <c r="P444" s="83" t="s">
        <v>88</v>
      </c>
      <c r="Q444" s="83">
        <v>1</v>
      </c>
      <c r="R444" s="89" t="s">
        <v>25</v>
      </c>
      <c r="S444" s="83" t="s">
        <v>25</v>
      </c>
      <c r="T444" s="83" t="s">
        <v>25</v>
      </c>
      <c r="U444" s="83">
        <v>1</v>
      </c>
      <c r="V444" s="83" t="s">
        <v>25</v>
      </c>
      <c r="W444" s="83" t="s">
        <v>25</v>
      </c>
      <c r="X444" s="83" t="s">
        <v>25</v>
      </c>
    </row>
    <row r="445" spans="1:24" ht="63.75" customHeight="1">
      <c r="A445" s="82"/>
      <c r="B445" s="83"/>
      <c r="C445" s="84"/>
      <c r="D445" s="84"/>
      <c r="E445" s="85"/>
      <c r="F445" s="51" t="s">
        <v>38</v>
      </c>
      <c r="G445" s="45">
        <f t="shared" si="292"/>
        <v>86871.55</v>
      </c>
      <c r="H445" s="45">
        <v>0</v>
      </c>
      <c r="I445" s="45">
        <v>0</v>
      </c>
      <c r="J445" s="45">
        <v>0</v>
      </c>
      <c r="K445" s="45">
        <v>86871.55</v>
      </c>
      <c r="L445" s="45">
        <v>0</v>
      </c>
      <c r="M445" s="45">
        <v>0</v>
      </c>
      <c r="N445" s="45">
        <v>0</v>
      </c>
      <c r="O445" s="87"/>
      <c r="P445" s="83"/>
      <c r="Q445" s="83"/>
      <c r="R445" s="89"/>
      <c r="S445" s="83"/>
      <c r="T445" s="83"/>
      <c r="U445" s="83"/>
      <c r="V445" s="83"/>
      <c r="W445" s="83"/>
      <c r="X445" s="83"/>
    </row>
    <row r="446" spans="1:24" ht="123" customHeight="1">
      <c r="A446" s="82"/>
      <c r="B446" s="83"/>
      <c r="C446" s="84"/>
      <c r="D446" s="84"/>
      <c r="E446" s="85"/>
      <c r="F446" s="51" t="s">
        <v>39</v>
      </c>
      <c r="G446" s="45">
        <f t="shared" si="292"/>
        <v>355811.36</v>
      </c>
      <c r="H446" s="45">
        <v>0</v>
      </c>
      <c r="I446" s="45">
        <v>0</v>
      </c>
      <c r="J446" s="45">
        <v>0</v>
      </c>
      <c r="K446" s="45">
        <v>355811.36</v>
      </c>
      <c r="L446" s="45">
        <v>0</v>
      </c>
      <c r="M446" s="45">
        <v>0</v>
      </c>
      <c r="N446" s="45">
        <v>0</v>
      </c>
      <c r="O446" s="88"/>
      <c r="P446" s="83"/>
      <c r="Q446" s="83"/>
      <c r="R446" s="89"/>
      <c r="S446" s="83"/>
      <c r="T446" s="83"/>
      <c r="U446" s="83"/>
      <c r="V446" s="83"/>
      <c r="W446" s="83"/>
      <c r="X446" s="83"/>
    </row>
    <row r="447" spans="1:24" ht="26.25" customHeight="1">
      <c r="A447" s="82" t="s">
        <v>373</v>
      </c>
      <c r="B447" s="83" t="s">
        <v>364</v>
      </c>
      <c r="C447" s="84">
        <v>2020</v>
      </c>
      <c r="D447" s="84">
        <v>2026</v>
      </c>
      <c r="E447" s="85" t="s">
        <v>54</v>
      </c>
      <c r="F447" s="51" t="s">
        <v>32</v>
      </c>
      <c r="G447" s="45">
        <f t="shared" si="292"/>
        <v>145017.22</v>
      </c>
      <c r="H447" s="45">
        <f t="shared" ref="H447:M447" si="297">H448+H449</f>
        <v>0</v>
      </c>
      <c r="I447" s="45">
        <f t="shared" si="297"/>
        <v>0</v>
      </c>
      <c r="J447" s="45">
        <f t="shared" si="297"/>
        <v>0</v>
      </c>
      <c r="K447" s="45">
        <f t="shared" si="297"/>
        <v>145017.22</v>
      </c>
      <c r="L447" s="45">
        <f t="shared" si="297"/>
        <v>0</v>
      </c>
      <c r="M447" s="45">
        <f t="shared" si="297"/>
        <v>0</v>
      </c>
      <c r="N447" s="45">
        <f t="shared" ref="N447" si="298">N448+N449</f>
        <v>0</v>
      </c>
      <c r="O447" s="86" t="s">
        <v>363</v>
      </c>
      <c r="P447" s="83" t="s">
        <v>88</v>
      </c>
      <c r="Q447" s="83">
        <v>1</v>
      </c>
      <c r="R447" s="89" t="s">
        <v>25</v>
      </c>
      <c r="S447" s="83" t="s">
        <v>25</v>
      </c>
      <c r="T447" s="83" t="s">
        <v>25</v>
      </c>
      <c r="U447" s="83">
        <v>1</v>
      </c>
      <c r="V447" s="83" t="s">
        <v>25</v>
      </c>
      <c r="W447" s="83" t="s">
        <v>25</v>
      </c>
      <c r="X447" s="83" t="s">
        <v>25</v>
      </c>
    </row>
    <row r="448" spans="1:24" ht="63.75" customHeight="1">
      <c r="A448" s="82"/>
      <c r="B448" s="83"/>
      <c r="C448" s="84"/>
      <c r="D448" s="84"/>
      <c r="E448" s="85"/>
      <c r="F448" s="51" t="s">
        <v>38</v>
      </c>
      <c r="G448" s="45">
        <f t="shared" si="292"/>
        <v>41094.99</v>
      </c>
      <c r="H448" s="45">
        <v>0</v>
      </c>
      <c r="I448" s="45">
        <v>0</v>
      </c>
      <c r="J448" s="45">
        <v>0</v>
      </c>
      <c r="K448" s="45">
        <v>41094.99</v>
      </c>
      <c r="L448" s="45">
        <v>0</v>
      </c>
      <c r="M448" s="45">
        <v>0</v>
      </c>
      <c r="N448" s="45">
        <v>0</v>
      </c>
      <c r="O448" s="87"/>
      <c r="P448" s="83"/>
      <c r="Q448" s="83"/>
      <c r="R448" s="89"/>
      <c r="S448" s="83"/>
      <c r="T448" s="83"/>
      <c r="U448" s="83"/>
      <c r="V448" s="83"/>
      <c r="W448" s="83"/>
      <c r="X448" s="83"/>
    </row>
    <row r="449" spans="1:24" ht="123" customHeight="1">
      <c r="A449" s="82"/>
      <c r="B449" s="83"/>
      <c r="C449" s="84"/>
      <c r="D449" s="84"/>
      <c r="E449" s="85"/>
      <c r="F449" s="51" t="s">
        <v>39</v>
      </c>
      <c r="G449" s="45">
        <f t="shared" si="292"/>
        <v>103922.23</v>
      </c>
      <c r="H449" s="45">
        <v>0</v>
      </c>
      <c r="I449" s="45">
        <v>0</v>
      </c>
      <c r="J449" s="45">
        <v>0</v>
      </c>
      <c r="K449" s="45">
        <v>103922.23</v>
      </c>
      <c r="L449" s="45">
        <v>0</v>
      </c>
      <c r="M449" s="45">
        <v>0</v>
      </c>
      <c r="N449" s="45">
        <v>0</v>
      </c>
      <c r="O449" s="88"/>
      <c r="P449" s="83"/>
      <c r="Q449" s="83"/>
      <c r="R449" s="89"/>
      <c r="S449" s="83"/>
      <c r="T449" s="83"/>
      <c r="U449" s="83"/>
      <c r="V449" s="83"/>
      <c r="W449" s="83"/>
      <c r="X449" s="83"/>
    </row>
    <row r="450" spans="1:24" ht="26.25" customHeight="1">
      <c r="A450" s="82" t="s">
        <v>374</v>
      </c>
      <c r="B450" s="83" t="s">
        <v>365</v>
      </c>
      <c r="C450" s="84">
        <v>2020</v>
      </c>
      <c r="D450" s="84">
        <v>2026</v>
      </c>
      <c r="E450" s="85" t="s">
        <v>54</v>
      </c>
      <c r="F450" s="51" t="s">
        <v>32</v>
      </c>
      <c r="G450" s="45">
        <f t="shared" si="292"/>
        <v>157491.39000000001</v>
      </c>
      <c r="H450" s="45">
        <f t="shared" ref="H450:M450" si="299">H451+H452</f>
        <v>0</v>
      </c>
      <c r="I450" s="45">
        <f t="shared" si="299"/>
        <v>0</v>
      </c>
      <c r="J450" s="45">
        <f t="shared" si="299"/>
        <v>0</v>
      </c>
      <c r="K450" s="45">
        <f t="shared" si="299"/>
        <v>157491.39000000001</v>
      </c>
      <c r="L450" s="45">
        <f t="shared" si="299"/>
        <v>0</v>
      </c>
      <c r="M450" s="45">
        <f t="shared" si="299"/>
        <v>0</v>
      </c>
      <c r="N450" s="45">
        <f t="shared" ref="N450" si="300">N451+N452</f>
        <v>0</v>
      </c>
      <c r="O450" s="86" t="s">
        <v>363</v>
      </c>
      <c r="P450" s="83" t="s">
        <v>88</v>
      </c>
      <c r="Q450" s="83">
        <v>1</v>
      </c>
      <c r="R450" s="89" t="s">
        <v>25</v>
      </c>
      <c r="S450" s="83" t="s">
        <v>25</v>
      </c>
      <c r="T450" s="83" t="s">
        <v>25</v>
      </c>
      <c r="U450" s="83">
        <v>1</v>
      </c>
      <c r="V450" s="83" t="s">
        <v>25</v>
      </c>
      <c r="W450" s="83" t="s">
        <v>25</v>
      </c>
      <c r="X450" s="83" t="s">
        <v>25</v>
      </c>
    </row>
    <row r="451" spans="1:24" ht="63.75" customHeight="1">
      <c r="A451" s="82"/>
      <c r="B451" s="83"/>
      <c r="C451" s="84"/>
      <c r="D451" s="84"/>
      <c r="E451" s="85"/>
      <c r="F451" s="51" t="s">
        <v>38</v>
      </c>
      <c r="G451" s="45">
        <f t="shared" si="292"/>
        <v>44628.62</v>
      </c>
      <c r="H451" s="45">
        <v>0</v>
      </c>
      <c r="I451" s="45">
        <v>0</v>
      </c>
      <c r="J451" s="45">
        <v>0</v>
      </c>
      <c r="K451" s="45">
        <v>44628.62</v>
      </c>
      <c r="L451" s="45">
        <v>0</v>
      </c>
      <c r="M451" s="45">
        <v>0</v>
      </c>
      <c r="N451" s="45">
        <v>0</v>
      </c>
      <c r="O451" s="87"/>
      <c r="P451" s="83"/>
      <c r="Q451" s="83"/>
      <c r="R451" s="89"/>
      <c r="S451" s="83"/>
      <c r="T451" s="83"/>
      <c r="U451" s="83"/>
      <c r="V451" s="83"/>
      <c r="W451" s="83"/>
      <c r="X451" s="83"/>
    </row>
    <row r="452" spans="1:24" ht="123" customHeight="1">
      <c r="A452" s="82"/>
      <c r="B452" s="83"/>
      <c r="C452" s="84"/>
      <c r="D452" s="84"/>
      <c r="E452" s="85"/>
      <c r="F452" s="51" t="s">
        <v>39</v>
      </c>
      <c r="G452" s="45">
        <f t="shared" si="292"/>
        <v>112862.77</v>
      </c>
      <c r="H452" s="45">
        <v>0</v>
      </c>
      <c r="I452" s="45">
        <v>0</v>
      </c>
      <c r="J452" s="45">
        <v>0</v>
      </c>
      <c r="K452" s="45">
        <v>112862.77</v>
      </c>
      <c r="L452" s="45">
        <v>0</v>
      </c>
      <c r="M452" s="45">
        <v>0</v>
      </c>
      <c r="N452" s="45">
        <v>0</v>
      </c>
      <c r="O452" s="88"/>
      <c r="P452" s="83"/>
      <c r="Q452" s="83"/>
      <c r="R452" s="89"/>
      <c r="S452" s="83"/>
      <c r="T452" s="83"/>
      <c r="U452" s="83"/>
      <c r="V452" s="83"/>
      <c r="W452" s="83"/>
      <c r="X452" s="83"/>
    </row>
    <row r="453" spans="1:24" ht="26.25" customHeight="1">
      <c r="A453" s="82" t="s">
        <v>375</v>
      </c>
      <c r="B453" s="83" t="s">
        <v>366</v>
      </c>
      <c r="C453" s="84">
        <v>2020</v>
      </c>
      <c r="D453" s="84">
        <v>2026</v>
      </c>
      <c r="E453" s="85" t="s">
        <v>54</v>
      </c>
      <c r="F453" s="51" t="s">
        <v>32</v>
      </c>
      <c r="G453" s="45">
        <f t="shared" ref="G453:G461" si="301">H453+I453+J453+K453+L453+M453</f>
        <v>157491.39000000001</v>
      </c>
      <c r="H453" s="45">
        <f t="shared" ref="H453:M453" si="302">H454+H455</f>
        <v>0</v>
      </c>
      <c r="I453" s="45">
        <f t="shared" si="302"/>
        <v>0</v>
      </c>
      <c r="J453" s="45">
        <f t="shared" si="302"/>
        <v>0</v>
      </c>
      <c r="K453" s="45">
        <f t="shared" si="302"/>
        <v>157491.39000000001</v>
      </c>
      <c r="L453" s="45">
        <f t="shared" si="302"/>
        <v>0</v>
      </c>
      <c r="M453" s="45">
        <f t="shared" si="302"/>
        <v>0</v>
      </c>
      <c r="N453" s="45">
        <f t="shared" ref="N453" si="303">N454+N455</f>
        <v>0</v>
      </c>
      <c r="O453" s="86" t="s">
        <v>363</v>
      </c>
      <c r="P453" s="83" t="s">
        <v>88</v>
      </c>
      <c r="Q453" s="83">
        <v>1</v>
      </c>
      <c r="R453" s="89" t="s">
        <v>25</v>
      </c>
      <c r="S453" s="83" t="s">
        <v>25</v>
      </c>
      <c r="T453" s="83" t="s">
        <v>25</v>
      </c>
      <c r="U453" s="83">
        <v>1</v>
      </c>
      <c r="V453" s="83" t="s">
        <v>25</v>
      </c>
      <c r="W453" s="83" t="s">
        <v>25</v>
      </c>
      <c r="X453" s="83" t="s">
        <v>25</v>
      </c>
    </row>
    <row r="454" spans="1:24" ht="63.75" customHeight="1">
      <c r="A454" s="82"/>
      <c r="B454" s="83"/>
      <c r="C454" s="84"/>
      <c r="D454" s="84"/>
      <c r="E454" s="85"/>
      <c r="F454" s="51" t="s">
        <v>38</v>
      </c>
      <c r="G454" s="45">
        <f t="shared" si="301"/>
        <v>44628.62</v>
      </c>
      <c r="H454" s="45">
        <v>0</v>
      </c>
      <c r="I454" s="45">
        <v>0</v>
      </c>
      <c r="J454" s="45">
        <v>0</v>
      </c>
      <c r="K454" s="45">
        <v>44628.62</v>
      </c>
      <c r="L454" s="45">
        <v>0</v>
      </c>
      <c r="M454" s="45">
        <v>0</v>
      </c>
      <c r="N454" s="45">
        <v>0</v>
      </c>
      <c r="O454" s="87"/>
      <c r="P454" s="83"/>
      <c r="Q454" s="83"/>
      <c r="R454" s="89"/>
      <c r="S454" s="83"/>
      <c r="T454" s="83"/>
      <c r="U454" s="83"/>
      <c r="V454" s="83"/>
      <c r="W454" s="83"/>
      <c r="X454" s="83"/>
    </row>
    <row r="455" spans="1:24" ht="123" customHeight="1">
      <c r="A455" s="82"/>
      <c r="B455" s="83"/>
      <c r="C455" s="84"/>
      <c r="D455" s="84"/>
      <c r="E455" s="85"/>
      <c r="F455" s="51" t="s">
        <v>39</v>
      </c>
      <c r="G455" s="45">
        <f t="shared" si="301"/>
        <v>112862.77</v>
      </c>
      <c r="H455" s="45">
        <v>0</v>
      </c>
      <c r="I455" s="45">
        <v>0</v>
      </c>
      <c r="J455" s="45">
        <v>0</v>
      </c>
      <c r="K455" s="45">
        <v>112862.77</v>
      </c>
      <c r="L455" s="45">
        <v>0</v>
      </c>
      <c r="M455" s="45">
        <v>0</v>
      </c>
      <c r="N455" s="45">
        <v>0</v>
      </c>
      <c r="O455" s="88"/>
      <c r="P455" s="83"/>
      <c r="Q455" s="83"/>
      <c r="R455" s="89"/>
      <c r="S455" s="83"/>
      <c r="T455" s="83"/>
      <c r="U455" s="83"/>
      <c r="V455" s="83"/>
      <c r="W455" s="83"/>
      <c r="X455" s="83"/>
    </row>
    <row r="456" spans="1:24" ht="26.25" customHeight="1">
      <c r="A456" s="82" t="s">
        <v>376</v>
      </c>
      <c r="B456" s="83" t="s">
        <v>379</v>
      </c>
      <c r="C456" s="84">
        <v>2020</v>
      </c>
      <c r="D456" s="84">
        <v>2026</v>
      </c>
      <c r="E456" s="85" t="s">
        <v>54</v>
      </c>
      <c r="F456" s="51" t="s">
        <v>32</v>
      </c>
      <c r="G456" s="45">
        <f t="shared" si="301"/>
        <v>1394166.67</v>
      </c>
      <c r="H456" s="45">
        <f t="shared" ref="H456:M456" si="304">H457+H458</f>
        <v>0</v>
      </c>
      <c r="I456" s="45">
        <f t="shared" si="304"/>
        <v>0</v>
      </c>
      <c r="J456" s="45">
        <f t="shared" si="304"/>
        <v>0</v>
      </c>
      <c r="K456" s="45">
        <f t="shared" si="304"/>
        <v>1394166.67</v>
      </c>
      <c r="L456" s="45">
        <f t="shared" si="304"/>
        <v>0</v>
      </c>
      <c r="M456" s="45">
        <f t="shared" si="304"/>
        <v>0</v>
      </c>
      <c r="N456" s="45">
        <f t="shared" ref="N456" si="305">N457+N458</f>
        <v>0</v>
      </c>
      <c r="O456" s="86" t="s">
        <v>140</v>
      </c>
      <c r="P456" s="83" t="s">
        <v>88</v>
      </c>
      <c r="Q456" s="83">
        <v>1</v>
      </c>
      <c r="R456" s="89" t="s">
        <v>25</v>
      </c>
      <c r="S456" s="83" t="s">
        <v>25</v>
      </c>
      <c r="T456" s="83" t="s">
        <v>25</v>
      </c>
      <c r="U456" s="83">
        <v>1</v>
      </c>
      <c r="V456" s="83" t="s">
        <v>25</v>
      </c>
      <c r="W456" s="83" t="s">
        <v>25</v>
      </c>
      <c r="X456" s="83" t="s">
        <v>25</v>
      </c>
    </row>
    <row r="457" spans="1:24" ht="63.75" customHeight="1">
      <c r="A457" s="82"/>
      <c r="B457" s="83"/>
      <c r="C457" s="84"/>
      <c r="D457" s="84"/>
      <c r="E457" s="85"/>
      <c r="F457" s="51" t="s">
        <v>38</v>
      </c>
      <c r="G457" s="45">
        <f t="shared" si="301"/>
        <v>214989.77</v>
      </c>
      <c r="H457" s="45">
        <v>0</v>
      </c>
      <c r="I457" s="45">
        <v>0</v>
      </c>
      <c r="J457" s="45">
        <v>0</v>
      </c>
      <c r="K457" s="45">
        <v>214989.77</v>
      </c>
      <c r="L457" s="45">
        <v>0</v>
      </c>
      <c r="M457" s="45">
        <v>0</v>
      </c>
      <c r="N457" s="45">
        <v>0</v>
      </c>
      <c r="O457" s="87"/>
      <c r="P457" s="83"/>
      <c r="Q457" s="83"/>
      <c r="R457" s="89"/>
      <c r="S457" s="83"/>
      <c r="T457" s="83"/>
      <c r="U457" s="83"/>
      <c r="V457" s="83"/>
      <c r="W457" s="83"/>
      <c r="X457" s="83"/>
    </row>
    <row r="458" spans="1:24" ht="123" customHeight="1">
      <c r="A458" s="82"/>
      <c r="B458" s="83"/>
      <c r="C458" s="84"/>
      <c r="D458" s="84"/>
      <c r="E458" s="85"/>
      <c r="F458" s="51" t="s">
        <v>39</v>
      </c>
      <c r="G458" s="45">
        <f t="shared" si="301"/>
        <v>1179176.8999999999</v>
      </c>
      <c r="H458" s="45">
        <v>0</v>
      </c>
      <c r="I458" s="45">
        <v>0</v>
      </c>
      <c r="J458" s="45">
        <v>0</v>
      </c>
      <c r="K458" s="45">
        <v>1179176.8999999999</v>
      </c>
      <c r="L458" s="45">
        <v>0</v>
      </c>
      <c r="M458" s="45">
        <v>0</v>
      </c>
      <c r="N458" s="45">
        <v>0</v>
      </c>
      <c r="O458" s="88"/>
      <c r="P458" s="83"/>
      <c r="Q458" s="83"/>
      <c r="R458" s="89"/>
      <c r="S458" s="83"/>
      <c r="T458" s="83"/>
      <c r="U458" s="83"/>
      <c r="V458" s="83"/>
      <c r="W458" s="83"/>
      <c r="X458" s="83"/>
    </row>
    <row r="459" spans="1:24" ht="26.25" customHeight="1">
      <c r="A459" s="82" t="s">
        <v>377</v>
      </c>
      <c r="B459" s="83" t="s">
        <v>380</v>
      </c>
      <c r="C459" s="84">
        <v>2020</v>
      </c>
      <c r="D459" s="84">
        <v>2026</v>
      </c>
      <c r="E459" s="85" t="s">
        <v>54</v>
      </c>
      <c r="F459" s="51" t="s">
        <v>32</v>
      </c>
      <c r="G459" s="45">
        <f t="shared" si="301"/>
        <v>423000</v>
      </c>
      <c r="H459" s="45">
        <f t="shared" ref="H459:M459" si="306">H460+H461</f>
        <v>0</v>
      </c>
      <c r="I459" s="45">
        <f t="shared" si="306"/>
        <v>0</v>
      </c>
      <c r="J459" s="45">
        <f t="shared" si="306"/>
        <v>0</v>
      </c>
      <c r="K459" s="45">
        <f t="shared" si="306"/>
        <v>423000</v>
      </c>
      <c r="L459" s="45">
        <f t="shared" si="306"/>
        <v>0</v>
      </c>
      <c r="M459" s="45">
        <f t="shared" si="306"/>
        <v>0</v>
      </c>
      <c r="N459" s="45">
        <f t="shared" ref="N459" si="307">N460+N461</f>
        <v>0</v>
      </c>
      <c r="O459" s="86" t="s">
        <v>140</v>
      </c>
      <c r="P459" s="83" t="s">
        <v>88</v>
      </c>
      <c r="Q459" s="83">
        <v>1</v>
      </c>
      <c r="R459" s="89" t="s">
        <v>25</v>
      </c>
      <c r="S459" s="83" t="s">
        <v>25</v>
      </c>
      <c r="T459" s="83" t="s">
        <v>25</v>
      </c>
      <c r="U459" s="83">
        <v>1</v>
      </c>
      <c r="V459" s="83" t="s">
        <v>25</v>
      </c>
      <c r="W459" s="83" t="s">
        <v>25</v>
      </c>
      <c r="X459" s="83" t="s">
        <v>25</v>
      </c>
    </row>
    <row r="460" spans="1:24" ht="63.75" customHeight="1">
      <c r="A460" s="82"/>
      <c r="B460" s="83"/>
      <c r="C460" s="84"/>
      <c r="D460" s="84"/>
      <c r="E460" s="85"/>
      <c r="F460" s="51" t="s">
        <v>38</v>
      </c>
      <c r="G460" s="45">
        <f t="shared" si="301"/>
        <v>16920</v>
      </c>
      <c r="H460" s="45">
        <v>0</v>
      </c>
      <c r="I460" s="45">
        <v>0</v>
      </c>
      <c r="J460" s="45">
        <v>0</v>
      </c>
      <c r="K460" s="45">
        <v>16920</v>
      </c>
      <c r="L460" s="45">
        <v>0</v>
      </c>
      <c r="M460" s="45">
        <v>0</v>
      </c>
      <c r="N460" s="45">
        <v>0</v>
      </c>
      <c r="O460" s="87"/>
      <c r="P460" s="83"/>
      <c r="Q460" s="83"/>
      <c r="R460" s="89"/>
      <c r="S460" s="83"/>
      <c r="T460" s="83"/>
      <c r="U460" s="83"/>
      <c r="V460" s="83"/>
      <c r="W460" s="83"/>
      <c r="X460" s="83"/>
    </row>
    <row r="461" spans="1:24" ht="123" customHeight="1">
      <c r="A461" s="82"/>
      <c r="B461" s="83"/>
      <c r="C461" s="84"/>
      <c r="D461" s="84"/>
      <c r="E461" s="85"/>
      <c r="F461" s="51" t="s">
        <v>39</v>
      </c>
      <c r="G461" s="45">
        <f t="shared" si="301"/>
        <v>406080</v>
      </c>
      <c r="H461" s="45">
        <v>0</v>
      </c>
      <c r="I461" s="45">
        <v>0</v>
      </c>
      <c r="J461" s="45">
        <v>0</v>
      </c>
      <c r="K461" s="45">
        <v>406080</v>
      </c>
      <c r="L461" s="45">
        <v>0</v>
      </c>
      <c r="M461" s="45">
        <v>0</v>
      </c>
      <c r="N461" s="45">
        <v>0</v>
      </c>
      <c r="O461" s="88"/>
      <c r="P461" s="83"/>
      <c r="Q461" s="83"/>
      <c r="R461" s="89"/>
      <c r="S461" s="83"/>
      <c r="T461" s="83"/>
      <c r="U461" s="83"/>
      <c r="V461" s="83"/>
      <c r="W461" s="83"/>
      <c r="X461" s="83"/>
    </row>
    <row r="462" spans="1:24" ht="26.25" customHeight="1">
      <c r="A462" s="82" t="s">
        <v>378</v>
      </c>
      <c r="B462" s="83" t="s">
        <v>381</v>
      </c>
      <c r="C462" s="84">
        <v>2020</v>
      </c>
      <c r="D462" s="84">
        <v>2026</v>
      </c>
      <c r="E462" s="85" t="s">
        <v>54</v>
      </c>
      <c r="F462" s="51" t="s">
        <v>32</v>
      </c>
      <c r="G462" s="45">
        <f t="shared" ref="G462:G467" si="308">H462+I462+J462+K462+L462+M462</f>
        <v>0</v>
      </c>
      <c r="H462" s="45">
        <f t="shared" ref="H462:M462" si="309">H463+H464</f>
        <v>0</v>
      </c>
      <c r="I462" s="45">
        <f t="shared" si="309"/>
        <v>0</v>
      </c>
      <c r="J462" s="45">
        <f t="shared" si="309"/>
        <v>0</v>
      </c>
      <c r="K462" s="45">
        <f t="shared" si="309"/>
        <v>0</v>
      </c>
      <c r="L462" s="45">
        <f t="shared" si="309"/>
        <v>0</v>
      </c>
      <c r="M462" s="45">
        <f t="shared" si="309"/>
        <v>0</v>
      </c>
      <c r="N462" s="45">
        <f t="shared" ref="N462" si="310">N463+N464</f>
        <v>0</v>
      </c>
      <c r="O462" s="86" t="s">
        <v>140</v>
      </c>
      <c r="P462" s="83" t="s">
        <v>88</v>
      </c>
      <c r="Q462" s="83">
        <v>1</v>
      </c>
      <c r="R462" s="89" t="s">
        <v>25</v>
      </c>
      <c r="S462" s="83" t="s">
        <v>25</v>
      </c>
      <c r="T462" s="83" t="s">
        <v>25</v>
      </c>
      <c r="U462" s="83">
        <v>1</v>
      </c>
      <c r="V462" s="83" t="s">
        <v>25</v>
      </c>
      <c r="W462" s="83" t="s">
        <v>25</v>
      </c>
      <c r="X462" s="83" t="s">
        <v>25</v>
      </c>
    </row>
    <row r="463" spans="1:24" ht="63.75" customHeight="1">
      <c r="A463" s="82"/>
      <c r="B463" s="83"/>
      <c r="C463" s="84"/>
      <c r="D463" s="84"/>
      <c r="E463" s="85"/>
      <c r="F463" s="51" t="s">
        <v>38</v>
      </c>
      <c r="G463" s="45">
        <f t="shared" si="308"/>
        <v>0</v>
      </c>
      <c r="H463" s="45">
        <v>0</v>
      </c>
      <c r="I463" s="45">
        <v>0</v>
      </c>
      <c r="J463" s="45">
        <v>0</v>
      </c>
      <c r="K463" s="45">
        <v>0</v>
      </c>
      <c r="L463" s="45">
        <v>0</v>
      </c>
      <c r="M463" s="45">
        <v>0</v>
      </c>
      <c r="N463" s="45">
        <v>0</v>
      </c>
      <c r="O463" s="87"/>
      <c r="P463" s="83"/>
      <c r="Q463" s="83"/>
      <c r="R463" s="89"/>
      <c r="S463" s="83"/>
      <c r="T463" s="83"/>
      <c r="U463" s="83"/>
      <c r="V463" s="83"/>
      <c r="W463" s="83"/>
      <c r="X463" s="83"/>
    </row>
    <row r="464" spans="1:24" ht="123" customHeight="1">
      <c r="A464" s="82"/>
      <c r="B464" s="83"/>
      <c r="C464" s="84"/>
      <c r="D464" s="84"/>
      <c r="E464" s="85"/>
      <c r="F464" s="51" t="s">
        <v>39</v>
      </c>
      <c r="G464" s="45">
        <f t="shared" si="308"/>
        <v>0</v>
      </c>
      <c r="H464" s="45">
        <v>0</v>
      </c>
      <c r="I464" s="45">
        <v>0</v>
      </c>
      <c r="J464" s="45">
        <v>0</v>
      </c>
      <c r="K464" s="45">
        <v>0</v>
      </c>
      <c r="L464" s="45">
        <v>0</v>
      </c>
      <c r="M464" s="45">
        <v>0</v>
      </c>
      <c r="N464" s="45">
        <v>0</v>
      </c>
      <c r="O464" s="88"/>
      <c r="P464" s="83"/>
      <c r="Q464" s="83"/>
      <c r="R464" s="89"/>
      <c r="S464" s="83"/>
      <c r="T464" s="83"/>
      <c r="U464" s="83"/>
      <c r="V464" s="83"/>
      <c r="W464" s="83"/>
      <c r="X464" s="83"/>
    </row>
    <row r="465" spans="1:26" ht="26.25" customHeight="1">
      <c r="A465" s="82" t="s">
        <v>391</v>
      </c>
      <c r="B465" s="83" t="s">
        <v>394</v>
      </c>
      <c r="C465" s="84">
        <v>2020</v>
      </c>
      <c r="D465" s="84">
        <v>2026</v>
      </c>
      <c r="E465" s="85" t="s">
        <v>54</v>
      </c>
      <c r="F465" s="51" t="s">
        <v>32</v>
      </c>
      <c r="G465" s="45">
        <f t="shared" si="308"/>
        <v>2077399.2</v>
      </c>
      <c r="H465" s="45">
        <f t="shared" ref="H465:M465" si="311">H466+H467</f>
        <v>0</v>
      </c>
      <c r="I465" s="45">
        <f t="shared" si="311"/>
        <v>0</v>
      </c>
      <c r="J465" s="45">
        <f t="shared" si="311"/>
        <v>0</v>
      </c>
      <c r="K465" s="45">
        <f t="shared" si="311"/>
        <v>2077399.2</v>
      </c>
      <c r="L465" s="45">
        <f t="shared" si="311"/>
        <v>0</v>
      </c>
      <c r="M465" s="45">
        <f t="shared" si="311"/>
        <v>0</v>
      </c>
      <c r="N465" s="45">
        <f t="shared" ref="N465" si="312">N466+N467</f>
        <v>0</v>
      </c>
      <c r="O465" s="86" t="s">
        <v>392</v>
      </c>
      <c r="P465" s="83" t="s">
        <v>393</v>
      </c>
      <c r="Q465" s="83">
        <v>1</v>
      </c>
      <c r="R465" s="89" t="s">
        <v>25</v>
      </c>
      <c r="S465" s="83" t="s">
        <v>25</v>
      </c>
      <c r="T465" s="83" t="s">
        <v>25</v>
      </c>
      <c r="U465" s="83">
        <v>5.3</v>
      </c>
      <c r="V465" s="83" t="s">
        <v>25</v>
      </c>
      <c r="W465" s="83" t="s">
        <v>25</v>
      </c>
      <c r="X465" s="83" t="s">
        <v>25</v>
      </c>
    </row>
    <row r="466" spans="1:26" ht="63.75" customHeight="1">
      <c r="A466" s="82"/>
      <c r="B466" s="83"/>
      <c r="C466" s="84"/>
      <c r="D466" s="84"/>
      <c r="E466" s="85"/>
      <c r="F466" s="51" t="s">
        <v>38</v>
      </c>
      <c r="G466" s="45">
        <f t="shared" si="308"/>
        <v>2077399.2</v>
      </c>
      <c r="H466" s="45">
        <v>0</v>
      </c>
      <c r="I466" s="45">
        <v>0</v>
      </c>
      <c r="J466" s="45">
        <v>0</v>
      </c>
      <c r="K466" s="45">
        <v>2077399.2</v>
      </c>
      <c r="L466" s="45">
        <v>0</v>
      </c>
      <c r="M466" s="45">
        <v>0</v>
      </c>
      <c r="N466" s="45">
        <v>0</v>
      </c>
      <c r="O466" s="87"/>
      <c r="P466" s="83"/>
      <c r="Q466" s="83"/>
      <c r="R466" s="89"/>
      <c r="S466" s="83"/>
      <c r="T466" s="83"/>
      <c r="U466" s="83"/>
      <c r="V466" s="83"/>
      <c r="W466" s="83"/>
      <c r="X466" s="83"/>
    </row>
    <row r="467" spans="1:26" ht="123" customHeight="1">
      <c r="A467" s="82"/>
      <c r="B467" s="83"/>
      <c r="C467" s="84"/>
      <c r="D467" s="84"/>
      <c r="E467" s="85"/>
      <c r="F467" s="51" t="s">
        <v>39</v>
      </c>
      <c r="G467" s="45">
        <f t="shared" si="308"/>
        <v>0</v>
      </c>
      <c r="H467" s="45">
        <v>0</v>
      </c>
      <c r="I467" s="45">
        <v>0</v>
      </c>
      <c r="J467" s="45">
        <v>0</v>
      </c>
      <c r="K467" s="45">
        <v>0</v>
      </c>
      <c r="L467" s="45">
        <v>0</v>
      </c>
      <c r="M467" s="45">
        <v>0</v>
      </c>
      <c r="N467" s="45">
        <v>0</v>
      </c>
      <c r="O467" s="88"/>
      <c r="P467" s="83"/>
      <c r="Q467" s="83"/>
      <c r="R467" s="89"/>
      <c r="S467" s="83"/>
      <c r="T467" s="83"/>
      <c r="U467" s="83"/>
      <c r="V467" s="83"/>
      <c r="W467" s="83"/>
      <c r="X467" s="83"/>
    </row>
    <row r="468" spans="1:26" ht="26.25" customHeight="1">
      <c r="A468" s="82" t="s">
        <v>397</v>
      </c>
      <c r="B468" s="83" t="s">
        <v>395</v>
      </c>
      <c r="C468" s="84">
        <v>2020</v>
      </c>
      <c r="D468" s="84">
        <v>2026</v>
      </c>
      <c r="E468" s="85" t="s">
        <v>54</v>
      </c>
      <c r="F468" s="51" t="s">
        <v>32</v>
      </c>
      <c r="G468" s="45">
        <f t="shared" ref="G468:G470" si="313">H468+I468+J468+K468+L468+M468</f>
        <v>580000</v>
      </c>
      <c r="H468" s="45">
        <f t="shared" ref="H468:M468" si="314">H469+H470</f>
        <v>0</v>
      </c>
      <c r="I468" s="45">
        <f t="shared" si="314"/>
        <v>0</v>
      </c>
      <c r="J468" s="45">
        <f t="shared" si="314"/>
        <v>0</v>
      </c>
      <c r="K468" s="45">
        <f t="shared" si="314"/>
        <v>580000</v>
      </c>
      <c r="L468" s="45">
        <f t="shared" si="314"/>
        <v>0</v>
      </c>
      <c r="M468" s="45">
        <f t="shared" si="314"/>
        <v>0</v>
      </c>
      <c r="N468" s="45">
        <f t="shared" ref="N468" si="315">N469+N470</f>
        <v>0</v>
      </c>
      <c r="O468" s="86" t="s">
        <v>140</v>
      </c>
      <c r="P468" s="83" t="s">
        <v>88</v>
      </c>
      <c r="Q468" s="83">
        <v>1</v>
      </c>
      <c r="R468" s="89" t="s">
        <v>25</v>
      </c>
      <c r="S468" s="83" t="s">
        <v>25</v>
      </c>
      <c r="T468" s="83" t="s">
        <v>25</v>
      </c>
      <c r="U468" s="83">
        <v>1</v>
      </c>
      <c r="V468" s="83" t="s">
        <v>25</v>
      </c>
      <c r="W468" s="83" t="s">
        <v>25</v>
      </c>
      <c r="X468" s="83" t="s">
        <v>25</v>
      </c>
    </row>
    <row r="469" spans="1:26" ht="63.75" customHeight="1">
      <c r="A469" s="82"/>
      <c r="B469" s="83"/>
      <c r="C469" s="84"/>
      <c r="D469" s="84"/>
      <c r="E469" s="85"/>
      <c r="F469" s="51" t="s">
        <v>38</v>
      </c>
      <c r="G469" s="45">
        <f t="shared" si="313"/>
        <v>23200</v>
      </c>
      <c r="H469" s="45">
        <v>0</v>
      </c>
      <c r="I469" s="45">
        <v>0</v>
      </c>
      <c r="J469" s="45">
        <v>0</v>
      </c>
      <c r="K469" s="45">
        <v>23200</v>
      </c>
      <c r="L469" s="45">
        <v>0</v>
      </c>
      <c r="M469" s="45">
        <v>0</v>
      </c>
      <c r="N469" s="45">
        <v>0</v>
      </c>
      <c r="O469" s="87"/>
      <c r="P469" s="83"/>
      <c r="Q469" s="83"/>
      <c r="R469" s="89"/>
      <c r="S469" s="83"/>
      <c r="T469" s="83"/>
      <c r="U469" s="83"/>
      <c r="V469" s="83"/>
      <c r="W469" s="83"/>
      <c r="X469" s="83"/>
    </row>
    <row r="470" spans="1:26" ht="123" customHeight="1">
      <c r="A470" s="82"/>
      <c r="B470" s="83"/>
      <c r="C470" s="84"/>
      <c r="D470" s="84"/>
      <c r="E470" s="85"/>
      <c r="F470" s="51" t="s">
        <v>39</v>
      </c>
      <c r="G470" s="45">
        <f t="shared" si="313"/>
        <v>556800</v>
      </c>
      <c r="H470" s="45">
        <v>0</v>
      </c>
      <c r="I470" s="45">
        <v>0</v>
      </c>
      <c r="J470" s="45">
        <v>0</v>
      </c>
      <c r="K470" s="45">
        <v>556800</v>
      </c>
      <c r="L470" s="45">
        <v>0</v>
      </c>
      <c r="M470" s="45">
        <v>0</v>
      </c>
      <c r="N470" s="45">
        <v>0</v>
      </c>
      <c r="O470" s="88"/>
      <c r="P470" s="83"/>
      <c r="Q470" s="83"/>
      <c r="R470" s="89"/>
      <c r="S470" s="83"/>
      <c r="T470" s="83"/>
      <c r="U470" s="83"/>
      <c r="V470" s="83"/>
      <c r="W470" s="83"/>
      <c r="X470" s="83"/>
    </row>
    <row r="471" spans="1:26" ht="26.25" customHeight="1">
      <c r="A471" s="82" t="s">
        <v>398</v>
      </c>
      <c r="B471" s="83" t="s">
        <v>396</v>
      </c>
      <c r="C471" s="84">
        <v>2020</v>
      </c>
      <c r="D471" s="84">
        <v>2026</v>
      </c>
      <c r="E471" s="85" t="s">
        <v>54</v>
      </c>
      <c r="F471" s="81" t="s">
        <v>32</v>
      </c>
      <c r="G471" s="45">
        <f t="shared" ref="G471:G476" si="316">H471+I471+J471+K471+L471+M471</f>
        <v>175800</v>
      </c>
      <c r="H471" s="45">
        <f t="shared" ref="H471:M471" si="317">H472+H473</f>
        <v>0</v>
      </c>
      <c r="I471" s="45">
        <f t="shared" si="317"/>
        <v>0</v>
      </c>
      <c r="J471" s="45">
        <f t="shared" si="317"/>
        <v>0</v>
      </c>
      <c r="K471" s="45">
        <f t="shared" si="317"/>
        <v>175800</v>
      </c>
      <c r="L471" s="45">
        <f t="shared" si="317"/>
        <v>0</v>
      </c>
      <c r="M471" s="45">
        <f t="shared" si="317"/>
        <v>0</v>
      </c>
      <c r="N471" s="45">
        <f t="shared" ref="N471" si="318">N472+N473</f>
        <v>0</v>
      </c>
      <c r="O471" s="86" t="s">
        <v>140</v>
      </c>
      <c r="P471" s="83" t="s">
        <v>88</v>
      </c>
      <c r="Q471" s="83">
        <v>2</v>
      </c>
      <c r="R471" s="89" t="s">
        <v>25</v>
      </c>
      <c r="S471" s="83" t="s">
        <v>25</v>
      </c>
      <c r="T471" s="83" t="s">
        <v>25</v>
      </c>
      <c r="U471" s="83">
        <v>2</v>
      </c>
      <c r="V471" s="83" t="s">
        <v>25</v>
      </c>
      <c r="W471" s="83" t="s">
        <v>25</v>
      </c>
      <c r="X471" s="83" t="s">
        <v>25</v>
      </c>
    </row>
    <row r="472" spans="1:26" ht="63.75" customHeight="1">
      <c r="A472" s="82"/>
      <c r="B472" s="83"/>
      <c r="C472" s="84"/>
      <c r="D472" s="84"/>
      <c r="E472" s="85"/>
      <c r="F472" s="51" t="s">
        <v>38</v>
      </c>
      <c r="G472" s="45">
        <f t="shared" si="316"/>
        <v>7032</v>
      </c>
      <c r="H472" s="45">
        <v>0</v>
      </c>
      <c r="I472" s="45">
        <v>0</v>
      </c>
      <c r="J472" s="45">
        <v>0</v>
      </c>
      <c r="K472" s="45">
        <v>7032</v>
      </c>
      <c r="L472" s="45">
        <v>0</v>
      </c>
      <c r="M472" s="45">
        <v>0</v>
      </c>
      <c r="N472" s="45">
        <v>0</v>
      </c>
      <c r="O472" s="87"/>
      <c r="P472" s="83"/>
      <c r="Q472" s="83"/>
      <c r="R472" s="89"/>
      <c r="S472" s="83"/>
      <c r="T472" s="83"/>
      <c r="U472" s="83"/>
      <c r="V472" s="83"/>
      <c r="W472" s="83"/>
      <c r="X472" s="83"/>
    </row>
    <row r="473" spans="1:26" ht="123" customHeight="1">
      <c r="A473" s="82"/>
      <c r="B473" s="83"/>
      <c r="C473" s="84"/>
      <c r="D473" s="84"/>
      <c r="E473" s="85"/>
      <c r="F473" s="51" t="s">
        <v>39</v>
      </c>
      <c r="G473" s="45">
        <f t="shared" si="316"/>
        <v>168768</v>
      </c>
      <c r="H473" s="45">
        <v>0</v>
      </c>
      <c r="I473" s="45">
        <v>0</v>
      </c>
      <c r="J473" s="45">
        <v>0</v>
      </c>
      <c r="K473" s="45">
        <v>168768</v>
      </c>
      <c r="L473" s="45">
        <v>0</v>
      </c>
      <c r="M473" s="45">
        <v>0</v>
      </c>
      <c r="N473" s="45">
        <v>0</v>
      </c>
      <c r="O473" s="88"/>
      <c r="P473" s="83"/>
      <c r="Q473" s="83"/>
      <c r="R473" s="89"/>
      <c r="S473" s="83"/>
      <c r="T473" s="83"/>
      <c r="U473" s="83"/>
      <c r="V473" s="83"/>
      <c r="W473" s="83"/>
      <c r="X473" s="83"/>
    </row>
    <row r="474" spans="1:26" ht="26.25" customHeight="1">
      <c r="A474" s="82" t="s">
        <v>397</v>
      </c>
      <c r="B474" s="83" t="s">
        <v>407</v>
      </c>
      <c r="C474" s="84">
        <v>2020</v>
      </c>
      <c r="D474" s="84">
        <v>2026</v>
      </c>
      <c r="E474" s="85" t="s">
        <v>54</v>
      </c>
      <c r="F474" s="81" t="s">
        <v>32</v>
      </c>
      <c r="G474" s="80">
        <f t="shared" si="316"/>
        <v>20000</v>
      </c>
      <c r="H474" s="80">
        <f t="shared" ref="H474:N474" si="319">H475+H476</f>
        <v>0</v>
      </c>
      <c r="I474" s="80">
        <f t="shared" si="319"/>
        <v>0</v>
      </c>
      <c r="J474" s="80">
        <f t="shared" si="319"/>
        <v>0</v>
      </c>
      <c r="K474" s="80">
        <f t="shared" si="319"/>
        <v>0</v>
      </c>
      <c r="L474" s="80">
        <f t="shared" si="319"/>
        <v>20000</v>
      </c>
      <c r="M474" s="80">
        <f t="shared" si="319"/>
        <v>0</v>
      </c>
      <c r="N474" s="80">
        <f t="shared" si="319"/>
        <v>0</v>
      </c>
      <c r="O474" s="86" t="s">
        <v>132</v>
      </c>
      <c r="P474" s="83" t="s">
        <v>75</v>
      </c>
      <c r="Q474" s="83">
        <v>100</v>
      </c>
      <c r="R474" s="89" t="s">
        <v>25</v>
      </c>
      <c r="S474" s="83" t="s">
        <v>25</v>
      </c>
      <c r="T474" s="83" t="s">
        <v>25</v>
      </c>
      <c r="U474" s="83">
        <v>0</v>
      </c>
      <c r="V474" s="83">
        <v>100</v>
      </c>
      <c r="W474" s="83" t="s">
        <v>25</v>
      </c>
      <c r="X474" s="83" t="s">
        <v>25</v>
      </c>
    </row>
    <row r="475" spans="1:26" ht="63.75" customHeight="1">
      <c r="A475" s="82"/>
      <c r="B475" s="83"/>
      <c r="C475" s="84"/>
      <c r="D475" s="84"/>
      <c r="E475" s="85"/>
      <c r="F475" s="81" t="s">
        <v>38</v>
      </c>
      <c r="G475" s="80">
        <f t="shared" si="316"/>
        <v>20000</v>
      </c>
      <c r="H475" s="80">
        <v>0</v>
      </c>
      <c r="I475" s="80">
        <v>0</v>
      </c>
      <c r="J475" s="80">
        <v>0</v>
      </c>
      <c r="K475" s="80">
        <v>0</v>
      </c>
      <c r="L475" s="80">
        <v>20000</v>
      </c>
      <c r="M475" s="80">
        <v>0</v>
      </c>
      <c r="N475" s="80">
        <v>0</v>
      </c>
      <c r="O475" s="87"/>
      <c r="P475" s="83"/>
      <c r="Q475" s="83"/>
      <c r="R475" s="89"/>
      <c r="S475" s="83"/>
      <c r="T475" s="83"/>
      <c r="U475" s="83"/>
      <c r="V475" s="83"/>
      <c r="W475" s="83"/>
      <c r="X475" s="83"/>
    </row>
    <row r="476" spans="1:26" ht="123" customHeight="1">
      <c r="A476" s="82"/>
      <c r="B476" s="83"/>
      <c r="C476" s="84"/>
      <c r="D476" s="84"/>
      <c r="E476" s="85"/>
      <c r="F476" s="81" t="s">
        <v>39</v>
      </c>
      <c r="G476" s="80">
        <f t="shared" si="316"/>
        <v>0</v>
      </c>
      <c r="H476" s="80">
        <v>0</v>
      </c>
      <c r="I476" s="80">
        <v>0</v>
      </c>
      <c r="J476" s="80">
        <v>0</v>
      </c>
      <c r="K476" s="80">
        <v>0</v>
      </c>
      <c r="L476" s="80">
        <v>0</v>
      </c>
      <c r="M476" s="80">
        <v>0</v>
      </c>
      <c r="N476" s="80">
        <v>0</v>
      </c>
      <c r="O476" s="88"/>
      <c r="P476" s="83"/>
      <c r="Q476" s="83"/>
      <c r="R476" s="89"/>
      <c r="S476" s="83"/>
      <c r="T476" s="83"/>
      <c r="U476" s="83"/>
      <c r="V476" s="83"/>
      <c r="W476" s="83"/>
      <c r="X476" s="83"/>
    </row>
    <row r="477" spans="1:26" ht="26.25" customHeight="1">
      <c r="A477" s="82" t="s">
        <v>398</v>
      </c>
      <c r="B477" s="83" t="s">
        <v>408</v>
      </c>
      <c r="C477" s="84">
        <v>2020</v>
      </c>
      <c r="D477" s="84">
        <v>2026</v>
      </c>
      <c r="E477" s="85" t="s">
        <v>54</v>
      </c>
      <c r="F477" s="81" t="s">
        <v>32</v>
      </c>
      <c r="G477" s="80">
        <f t="shared" ref="G477:G479" si="320">H477+I477+J477+K477+L477+M477</f>
        <v>22000</v>
      </c>
      <c r="H477" s="80">
        <f t="shared" ref="H477:N477" si="321">H478+H479</f>
        <v>0</v>
      </c>
      <c r="I477" s="80">
        <f t="shared" si="321"/>
        <v>0</v>
      </c>
      <c r="J477" s="80">
        <f t="shared" si="321"/>
        <v>0</v>
      </c>
      <c r="K477" s="80">
        <f t="shared" si="321"/>
        <v>0</v>
      </c>
      <c r="L477" s="80">
        <f t="shared" si="321"/>
        <v>22000</v>
      </c>
      <c r="M477" s="80">
        <f t="shared" si="321"/>
        <v>0</v>
      </c>
      <c r="N477" s="80">
        <f t="shared" si="321"/>
        <v>0</v>
      </c>
      <c r="O477" s="86" t="s">
        <v>132</v>
      </c>
      <c r="P477" s="83" t="s">
        <v>75</v>
      </c>
      <c r="Q477" s="83">
        <v>100</v>
      </c>
      <c r="R477" s="89" t="s">
        <v>25</v>
      </c>
      <c r="S477" s="83" t="s">
        <v>25</v>
      </c>
      <c r="T477" s="83" t="s">
        <v>25</v>
      </c>
      <c r="U477" s="83" t="s">
        <v>25</v>
      </c>
      <c r="V477" s="83">
        <v>100</v>
      </c>
      <c r="W477" s="83" t="s">
        <v>25</v>
      </c>
      <c r="X477" s="83" t="s">
        <v>25</v>
      </c>
    </row>
    <row r="478" spans="1:26" ht="63.75" customHeight="1">
      <c r="A478" s="82"/>
      <c r="B478" s="83"/>
      <c r="C478" s="84"/>
      <c r="D478" s="84"/>
      <c r="E478" s="85"/>
      <c r="F478" s="81" t="s">
        <v>38</v>
      </c>
      <c r="G478" s="80">
        <f t="shared" si="320"/>
        <v>22000</v>
      </c>
      <c r="H478" s="80">
        <v>0</v>
      </c>
      <c r="I478" s="80">
        <v>0</v>
      </c>
      <c r="J478" s="80">
        <v>0</v>
      </c>
      <c r="K478" s="80">
        <v>0</v>
      </c>
      <c r="L478" s="80">
        <v>22000</v>
      </c>
      <c r="M478" s="80">
        <v>0</v>
      </c>
      <c r="N478" s="80">
        <v>0</v>
      </c>
      <c r="O478" s="87"/>
      <c r="P478" s="83"/>
      <c r="Q478" s="83"/>
      <c r="R478" s="89"/>
      <c r="S478" s="83"/>
      <c r="T478" s="83"/>
      <c r="U478" s="83"/>
      <c r="V478" s="83"/>
      <c r="W478" s="83"/>
      <c r="X478" s="83"/>
    </row>
    <row r="479" spans="1:26" ht="123" customHeight="1">
      <c r="A479" s="82"/>
      <c r="B479" s="83"/>
      <c r="C479" s="84"/>
      <c r="D479" s="84"/>
      <c r="E479" s="85"/>
      <c r="F479" s="81" t="s">
        <v>39</v>
      </c>
      <c r="G479" s="80">
        <f t="shared" si="320"/>
        <v>0</v>
      </c>
      <c r="H479" s="80">
        <v>0</v>
      </c>
      <c r="I479" s="80">
        <v>0</v>
      </c>
      <c r="J479" s="80">
        <v>0</v>
      </c>
      <c r="K479" s="80">
        <v>0</v>
      </c>
      <c r="L479" s="80">
        <v>0</v>
      </c>
      <c r="M479" s="80">
        <v>0</v>
      </c>
      <c r="N479" s="80">
        <v>0</v>
      </c>
      <c r="O479" s="88"/>
      <c r="P479" s="83"/>
      <c r="Q479" s="83"/>
      <c r="R479" s="89"/>
      <c r="S479" s="83"/>
      <c r="T479" s="83"/>
      <c r="U479" s="83"/>
      <c r="V479" s="83"/>
      <c r="W479" s="83"/>
      <c r="X479" s="83"/>
    </row>
    <row r="480" spans="1:26" s="14" customFormat="1" ht="47.25" customHeight="1">
      <c r="A480" s="82" t="s">
        <v>196</v>
      </c>
      <c r="B480" s="109" t="s">
        <v>197</v>
      </c>
      <c r="C480" s="91">
        <v>2020</v>
      </c>
      <c r="D480" s="91">
        <v>2026</v>
      </c>
      <c r="E480" s="44" t="s">
        <v>73</v>
      </c>
      <c r="F480" s="58" t="s">
        <v>66</v>
      </c>
      <c r="G480" s="45">
        <f t="shared" ref="G480:G518" si="322">H480+I480+J480+K480+L480+M480</f>
        <v>6738605</v>
      </c>
      <c r="H480" s="45">
        <f t="shared" ref="H480:M480" si="323">H481+H482</f>
        <v>2000</v>
      </c>
      <c r="I480" s="45">
        <f t="shared" si="323"/>
        <v>2939055</v>
      </c>
      <c r="J480" s="45">
        <f t="shared" si="323"/>
        <v>1005050</v>
      </c>
      <c r="K480" s="45">
        <f t="shared" si="323"/>
        <v>2792500</v>
      </c>
      <c r="L480" s="45">
        <f t="shared" si="323"/>
        <v>0</v>
      </c>
      <c r="M480" s="45">
        <f t="shared" si="323"/>
        <v>0</v>
      </c>
      <c r="N480" s="45">
        <f t="shared" ref="N480" si="324">N481+N482</f>
        <v>0</v>
      </c>
      <c r="O480" s="103" t="s">
        <v>25</v>
      </c>
      <c r="P480" s="103" t="s">
        <v>25</v>
      </c>
      <c r="Q480" s="103" t="s">
        <v>25</v>
      </c>
      <c r="R480" s="103" t="s">
        <v>25</v>
      </c>
      <c r="S480" s="103" t="s">
        <v>25</v>
      </c>
      <c r="T480" s="103" t="s">
        <v>25</v>
      </c>
      <c r="U480" s="103" t="s">
        <v>25</v>
      </c>
      <c r="V480" s="103" t="s">
        <v>25</v>
      </c>
      <c r="W480" s="103" t="s">
        <v>25</v>
      </c>
      <c r="X480" s="103" t="s">
        <v>25</v>
      </c>
      <c r="Y480" s="13"/>
      <c r="Z480" s="13"/>
    </row>
    <row r="481" spans="1:26" s="14" customFormat="1" ht="68.25" customHeight="1">
      <c r="A481" s="82"/>
      <c r="B481" s="109"/>
      <c r="C481" s="91"/>
      <c r="D481" s="91"/>
      <c r="E481" s="44"/>
      <c r="F481" s="58" t="s">
        <v>38</v>
      </c>
      <c r="G481" s="45">
        <f t="shared" si="322"/>
        <v>3226611.5</v>
      </c>
      <c r="H481" s="45">
        <f t="shared" ref="H481:M482" si="325">H484</f>
        <v>2000</v>
      </c>
      <c r="I481" s="45">
        <f t="shared" si="325"/>
        <v>293905.5</v>
      </c>
      <c r="J481" s="45">
        <f t="shared" si="325"/>
        <v>138206</v>
      </c>
      <c r="K481" s="45">
        <f t="shared" si="325"/>
        <v>2792500</v>
      </c>
      <c r="L481" s="45">
        <f t="shared" si="325"/>
        <v>0</v>
      </c>
      <c r="M481" s="45">
        <f t="shared" si="325"/>
        <v>0</v>
      </c>
      <c r="N481" s="45">
        <f t="shared" ref="N481" si="326">N484</f>
        <v>0</v>
      </c>
      <c r="O481" s="103"/>
      <c r="P481" s="103"/>
      <c r="Q481" s="103"/>
      <c r="R481" s="103"/>
      <c r="S481" s="103"/>
      <c r="T481" s="103"/>
      <c r="U481" s="103"/>
      <c r="V481" s="103"/>
      <c r="W481" s="103"/>
      <c r="X481" s="103"/>
      <c r="Y481" s="13"/>
      <c r="Z481" s="13"/>
    </row>
    <row r="482" spans="1:26" s="14" customFormat="1" ht="93" customHeight="1">
      <c r="A482" s="82"/>
      <c r="B482" s="109"/>
      <c r="C482" s="91"/>
      <c r="D482" s="91"/>
      <c r="E482" s="44"/>
      <c r="F482" s="58" t="s">
        <v>67</v>
      </c>
      <c r="G482" s="45">
        <f t="shared" si="322"/>
        <v>3511993.5</v>
      </c>
      <c r="H482" s="45">
        <f t="shared" si="325"/>
        <v>0</v>
      </c>
      <c r="I482" s="45">
        <f t="shared" si="325"/>
        <v>2645149.5</v>
      </c>
      <c r="J482" s="45">
        <f t="shared" si="325"/>
        <v>866844</v>
      </c>
      <c r="K482" s="45">
        <f t="shared" si="325"/>
        <v>0</v>
      </c>
      <c r="L482" s="45">
        <f t="shared" si="325"/>
        <v>0</v>
      </c>
      <c r="M482" s="45">
        <f t="shared" si="325"/>
        <v>0</v>
      </c>
      <c r="N482" s="45">
        <f t="shared" ref="N482" si="327">N485</f>
        <v>0</v>
      </c>
      <c r="O482" s="103"/>
      <c r="P482" s="103"/>
      <c r="Q482" s="103"/>
      <c r="R482" s="103"/>
      <c r="S482" s="103"/>
      <c r="T482" s="103"/>
      <c r="U482" s="103"/>
      <c r="V482" s="103"/>
      <c r="W482" s="103"/>
      <c r="X482" s="103"/>
      <c r="Y482" s="13"/>
      <c r="Z482" s="13"/>
    </row>
    <row r="483" spans="1:26" s="14" customFormat="1" ht="26.25" customHeight="1">
      <c r="A483" s="82" t="s">
        <v>196</v>
      </c>
      <c r="B483" s="141" t="s">
        <v>198</v>
      </c>
      <c r="C483" s="91">
        <v>2020</v>
      </c>
      <c r="D483" s="91">
        <v>2026</v>
      </c>
      <c r="E483" s="85" t="s">
        <v>73</v>
      </c>
      <c r="F483" s="58" t="s">
        <v>66</v>
      </c>
      <c r="G483" s="45">
        <f t="shared" si="322"/>
        <v>6738605</v>
      </c>
      <c r="H483" s="45">
        <f t="shared" ref="H483:M483" si="328">H484+H485</f>
        <v>2000</v>
      </c>
      <c r="I483" s="45">
        <f t="shared" si="328"/>
        <v>2939055</v>
      </c>
      <c r="J483" s="45">
        <f t="shared" si="328"/>
        <v>1005050</v>
      </c>
      <c r="K483" s="45">
        <f t="shared" si="328"/>
        <v>2792500</v>
      </c>
      <c r="L483" s="45">
        <f t="shared" si="328"/>
        <v>0</v>
      </c>
      <c r="M483" s="45">
        <f t="shared" si="328"/>
        <v>0</v>
      </c>
      <c r="N483" s="45">
        <f t="shared" ref="N483" si="329">N484+N485</f>
        <v>0</v>
      </c>
      <c r="O483" s="103" t="s">
        <v>25</v>
      </c>
      <c r="P483" s="103" t="s">
        <v>25</v>
      </c>
      <c r="Q483" s="103" t="s">
        <v>25</v>
      </c>
      <c r="R483" s="103" t="s">
        <v>25</v>
      </c>
      <c r="S483" s="103" t="s">
        <v>25</v>
      </c>
      <c r="T483" s="103" t="s">
        <v>25</v>
      </c>
      <c r="U483" s="103" t="s">
        <v>25</v>
      </c>
      <c r="V483" s="103" t="s">
        <v>25</v>
      </c>
      <c r="W483" s="103" t="s">
        <v>25</v>
      </c>
      <c r="X483" s="103" t="s">
        <v>25</v>
      </c>
      <c r="Y483" s="13"/>
      <c r="Z483" s="13"/>
    </row>
    <row r="484" spans="1:26" s="14" customFormat="1" ht="75.75" customHeight="1">
      <c r="A484" s="82"/>
      <c r="B484" s="141"/>
      <c r="C484" s="91"/>
      <c r="D484" s="91"/>
      <c r="E484" s="85"/>
      <c r="F484" s="58" t="s">
        <v>38</v>
      </c>
      <c r="G484" s="45">
        <f t="shared" si="322"/>
        <v>3226611.5</v>
      </c>
      <c r="H484" s="45">
        <f>H487+H490</f>
        <v>2000</v>
      </c>
      <c r="I484" s="45">
        <f>I487+I490+I493</f>
        <v>293905.5</v>
      </c>
      <c r="J484" s="45">
        <f>J487+J490</f>
        <v>138206</v>
      </c>
      <c r="K484" s="45">
        <f t="shared" ref="K484:M485" si="330">K487+K490+K493+K496</f>
        <v>2792500</v>
      </c>
      <c r="L484" s="45">
        <f t="shared" si="330"/>
        <v>0</v>
      </c>
      <c r="M484" s="45">
        <f t="shared" si="330"/>
        <v>0</v>
      </c>
      <c r="N484" s="45">
        <f t="shared" ref="N484" si="331">N487+N490+N493+N496</f>
        <v>0</v>
      </c>
      <c r="O484" s="103"/>
      <c r="P484" s="103"/>
      <c r="Q484" s="103"/>
      <c r="R484" s="103"/>
      <c r="S484" s="103"/>
      <c r="T484" s="103"/>
      <c r="U484" s="103"/>
      <c r="V484" s="103"/>
      <c r="W484" s="103"/>
      <c r="X484" s="103"/>
      <c r="Y484" s="13"/>
      <c r="Z484" s="13"/>
    </row>
    <row r="485" spans="1:26" s="14" customFormat="1" ht="103.5" customHeight="1">
      <c r="A485" s="82"/>
      <c r="B485" s="141"/>
      <c r="C485" s="91"/>
      <c r="D485" s="91"/>
      <c r="E485" s="85"/>
      <c r="F485" s="58" t="s">
        <v>67</v>
      </c>
      <c r="G485" s="45">
        <f t="shared" si="322"/>
        <v>3511993.5</v>
      </c>
      <c r="H485" s="45">
        <f>H488+H491</f>
        <v>0</v>
      </c>
      <c r="I485" s="45">
        <f>I488+I491+I494</f>
        <v>2645149.5</v>
      </c>
      <c r="J485" s="45">
        <f>J488+J491</f>
        <v>866844</v>
      </c>
      <c r="K485" s="45">
        <f t="shared" si="330"/>
        <v>0</v>
      </c>
      <c r="L485" s="45">
        <f t="shared" si="330"/>
        <v>0</v>
      </c>
      <c r="M485" s="45">
        <f t="shared" si="330"/>
        <v>0</v>
      </c>
      <c r="N485" s="45">
        <f t="shared" ref="N485" si="332">N488+N491+N494+N497</f>
        <v>0</v>
      </c>
      <c r="O485" s="103"/>
      <c r="P485" s="103"/>
      <c r="Q485" s="103"/>
      <c r="R485" s="103"/>
      <c r="S485" s="103"/>
      <c r="T485" s="103"/>
      <c r="U485" s="103"/>
      <c r="V485" s="103"/>
      <c r="W485" s="103"/>
      <c r="X485" s="103"/>
      <c r="Y485" s="13"/>
      <c r="Z485" s="13"/>
    </row>
    <row r="486" spans="1:26" s="14" customFormat="1" ht="33.75" customHeight="1">
      <c r="A486" s="82" t="s">
        <v>199</v>
      </c>
      <c r="B486" s="137" t="s">
        <v>200</v>
      </c>
      <c r="C486" s="91">
        <v>2020</v>
      </c>
      <c r="D486" s="91">
        <v>2026</v>
      </c>
      <c r="E486" s="85" t="s">
        <v>73</v>
      </c>
      <c r="F486" s="58" t="s">
        <v>66</v>
      </c>
      <c r="G486" s="45">
        <f t="shared" si="322"/>
        <v>3486605</v>
      </c>
      <c r="H486" s="45">
        <f t="shared" ref="H486:M486" si="333">H487+H488</f>
        <v>0</v>
      </c>
      <c r="I486" s="45">
        <f t="shared" si="333"/>
        <v>989055</v>
      </c>
      <c r="J486" s="45">
        <f t="shared" si="333"/>
        <v>1005050</v>
      </c>
      <c r="K486" s="45">
        <f t="shared" si="333"/>
        <v>1492500</v>
      </c>
      <c r="L486" s="45">
        <f t="shared" si="333"/>
        <v>0</v>
      </c>
      <c r="M486" s="45">
        <f t="shared" si="333"/>
        <v>0</v>
      </c>
      <c r="N486" s="45">
        <f t="shared" ref="N486" si="334">N487+N488</f>
        <v>0</v>
      </c>
      <c r="O486" s="142" t="s">
        <v>201</v>
      </c>
      <c r="P486" s="83" t="s">
        <v>75</v>
      </c>
      <c r="Q486" s="83" t="s">
        <v>25</v>
      </c>
      <c r="R486" s="83">
        <v>100</v>
      </c>
      <c r="S486" s="83">
        <v>100</v>
      </c>
      <c r="T486" s="83">
        <v>100</v>
      </c>
      <c r="U486" s="83">
        <v>100</v>
      </c>
      <c r="V486" s="83">
        <v>100</v>
      </c>
      <c r="W486" s="83">
        <v>100</v>
      </c>
      <c r="X486" s="83">
        <v>100</v>
      </c>
      <c r="Y486" s="13"/>
      <c r="Z486" s="13"/>
    </row>
    <row r="487" spans="1:26" s="14" customFormat="1" ht="75" customHeight="1">
      <c r="A487" s="82"/>
      <c r="B487" s="137"/>
      <c r="C487" s="91"/>
      <c r="D487" s="91"/>
      <c r="E487" s="85"/>
      <c r="F487" s="58" t="s">
        <v>38</v>
      </c>
      <c r="G487" s="45">
        <f t="shared" si="322"/>
        <v>1729611.5</v>
      </c>
      <c r="H487" s="45">
        <v>0</v>
      </c>
      <c r="I487" s="45">
        <v>98905.5</v>
      </c>
      <c r="J487" s="45">
        <v>138206</v>
      </c>
      <c r="K487" s="45">
        <f>1343250+149250</f>
        <v>1492500</v>
      </c>
      <c r="L487" s="45">
        <v>0</v>
      </c>
      <c r="M487" s="45">
        <v>0</v>
      </c>
      <c r="N487" s="45">
        <v>0</v>
      </c>
      <c r="O487" s="142"/>
      <c r="P487" s="83"/>
      <c r="Q487" s="83"/>
      <c r="R487" s="83"/>
      <c r="S487" s="83"/>
      <c r="T487" s="83"/>
      <c r="U487" s="83"/>
      <c r="V487" s="83"/>
      <c r="W487" s="83"/>
      <c r="X487" s="83"/>
      <c r="Y487" s="13"/>
      <c r="Z487" s="13"/>
    </row>
    <row r="488" spans="1:26" s="14" customFormat="1" ht="96" customHeight="1">
      <c r="A488" s="82"/>
      <c r="B488" s="137"/>
      <c r="C488" s="91"/>
      <c r="D488" s="91"/>
      <c r="E488" s="85"/>
      <c r="F488" s="58" t="s">
        <v>67</v>
      </c>
      <c r="G488" s="45">
        <f t="shared" si="322"/>
        <v>1756993.5</v>
      </c>
      <c r="H488" s="45">
        <v>0</v>
      </c>
      <c r="I488" s="45">
        <v>890149.5</v>
      </c>
      <c r="J488" s="45">
        <v>866844</v>
      </c>
      <c r="K488" s="45">
        <v>0</v>
      </c>
      <c r="L488" s="45">
        <v>0</v>
      </c>
      <c r="M488" s="45">
        <v>0</v>
      </c>
      <c r="N488" s="45">
        <v>0</v>
      </c>
      <c r="O488" s="142"/>
      <c r="P488" s="83"/>
      <c r="Q488" s="83"/>
      <c r="R488" s="83"/>
      <c r="S488" s="83"/>
      <c r="T488" s="83"/>
      <c r="U488" s="83"/>
      <c r="V488" s="83"/>
      <c r="W488" s="83"/>
      <c r="X488" s="83"/>
      <c r="Y488" s="13"/>
      <c r="Z488" s="13"/>
    </row>
    <row r="489" spans="1:26" s="14" customFormat="1" ht="33.75" customHeight="1">
      <c r="A489" s="82" t="s">
        <v>330</v>
      </c>
      <c r="B489" s="137" t="s">
        <v>202</v>
      </c>
      <c r="C489" s="91">
        <v>2020</v>
      </c>
      <c r="D489" s="91">
        <v>2026</v>
      </c>
      <c r="E489" s="85" t="s">
        <v>73</v>
      </c>
      <c r="F489" s="58" t="s">
        <v>66</v>
      </c>
      <c r="G489" s="45">
        <f t="shared" si="322"/>
        <v>2000</v>
      </c>
      <c r="H489" s="45">
        <f t="shared" ref="H489:M489" si="335">H490+H491</f>
        <v>2000</v>
      </c>
      <c r="I489" s="45">
        <f t="shared" si="335"/>
        <v>0</v>
      </c>
      <c r="J489" s="45">
        <f t="shared" si="335"/>
        <v>0</v>
      </c>
      <c r="K489" s="45">
        <f t="shared" si="335"/>
        <v>0</v>
      </c>
      <c r="L489" s="45">
        <f t="shared" si="335"/>
        <v>0</v>
      </c>
      <c r="M489" s="45">
        <f t="shared" si="335"/>
        <v>0</v>
      </c>
      <c r="N489" s="45">
        <f t="shared" ref="N489" si="336">N490+N491</f>
        <v>0</v>
      </c>
      <c r="O489" s="95" t="s">
        <v>74</v>
      </c>
      <c r="P489" s="83" t="s">
        <v>75</v>
      </c>
      <c r="Q489" s="83" t="s">
        <v>25</v>
      </c>
      <c r="R489" s="83">
        <v>100</v>
      </c>
      <c r="S489" s="83">
        <v>100</v>
      </c>
      <c r="T489" s="83">
        <v>100</v>
      </c>
      <c r="U489" s="83">
        <v>100</v>
      </c>
      <c r="V489" s="83">
        <v>100</v>
      </c>
      <c r="W489" s="83">
        <v>100</v>
      </c>
      <c r="X489" s="83">
        <v>100</v>
      </c>
      <c r="Y489" s="13"/>
      <c r="Z489" s="13"/>
    </row>
    <row r="490" spans="1:26" s="14" customFormat="1" ht="75" customHeight="1">
      <c r="A490" s="82"/>
      <c r="B490" s="137"/>
      <c r="C490" s="91"/>
      <c r="D490" s="91"/>
      <c r="E490" s="85"/>
      <c r="F490" s="58" t="s">
        <v>38</v>
      </c>
      <c r="G490" s="45">
        <f t="shared" si="322"/>
        <v>2000</v>
      </c>
      <c r="H490" s="45">
        <v>2000</v>
      </c>
      <c r="I490" s="45">
        <v>0</v>
      </c>
      <c r="J490" s="45">
        <v>0</v>
      </c>
      <c r="K490" s="45">
        <v>0</v>
      </c>
      <c r="L490" s="45">
        <v>0</v>
      </c>
      <c r="M490" s="45">
        <v>0</v>
      </c>
      <c r="N490" s="45">
        <v>0</v>
      </c>
      <c r="O490" s="95"/>
      <c r="P490" s="83"/>
      <c r="Q490" s="83"/>
      <c r="R490" s="83"/>
      <c r="S490" s="83"/>
      <c r="T490" s="83"/>
      <c r="U490" s="83"/>
      <c r="V490" s="83"/>
      <c r="W490" s="83"/>
      <c r="X490" s="83"/>
      <c r="Y490" s="13"/>
      <c r="Z490" s="13"/>
    </row>
    <row r="491" spans="1:26" s="14" customFormat="1" ht="96" customHeight="1">
      <c r="A491" s="82"/>
      <c r="B491" s="137"/>
      <c r="C491" s="91"/>
      <c r="D491" s="91"/>
      <c r="E491" s="85"/>
      <c r="F491" s="58" t="s">
        <v>67</v>
      </c>
      <c r="G491" s="45">
        <f t="shared" si="322"/>
        <v>0</v>
      </c>
      <c r="H491" s="45">
        <v>0</v>
      </c>
      <c r="I491" s="45">
        <v>0</v>
      </c>
      <c r="J491" s="45">
        <v>0</v>
      </c>
      <c r="K491" s="45">
        <v>0</v>
      </c>
      <c r="L491" s="45">
        <v>0</v>
      </c>
      <c r="M491" s="45">
        <v>0</v>
      </c>
      <c r="N491" s="45">
        <v>0</v>
      </c>
      <c r="O491" s="95"/>
      <c r="P491" s="83"/>
      <c r="Q491" s="83"/>
      <c r="R491" s="83"/>
      <c r="S491" s="83"/>
      <c r="T491" s="83"/>
      <c r="U491" s="83"/>
      <c r="V491" s="83"/>
      <c r="W491" s="83"/>
      <c r="X491" s="83"/>
      <c r="Y491" s="13"/>
      <c r="Z491" s="13"/>
    </row>
    <row r="492" spans="1:26" s="14" customFormat="1" ht="33.75" customHeight="1">
      <c r="A492" s="82" t="s">
        <v>331</v>
      </c>
      <c r="B492" s="137" t="s">
        <v>203</v>
      </c>
      <c r="C492" s="91">
        <v>2020</v>
      </c>
      <c r="D492" s="91">
        <v>2026</v>
      </c>
      <c r="E492" s="85" t="s">
        <v>73</v>
      </c>
      <c r="F492" s="58" t="s">
        <v>66</v>
      </c>
      <c r="G492" s="45">
        <f t="shared" si="322"/>
        <v>2937000</v>
      </c>
      <c r="H492" s="45">
        <f t="shared" ref="H492:M492" si="337">H493+H494</f>
        <v>2000</v>
      </c>
      <c r="I492" s="45">
        <f t="shared" si="337"/>
        <v>1950000</v>
      </c>
      <c r="J492" s="45">
        <f t="shared" si="337"/>
        <v>0</v>
      </c>
      <c r="K492" s="45">
        <f t="shared" si="337"/>
        <v>985000</v>
      </c>
      <c r="L492" s="45">
        <f t="shared" si="337"/>
        <v>0</v>
      </c>
      <c r="M492" s="45">
        <f t="shared" si="337"/>
        <v>0</v>
      </c>
      <c r="N492" s="45">
        <f t="shared" ref="N492" si="338">N493+N494</f>
        <v>0</v>
      </c>
      <c r="O492" s="95" t="s">
        <v>74</v>
      </c>
      <c r="P492" s="83" t="s">
        <v>75</v>
      </c>
      <c r="Q492" s="83" t="s">
        <v>25</v>
      </c>
      <c r="R492" s="83">
        <v>100</v>
      </c>
      <c r="S492" s="83">
        <v>100</v>
      </c>
      <c r="T492" s="83">
        <v>100</v>
      </c>
      <c r="U492" s="83">
        <v>100</v>
      </c>
      <c r="V492" s="83">
        <v>100</v>
      </c>
      <c r="W492" s="83">
        <v>100</v>
      </c>
      <c r="X492" s="83">
        <v>100</v>
      </c>
      <c r="Y492" s="13"/>
      <c r="Z492" s="13"/>
    </row>
    <row r="493" spans="1:26" s="14" customFormat="1" ht="75" customHeight="1">
      <c r="A493" s="82"/>
      <c r="B493" s="137"/>
      <c r="C493" s="91"/>
      <c r="D493" s="91"/>
      <c r="E493" s="85"/>
      <c r="F493" s="58" t="s">
        <v>38</v>
      </c>
      <c r="G493" s="45">
        <f t="shared" si="322"/>
        <v>1182000</v>
      </c>
      <c r="H493" s="45">
        <v>2000</v>
      </c>
      <c r="I493" s="45">
        <v>195000</v>
      </c>
      <c r="J493" s="45">
        <v>0</v>
      </c>
      <c r="K493" s="45">
        <f>886500+98500</f>
        <v>985000</v>
      </c>
      <c r="L493" s="45">
        <v>0</v>
      </c>
      <c r="M493" s="45">
        <v>0</v>
      </c>
      <c r="N493" s="45">
        <v>0</v>
      </c>
      <c r="O493" s="95"/>
      <c r="P493" s="83"/>
      <c r="Q493" s="83"/>
      <c r="R493" s="83"/>
      <c r="S493" s="83"/>
      <c r="T493" s="83"/>
      <c r="U493" s="83"/>
      <c r="V493" s="83"/>
      <c r="W493" s="83"/>
      <c r="X493" s="83"/>
      <c r="Y493" s="13"/>
      <c r="Z493" s="13"/>
    </row>
    <row r="494" spans="1:26" s="14" customFormat="1" ht="96" customHeight="1">
      <c r="A494" s="82"/>
      <c r="B494" s="137"/>
      <c r="C494" s="91"/>
      <c r="D494" s="91"/>
      <c r="E494" s="85"/>
      <c r="F494" s="58" t="s">
        <v>67</v>
      </c>
      <c r="G494" s="45">
        <f t="shared" si="322"/>
        <v>1755000</v>
      </c>
      <c r="H494" s="45">
        <v>0</v>
      </c>
      <c r="I494" s="45">
        <v>1755000</v>
      </c>
      <c r="J494" s="45">
        <v>0</v>
      </c>
      <c r="K494" s="45">
        <v>0</v>
      </c>
      <c r="L494" s="45">
        <v>0</v>
      </c>
      <c r="M494" s="45">
        <v>0</v>
      </c>
      <c r="N494" s="45">
        <v>0</v>
      </c>
      <c r="O494" s="95"/>
      <c r="P494" s="83"/>
      <c r="Q494" s="83"/>
      <c r="R494" s="83"/>
      <c r="S494" s="83"/>
      <c r="T494" s="83"/>
      <c r="U494" s="83"/>
      <c r="V494" s="83"/>
      <c r="W494" s="83"/>
      <c r="X494" s="83"/>
      <c r="Y494" s="13"/>
      <c r="Z494" s="13"/>
    </row>
    <row r="495" spans="1:26" s="14" customFormat="1" ht="33.75" customHeight="1">
      <c r="A495" s="82" t="s">
        <v>332</v>
      </c>
      <c r="B495" s="137" t="s">
        <v>333</v>
      </c>
      <c r="C495" s="91">
        <v>2020</v>
      </c>
      <c r="D495" s="91">
        <v>2026</v>
      </c>
      <c r="E495" s="85" t="s">
        <v>73</v>
      </c>
      <c r="F495" s="58" t="s">
        <v>66</v>
      </c>
      <c r="G495" s="45">
        <f>H495+I495+J495+K495+L495+M495</f>
        <v>315000</v>
      </c>
      <c r="H495" s="45">
        <f t="shared" ref="H495:M495" si="339">H496+H497</f>
        <v>0</v>
      </c>
      <c r="I495" s="45">
        <f t="shared" si="339"/>
        <v>0</v>
      </c>
      <c r="J495" s="45">
        <f t="shared" si="339"/>
        <v>0</v>
      </c>
      <c r="K495" s="45">
        <f t="shared" si="339"/>
        <v>315000</v>
      </c>
      <c r="L495" s="45">
        <f t="shared" si="339"/>
        <v>0</v>
      </c>
      <c r="M495" s="45">
        <f t="shared" si="339"/>
        <v>0</v>
      </c>
      <c r="N495" s="45">
        <f t="shared" ref="N495" si="340">N496+N497</f>
        <v>0</v>
      </c>
      <c r="O495" s="95" t="s">
        <v>74</v>
      </c>
      <c r="P495" s="83" t="s">
        <v>75</v>
      </c>
      <c r="Q495" s="83" t="s">
        <v>25</v>
      </c>
      <c r="R495" s="83" t="s">
        <v>25</v>
      </c>
      <c r="S495" s="83" t="s">
        <v>25</v>
      </c>
      <c r="T495" s="83" t="s">
        <v>25</v>
      </c>
      <c r="U495" s="83">
        <v>100</v>
      </c>
      <c r="V495" s="83" t="s">
        <v>25</v>
      </c>
      <c r="W495" s="83" t="s">
        <v>25</v>
      </c>
      <c r="X495" s="83" t="s">
        <v>25</v>
      </c>
      <c r="Y495" s="13"/>
      <c r="Z495" s="13"/>
    </row>
    <row r="496" spans="1:26" s="14" customFormat="1" ht="75" customHeight="1">
      <c r="A496" s="82"/>
      <c r="B496" s="137"/>
      <c r="C496" s="91"/>
      <c r="D496" s="91"/>
      <c r="E496" s="85"/>
      <c r="F496" s="58" t="s">
        <v>38</v>
      </c>
      <c r="G496" s="45">
        <f>H496+I496+J496+K496+L496+M496</f>
        <v>315000</v>
      </c>
      <c r="H496" s="45">
        <v>0</v>
      </c>
      <c r="I496" s="45">
        <v>0</v>
      </c>
      <c r="J496" s="45">
        <v>0</v>
      </c>
      <c r="K496" s="45">
        <f>283500+31500</f>
        <v>315000</v>
      </c>
      <c r="L496" s="45">
        <v>0</v>
      </c>
      <c r="M496" s="45">
        <v>0</v>
      </c>
      <c r="N496" s="45">
        <v>0</v>
      </c>
      <c r="O496" s="95"/>
      <c r="P496" s="83"/>
      <c r="Q496" s="83"/>
      <c r="R496" s="83"/>
      <c r="S496" s="83"/>
      <c r="T496" s="83"/>
      <c r="U496" s="83"/>
      <c r="V496" s="83"/>
      <c r="W496" s="83"/>
      <c r="X496" s="83"/>
      <c r="Y496" s="13"/>
      <c r="Z496" s="13"/>
    </row>
    <row r="497" spans="1:26" s="14" customFormat="1" ht="96" customHeight="1">
      <c r="A497" s="82"/>
      <c r="B497" s="137"/>
      <c r="C497" s="91"/>
      <c r="D497" s="91"/>
      <c r="E497" s="85"/>
      <c r="F497" s="58" t="s">
        <v>67</v>
      </c>
      <c r="G497" s="45">
        <f>H497+I497+J497+K497+L497+M497</f>
        <v>0</v>
      </c>
      <c r="H497" s="45">
        <v>0</v>
      </c>
      <c r="I497" s="45">
        <v>0</v>
      </c>
      <c r="J497" s="45">
        <v>0</v>
      </c>
      <c r="K497" s="45">
        <v>0</v>
      </c>
      <c r="L497" s="45">
        <v>0</v>
      </c>
      <c r="M497" s="45">
        <v>0</v>
      </c>
      <c r="N497" s="45">
        <v>0</v>
      </c>
      <c r="O497" s="95"/>
      <c r="P497" s="83"/>
      <c r="Q497" s="83"/>
      <c r="R497" s="83"/>
      <c r="S497" s="83"/>
      <c r="T497" s="83"/>
      <c r="U497" s="83"/>
      <c r="V497" s="83"/>
      <c r="W497" s="83"/>
      <c r="X497" s="83"/>
      <c r="Y497" s="13"/>
      <c r="Z497" s="13"/>
    </row>
    <row r="498" spans="1:26" s="14" customFormat="1" ht="31.5" customHeight="1">
      <c r="A498" s="82" t="s">
        <v>204</v>
      </c>
      <c r="B498" s="137" t="s">
        <v>205</v>
      </c>
      <c r="C498" s="91">
        <v>2020</v>
      </c>
      <c r="D498" s="91">
        <v>2026</v>
      </c>
      <c r="E498" s="85" t="s">
        <v>73</v>
      </c>
      <c r="F498" s="58" t="s">
        <v>71</v>
      </c>
      <c r="G498" s="45">
        <f t="shared" si="322"/>
        <v>0</v>
      </c>
      <c r="H498" s="45">
        <f t="shared" ref="H498:M498" si="341">H499+H500</f>
        <v>0</v>
      </c>
      <c r="I498" s="45">
        <f t="shared" si="341"/>
        <v>0</v>
      </c>
      <c r="J498" s="45">
        <f t="shared" si="341"/>
        <v>0</v>
      </c>
      <c r="K498" s="45">
        <f t="shared" si="341"/>
        <v>0</v>
      </c>
      <c r="L498" s="45">
        <f t="shared" si="341"/>
        <v>0</v>
      </c>
      <c r="M498" s="45">
        <f t="shared" si="341"/>
        <v>0</v>
      </c>
      <c r="N498" s="45">
        <f t="shared" ref="N498" si="342">N499+N500</f>
        <v>0</v>
      </c>
      <c r="O498" s="103" t="s">
        <v>25</v>
      </c>
      <c r="P498" s="103" t="s">
        <v>25</v>
      </c>
      <c r="Q498" s="103" t="s">
        <v>25</v>
      </c>
      <c r="R498" s="103" t="s">
        <v>25</v>
      </c>
      <c r="S498" s="103" t="s">
        <v>25</v>
      </c>
      <c r="T498" s="103" t="s">
        <v>25</v>
      </c>
      <c r="U498" s="103" t="s">
        <v>25</v>
      </c>
      <c r="V498" s="103" t="s">
        <v>25</v>
      </c>
      <c r="W498" s="103" t="s">
        <v>25</v>
      </c>
      <c r="X498" s="103" t="s">
        <v>25</v>
      </c>
      <c r="Y498" s="13"/>
      <c r="Z498" s="13"/>
    </row>
    <row r="499" spans="1:26" s="14" customFormat="1" ht="66.75" customHeight="1">
      <c r="A499" s="82"/>
      <c r="B499" s="137"/>
      <c r="C499" s="91"/>
      <c r="D499" s="91"/>
      <c r="E499" s="85"/>
      <c r="F499" s="58" t="s">
        <v>38</v>
      </c>
      <c r="G499" s="45">
        <f t="shared" si="322"/>
        <v>0</v>
      </c>
      <c r="H499" s="45">
        <f t="shared" ref="H499:M500" si="343">H502</f>
        <v>0</v>
      </c>
      <c r="I499" s="45">
        <f t="shared" si="343"/>
        <v>0</v>
      </c>
      <c r="J499" s="45">
        <f t="shared" si="343"/>
        <v>0</v>
      </c>
      <c r="K499" s="45">
        <f t="shared" si="343"/>
        <v>0</v>
      </c>
      <c r="L499" s="45">
        <f t="shared" si="343"/>
        <v>0</v>
      </c>
      <c r="M499" s="45">
        <f t="shared" si="343"/>
        <v>0</v>
      </c>
      <c r="N499" s="45">
        <f t="shared" ref="N499" si="344">N502</f>
        <v>0</v>
      </c>
      <c r="O499" s="103"/>
      <c r="P499" s="103"/>
      <c r="Q499" s="103"/>
      <c r="R499" s="103"/>
      <c r="S499" s="103"/>
      <c r="T499" s="103"/>
      <c r="U499" s="103"/>
      <c r="V499" s="103"/>
      <c r="W499" s="103"/>
      <c r="X499" s="103"/>
      <c r="Y499" s="13"/>
      <c r="Z499" s="13"/>
    </row>
    <row r="500" spans="1:26" s="14" customFormat="1" ht="116.25" customHeight="1">
      <c r="A500" s="82"/>
      <c r="B500" s="137"/>
      <c r="C500" s="91"/>
      <c r="D500" s="91"/>
      <c r="E500" s="85"/>
      <c r="F500" s="58" t="s">
        <v>67</v>
      </c>
      <c r="G500" s="45">
        <f t="shared" si="322"/>
        <v>0</v>
      </c>
      <c r="H500" s="45">
        <f t="shared" si="343"/>
        <v>0</v>
      </c>
      <c r="I500" s="45">
        <f t="shared" si="343"/>
        <v>0</v>
      </c>
      <c r="J500" s="45">
        <f t="shared" si="343"/>
        <v>0</v>
      </c>
      <c r="K500" s="45">
        <f t="shared" si="343"/>
        <v>0</v>
      </c>
      <c r="L500" s="45">
        <f t="shared" si="343"/>
        <v>0</v>
      </c>
      <c r="M500" s="45">
        <f t="shared" si="343"/>
        <v>0</v>
      </c>
      <c r="N500" s="45">
        <f t="shared" ref="N500" si="345">N503</f>
        <v>0</v>
      </c>
      <c r="O500" s="103"/>
      <c r="P500" s="103"/>
      <c r="Q500" s="103"/>
      <c r="R500" s="103"/>
      <c r="S500" s="103"/>
      <c r="T500" s="103"/>
      <c r="U500" s="103"/>
      <c r="V500" s="103"/>
      <c r="W500" s="103"/>
      <c r="X500" s="103"/>
      <c r="Y500" s="13"/>
      <c r="Z500" s="13"/>
    </row>
    <row r="501" spans="1:26" s="14" customFormat="1" ht="38.25" hidden="1" customHeight="1">
      <c r="A501" s="82" t="s">
        <v>204</v>
      </c>
      <c r="B501" s="141" t="s">
        <v>387</v>
      </c>
      <c r="C501" s="91">
        <v>2020</v>
      </c>
      <c r="D501" s="91">
        <v>2025</v>
      </c>
      <c r="E501" s="85" t="s">
        <v>84</v>
      </c>
      <c r="F501" s="58" t="s">
        <v>66</v>
      </c>
      <c r="G501" s="45">
        <f t="shared" si="322"/>
        <v>0</v>
      </c>
      <c r="H501" s="45">
        <f t="shared" ref="H501:M501" si="346">H502+H503</f>
        <v>0</v>
      </c>
      <c r="I501" s="45">
        <f t="shared" si="346"/>
        <v>0</v>
      </c>
      <c r="J501" s="45">
        <f t="shared" si="346"/>
        <v>0</v>
      </c>
      <c r="K501" s="45">
        <f t="shared" si="346"/>
        <v>0</v>
      </c>
      <c r="L501" s="45">
        <f t="shared" si="346"/>
        <v>0</v>
      </c>
      <c r="M501" s="45">
        <f t="shared" si="346"/>
        <v>0</v>
      </c>
      <c r="N501" s="45">
        <f t="shared" ref="N501" si="347">N502+N503</f>
        <v>0</v>
      </c>
      <c r="O501" s="103" t="s">
        <v>25</v>
      </c>
      <c r="P501" s="103" t="s">
        <v>25</v>
      </c>
      <c r="Q501" s="103" t="s">
        <v>25</v>
      </c>
      <c r="R501" s="103" t="s">
        <v>25</v>
      </c>
      <c r="S501" s="103" t="s">
        <v>25</v>
      </c>
      <c r="T501" s="103" t="s">
        <v>25</v>
      </c>
      <c r="U501" s="103" t="s">
        <v>25</v>
      </c>
      <c r="V501" s="103" t="s">
        <v>25</v>
      </c>
      <c r="W501" s="103" t="s">
        <v>25</v>
      </c>
      <c r="X501" s="103" t="s">
        <v>25</v>
      </c>
      <c r="Y501" s="13"/>
      <c r="Z501" s="13"/>
    </row>
    <row r="502" spans="1:26" s="14" customFormat="1" ht="68.25" hidden="1" customHeight="1">
      <c r="A502" s="82"/>
      <c r="B502" s="141"/>
      <c r="C502" s="91"/>
      <c r="D502" s="91"/>
      <c r="E502" s="85"/>
      <c r="F502" s="58" t="s">
        <v>38</v>
      </c>
      <c r="G502" s="45">
        <f t="shared" si="322"/>
        <v>0</v>
      </c>
      <c r="H502" s="45">
        <f t="shared" ref="H502:M502" si="348">H505</f>
        <v>0</v>
      </c>
      <c r="I502" s="45">
        <f t="shared" si="348"/>
        <v>0</v>
      </c>
      <c r="J502" s="45">
        <f t="shared" si="348"/>
        <v>0</v>
      </c>
      <c r="K502" s="45">
        <f t="shared" si="348"/>
        <v>0</v>
      </c>
      <c r="L502" s="45">
        <f t="shared" si="348"/>
        <v>0</v>
      </c>
      <c r="M502" s="45">
        <f t="shared" si="348"/>
        <v>0</v>
      </c>
      <c r="N502" s="45">
        <f t="shared" ref="N502" si="349">N505</f>
        <v>0</v>
      </c>
      <c r="O502" s="103"/>
      <c r="P502" s="103"/>
      <c r="Q502" s="103"/>
      <c r="R502" s="103"/>
      <c r="S502" s="103"/>
      <c r="T502" s="103"/>
      <c r="U502" s="103"/>
      <c r="V502" s="103"/>
      <c r="W502" s="103"/>
      <c r="X502" s="103"/>
      <c r="Y502" s="13"/>
      <c r="Z502" s="13"/>
    </row>
    <row r="503" spans="1:26" s="14" customFormat="1" ht="102" hidden="1" customHeight="1">
      <c r="A503" s="82"/>
      <c r="B503" s="141"/>
      <c r="C503" s="91"/>
      <c r="D503" s="91"/>
      <c r="E503" s="85"/>
      <c r="F503" s="58" t="s">
        <v>67</v>
      </c>
      <c r="G503" s="45">
        <f t="shared" si="322"/>
        <v>0</v>
      </c>
      <c r="H503" s="45">
        <f>H506</f>
        <v>0</v>
      </c>
      <c r="I503" s="45">
        <f>I506</f>
        <v>0</v>
      </c>
      <c r="J503" s="45">
        <f>J505</f>
        <v>0</v>
      </c>
      <c r="K503" s="45">
        <f>K506</f>
        <v>0</v>
      </c>
      <c r="L503" s="45">
        <f>L506</f>
        <v>0</v>
      </c>
      <c r="M503" s="45">
        <f>M506</f>
        <v>0</v>
      </c>
      <c r="N503" s="45">
        <f>N506</f>
        <v>0</v>
      </c>
      <c r="O503" s="103"/>
      <c r="P503" s="103"/>
      <c r="Q503" s="103"/>
      <c r="R503" s="103"/>
      <c r="S503" s="103"/>
      <c r="T503" s="103"/>
      <c r="U503" s="103"/>
      <c r="V503" s="103"/>
      <c r="W503" s="103"/>
      <c r="X503" s="103"/>
      <c r="Y503" s="13"/>
      <c r="Z503" s="13"/>
    </row>
    <row r="504" spans="1:26" s="14" customFormat="1" ht="32.25" hidden="1" customHeight="1">
      <c r="A504" s="82" t="s">
        <v>206</v>
      </c>
      <c r="B504" s="109" t="s">
        <v>207</v>
      </c>
      <c r="C504" s="91">
        <v>2020</v>
      </c>
      <c r="D504" s="91">
        <v>2025</v>
      </c>
      <c r="E504" s="85" t="s">
        <v>73</v>
      </c>
      <c r="F504" s="58" t="s">
        <v>66</v>
      </c>
      <c r="G504" s="45">
        <f t="shared" si="322"/>
        <v>0</v>
      </c>
      <c r="H504" s="45">
        <f t="shared" ref="H504:M504" si="350">H505+H506</f>
        <v>0</v>
      </c>
      <c r="I504" s="45">
        <f t="shared" si="350"/>
        <v>0</v>
      </c>
      <c r="J504" s="45">
        <f t="shared" si="350"/>
        <v>0</v>
      </c>
      <c r="K504" s="45">
        <f t="shared" si="350"/>
        <v>0</v>
      </c>
      <c r="L504" s="45">
        <f t="shared" si="350"/>
        <v>0</v>
      </c>
      <c r="M504" s="45">
        <f t="shared" si="350"/>
        <v>0</v>
      </c>
      <c r="N504" s="45">
        <f t="shared" ref="N504" si="351">N505+N506</f>
        <v>0</v>
      </c>
      <c r="O504" s="119" t="s">
        <v>208</v>
      </c>
      <c r="P504" s="104" t="s">
        <v>88</v>
      </c>
      <c r="Q504" s="104">
        <v>12</v>
      </c>
      <c r="R504" s="104">
        <v>2</v>
      </c>
      <c r="S504" s="104">
        <v>2</v>
      </c>
      <c r="T504" s="104">
        <v>2</v>
      </c>
      <c r="U504" s="104">
        <v>2</v>
      </c>
      <c r="V504" s="104">
        <v>2</v>
      </c>
      <c r="W504" s="104">
        <v>2</v>
      </c>
      <c r="X504" s="104">
        <v>2</v>
      </c>
      <c r="Y504" s="13"/>
      <c r="Z504" s="13"/>
    </row>
    <row r="505" spans="1:26" s="14" customFormat="1" ht="73.5" hidden="1" customHeight="1">
      <c r="A505" s="82"/>
      <c r="B505" s="109"/>
      <c r="C505" s="91"/>
      <c r="D505" s="91"/>
      <c r="E505" s="85"/>
      <c r="F505" s="58" t="s">
        <v>38</v>
      </c>
      <c r="G505" s="45">
        <f t="shared" si="322"/>
        <v>0</v>
      </c>
      <c r="H505" s="45">
        <v>0</v>
      </c>
      <c r="I505" s="45">
        <v>0</v>
      </c>
      <c r="J505" s="45">
        <v>0</v>
      </c>
      <c r="K505" s="45">
        <v>0</v>
      </c>
      <c r="L505" s="45">
        <v>0</v>
      </c>
      <c r="M505" s="45">
        <v>0</v>
      </c>
      <c r="N505" s="45">
        <v>0</v>
      </c>
      <c r="O505" s="119"/>
      <c r="P505" s="104"/>
      <c r="Q505" s="104"/>
      <c r="R505" s="104"/>
      <c r="S505" s="104"/>
      <c r="T505" s="104"/>
      <c r="U505" s="104"/>
      <c r="V505" s="104"/>
      <c r="W505" s="104"/>
      <c r="X505" s="104"/>
      <c r="Y505" s="13"/>
      <c r="Z505" s="13"/>
    </row>
    <row r="506" spans="1:26" s="14" customFormat="1" ht="99.75" hidden="1" customHeight="1">
      <c r="A506" s="82"/>
      <c r="B506" s="109"/>
      <c r="C506" s="91"/>
      <c r="D506" s="91"/>
      <c r="E506" s="85"/>
      <c r="F506" s="58" t="s">
        <v>67</v>
      </c>
      <c r="G506" s="45">
        <f t="shared" si="322"/>
        <v>0</v>
      </c>
      <c r="H506" s="45">
        <v>0</v>
      </c>
      <c r="I506" s="45">
        <v>0</v>
      </c>
      <c r="J506" s="45">
        <v>0</v>
      </c>
      <c r="K506" s="45">
        <v>0</v>
      </c>
      <c r="L506" s="45">
        <v>0</v>
      </c>
      <c r="M506" s="45">
        <v>0</v>
      </c>
      <c r="N506" s="45">
        <v>0</v>
      </c>
      <c r="O506" s="119"/>
      <c r="P506" s="104"/>
      <c r="Q506" s="104"/>
      <c r="R506" s="104"/>
      <c r="S506" s="104"/>
      <c r="T506" s="104"/>
      <c r="U506" s="104"/>
      <c r="V506" s="104"/>
      <c r="W506" s="104"/>
      <c r="X506" s="104"/>
      <c r="Y506" s="13"/>
      <c r="Z506" s="13"/>
    </row>
    <row r="507" spans="1:26" s="14" customFormat="1" ht="31.5" hidden="1" customHeight="1">
      <c r="A507" s="82" t="s">
        <v>204</v>
      </c>
      <c r="B507" s="137" t="s">
        <v>209</v>
      </c>
      <c r="C507" s="91">
        <v>2020</v>
      </c>
      <c r="D507" s="91">
        <v>2025</v>
      </c>
      <c r="E507" s="85" t="s">
        <v>73</v>
      </c>
      <c r="F507" s="58" t="s">
        <v>71</v>
      </c>
      <c r="G507" s="45">
        <f t="shared" si="322"/>
        <v>0</v>
      </c>
      <c r="H507" s="45">
        <f t="shared" ref="H507:M507" si="352">H508+H509</f>
        <v>0</v>
      </c>
      <c r="I507" s="45">
        <f t="shared" si="352"/>
        <v>0</v>
      </c>
      <c r="J507" s="45">
        <f t="shared" si="352"/>
        <v>0</v>
      </c>
      <c r="K507" s="45">
        <f t="shared" si="352"/>
        <v>0</v>
      </c>
      <c r="L507" s="45">
        <f t="shared" si="352"/>
        <v>0</v>
      </c>
      <c r="M507" s="45">
        <f t="shared" si="352"/>
        <v>0</v>
      </c>
      <c r="N507" s="45">
        <f t="shared" ref="N507" si="353">N508+N509</f>
        <v>0</v>
      </c>
      <c r="O507" s="103" t="s">
        <v>25</v>
      </c>
      <c r="P507" s="103" t="s">
        <v>25</v>
      </c>
      <c r="Q507" s="103" t="s">
        <v>25</v>
      </c>
      <c r="R507" s="103" t="s">
        <v>25</v>
      </c>
      <c r="S507" s="103" t="s">
        <v>25</v>
      </c>
      <c r="T507" s="103" t="s">
        <v>25</v>
      </c>
      <c r="U507" s="103" t="s">
        <v>25</v>
      </c>
      <c r="V507" s="103" t="s">
        <v>25</v>
      </c>
      <c r="W507" s="103" t="s">
        <v>25</v>
      </c>
      <c r="X507" s="103" t="s">
        <v>25</v>
      </c>
      <c r="Y507" s="13"/>
      <c r="Z507" s="13"/>
    </row>
    <row r="508" spans="1:26" s="14" customFormat="1" ht="66.75" hidden="1" customHeight="1">
      <c r="A508" s="82"/>
      <c r="B508" s="137"/>
      <c r="C508" s="91"/>
      <c r="D508" s="91"/>
      <c r="E508" s="85"/>
      <c r="F508" s="58" t="s">
        <v>38</v>
      </c>
      <c r="G508" s="45">
        <f t="shared" si="322"/>
        <v>0</v>
      </c>
      <c r="H508" s="45">
        <f t="shared" ref="H508:M509" si="354">H511</f>
        <v>0</v>
      </c>
      <c r="I508" s="45">
        <f t="shared" si="354"/>
        <v>0</v>
      </c>
      <c r="J508" s="45">
        <f t="shared" si="354"/>
        <v>0</v>
      </c>
      <c r="K508" s="45">
        <f t="shared" si="354"/>
        <v>0</v>
      </c>
      <c r="L508" s="45">
        <f t="shared" si="354"/>
        <v>0</v>
      </c>
      <c r="M508" s="45">
        <f t="shared" si="354"/>
        <v>0</v>
      </c>
      <c r="N508" s="45">
        <f t="shared" ref="N508" si="355">N511</f>
        <v>0</v>
      </c>
      <c r="O508" s="103"/>
      <c r="P508" s="103"/>
      <c r="Q508" s="103"/>
      <c r="R508" s="103"/>
      <c r="S508" s="103"/>
      <c r="T508" s="103"/>
      <c r="U508" s="103"/>
      <c r="V508" s="103"/>
      <c r="W508" s="103"/>
      <c r="X508" s="103"/>
      <c r="Y508" s="13"/>
      <c r="Z508" s="13"/>
    </row>
    <row r="509" spans="1:26" s="14" customFormat="1" ht="116.25" hidden="1" customHeight="1">
      <c r="A509" s="82"/>
      <c r="B509" s="137"/>
      <c r="C509" s="91"/>
      <c r="D509" s="91"/>
      <c r="E509" s="85"/>
      <c r="F509" s="58" t="s">
        <v>67</v>
      </c>
      <c r="G509" s="45">
        <f t="shared" si="322"/>
        <v>0</v>
      </c>
      <c r="H509" s="45">
        <f t="shared" si="354"/>
        <v>0</v>
      </c>
      <c r="I509" s="45">
        <f t="shared" si="354"/>
        <v>0</v>
      </c>
      <c r="J509" s="45">
        <f t="shared" si="354"/>
        <v>0</v>
      </c>
      <c r="K509" s="45">
        <f t="shared" si="354"/>
        <v>0</v>
      </c>
      <c r="L509" s="45">
        <f t="shared" si="354"/>
        <v>0</v>
      </c>
      <c r="M509" s="45">
        <f t="shared" si="354"/>
        <v>0</v>
      </c>
      <c r="N509" s="45">
        <f t="shared" ref="N509" si="356">N512</f>
        <v>0</v>
      </c>
      <c r="O509" s="103"/>
      <c r="P509" s="103"/>
      <c r="Q509" s="103"/>
      <c r="R509" s="103"/>
      <c r="S509" s="103"/>
      <c r="T509" s="103"/>
      <c r="U509" s="103"/>
      <c r="V509" s="103"/>
      <c r="W509" s="103"/>
      <c r="X509" s="103"/>
      <c r="Y509" s="13"/>
      <c r="Z509" s="13"/>
    </row>
    <row r="510" spans="1:26" s="14" customFormat="1" ht="38.25" hidden="1" customHeight="1">
      <c r="A510" s="82" t="s">
        <v>204</v>
      </c>
      <c r="B510" s="141" t="s">
        <v>210</v>
      </c>
      <c r="C510" s="91">
        <v>2020</v>
      </c>
      <c r="D510" s="91">
        <v>2025</v>
      </c>
      <c r="E510" s="85" t="s">
        <v>84</v>
      </c>
      <c r="F510" s="58" t="s">
        <v>66</v>
      </c>
      <c r="G510" s="45">
        <f t="shared" si="322"/>
        <v>0</v>
      </c>
      <c r="H510" s="45">
        <f t="shared" ref="H510:M510" si="357">H511+H512</f>
        <v>0</v>
      </c>
      <c r="I510" s="45">
        <f t="shared" si="357"/>
        <v>0</v>
      </c>
      <c r="J510" s="45">
        <f t="shared" si="357"/>
        <v>0</v>
      </c>
      <c r="K510" s="45">
        <f t="shared" si="357"/>
        <v>0</v>
      </c>
      <c r="L510" s="45">
        <f t="shared" si="357"/>
        <v>0</v>
      </c>
      <c r="M510" s="45">
        <f t="shared" si="357"/>
        <v>0</v>
      </c>
      <c r="N510" s="45">
        <f t="shared" ref="N510" si="358">N511+N512</f>
        <v>0</v>
      </c>
      <c r="O510" s="103" t="s">
        <v>25</v>
      </c>
      <c r="P510" s="103" t="s">
        <v>25</v>
      </c>
      <c r="Q510" s="103" t="s">
        <v>25</v>
      </c>
      <c r="R510" s="103" t="s">
        <v>25</v>
      </c>
      <c r="S510" s="103" t="s">
        <v>25</v>
      </c>
      <c r="T510" s="103" t="s">
        <v>25</v>
      </c>
      <c r="U510" s="103" t="s">
        <v>25</v>
      </c>
      <c r="V510" s="103" t="s">
        <v>25</v>
      </c>
      <c r="W510" s="103" t="s">
        <v>25</v>
      </c>
      <c r="X510" s="103" t="s">
        <v>25</v>
      </c>
      <c r="Y510" s="13"/>
      <c r="Z510" s="13"/>
    </row>
    <row r="511" spans="1:26" s="14" customFormat="1" ht="68.25" hidden="1" customHeight="1">
      <c r="A511" s="82"/>
      <c r="B511" s="141"/>
      <c r="C511" s="91"/>
      <c r="D511" s="91"/>
      <c r="E511" s="85"/>
      <c r="F511" s="58" t="s">
        <v>38</v>
      </c>
      <c r="G511" s="45">
        <f t="shared" si="322"/>
        <v>0</v>
      </c>
      <c r="H511" s="45">
        <f t="shared" ref="H511:M512" si="359">H514</f>
        <v>0</v>
      </c>
      <c r="I511" s="45">
        <f t="shared" si="359"/>
        <v>0</v>
      </c>
      <c r="J511" s="45">
        <f t="shared" si="359"/>
        <v>0</v>
      </c>
      <c r="K511" s="45">
        <f t="shared" si="359"/>
        <v>0</v>
      </c>
      <c r="L511" s="45">
        <f t="shared" si="359"/>
        <v>0</v>
      </c>
      <c r="M511" s="45">
        <f t="shared" si="359"/>
        <v>0</v>
      </c>
      <c r="N511" s="45">
        <f t="shared" ref="N511" si="360">N514</f>
        <v>0</v>
      </c>
      <c r="O511" s="103"/>
      <c r="P511" s="103"/>
      <c r="Q511" s="103"/>
      <c r="R511" s="103"/>
      <c r="S511" s="103"/>
      <c r="T511" s="103"/>
      <c r="U511" s="103"/>
      <c r="V511" s="103"/>
      <c r="W511" s="103"/>
      <c r="X511" s="103"/>
      <c r="Y511" s="13"/>
      <c r="Z511" s="13"/>
    </row>
    <row r="512" spans="1:26" s="14" customFormat="1" ht="102" hidden="1" customHeight="1">
      <c r="A512" s="82"/>
      <c r="B512" s="141"/>
      <c r="C512" s="91"/>
      <c r="D512" s="91"/>
      <c r="E512" s="85"/>
      <c r="F512" s="58" t="s">
        <v>67</v>
      </c>
      <c r="G512" s="45">
        <f t="shared" si="322"/>
        <v>0</v>
      </c>
      <c r="H512" s="45">
        <f t="shared" si="359"/>
        <v>0</v>
      </c>
      <c r="I512" s="45">
        <f t="shared" si="359"/>
        <v>0</v>
      </c>
      <c r="J512" s="45">
        <f t="shared" si="359"/>
        <v>0</v>
      </c>
      <c r="K512" s="45">
        <f t="shared" si="359"/>
        <v>0</v>
      </c>
      <c r="L512" s="45">
        <f t="shared" si="359"/>
        <v>0</v>
      </c>
      <c r="M512" s="45">
        <f t="shared" si="359"/>
        <v>0</v>
      </c>
      <c r="N512" s="45">
        <f t="shared" ref="N512" si="361">N515</f>
        <v>0</v>
      </c>
      <c r="O512" s="103"/>
      <c r="P512" s="103"/>
      <c r="Q512" s="103"/>
      <c r="R512" s="103"/>
      <c r="S512" s="103"/>
      <c r="T512" s="103"/>
      <c r="U512" s="103"/>
      <c r="V512" s="103"/>
      <c r="W512" s="103"/>
      <c r="X512" s="103"/>
      <c r="Y512" s="13"/>
      <c r="Z512" s="13"/>
    </row>
    <row r="513" spans="1:30" s="14" customFormat="1" ht="32.25" hidden="1" customHeight="1">
      <c r="A513" s="82" t="s">
        <v>206</v>
      </c>
      <c r="B513" s="109" t="s">
        <v>211</v>
      </c>
      <c r="C513" s="91">
        <v>2020</v>
      </c>
      <c r="D513" s="91">
        <v>2025</v>
      </c>
      <c r="E513" s="85" t="s">
        <v>73</v>
      </c>
      <c r="F513" s="58" t="s">
        <v>66</v>
      </c>
      <c r="G513" s="45">
        <f t="shared" si="322"/>
        <v>0</v>
      </c>
      <c r="H513" s="45">
        <f t="shared" ref="H513:M513" si="362">H514+H515</f>
        <v>0</v>
      </c>
      <c r="I513" s="45">
        <f t="shared" si="362"/>
        <v>0</v>
      </c>
      <c r="J513" s="45">
        <f t="shared" si="362"/>
        <v>0</v>
      </c>
      <c r="K513" s="45">
        <f t="shared" si="362"/>
        <v>0</v>
      </c>
      <c r="L513" s="45">
        <f t="shared" si="362"/>
        <v>0</v>
      </c>
      <c r="M513" s="45">
        <f t="shared" si="362"/>
        <v>0</v>
      </c>
      <c r="N513" s="45">
        <f t="shared" ref="N513" si="363">N514+N515</f>
        <v>0</v>
      </c>
      <c r="O513" s="119" t="s">
        <v>212</v>
      </c>
      <c r="P513" s="104" t="s">
        <v>88</v>
      </c>
      <c r="Q513" s="104">
        <v>1</v>
      </c>
      <c r="R513" s="104" t="s">
        <v>25</v>
      </c>
      <c r="S513" s="104" t="s">
        <v>25</v>
      </c>
      <c r="T513" s="104">
        <v>1</v>
      </c>
      <c r="U513" s="104" t="s">
        <v>25</v>
      </c>
      <c r="V513" s="104" t="s">
        <v>25</v>
      </c>
      <c r="W513" s="104" t="s">
        <v>25</v>
      </c>
      <c r="X513" s="104" t="s">
        <v>25</v>
      </c>
      <c r="Y513" s="13"/>
      <c r="Z513" s="13"/>
    </row>
    <row r="514" spans="1:30" s="14" customFormat="1" ht="73.5" hidden="1" customHeight="1">
      <c r="A514" s="82"/>
      <c r="B514" s="109"/>
      <c r="C514" s="91"/>
      <c r="D514" s="91"/>
      <c r="E514" s="85"/>
      <c r="F514" s="58" t="s">
        <v>38</v>
      </c>
      <c r="G514" s="45">
        <f t="shared" si="322"/>
        <v>0</v>
      </c>
      <c r="H514" s="45">
        <v>0</v>
      </c>
      <c r="I514" s="45">
        <v>0</v>
      </c>
      <c r="J514" s="45">
        <f>14340-14340</f>
        <v>0</v>
      </c>
      <c r="K514" s="45">
        <v>0</v>
      </c>
      <c r="L514" s="45">
        <v>0</v>
      </c>
      <c r="M514" s="45">
        <v>0</v>
      </c>
      <c r="N514" s="45">
        <v>0</v>
      </c>
      <c r="O514" s="119"/>
      <c r="P514" s="104"/>
      <c r="Q514" s="104"/>
      <c r="R514" s="104"/>
      <c r="S514" s="104"/>
      <c r="T514" s="104"/>
      <c r="U514" s="104"/>
      <c r="V514" s="104"/>
      <c r="W514" s="104"/>
      <c r="X514" s="104"/>
      <c r="Y514" s="13"/>
      <c r="Z514" s="13"/>
    </row>
    <row r="515" spans="1:30" s="14" customFormat="1" ht="183" hidden="1" customHeight="1">
      <c r="A515" s="82"/>
      <c r="B515" s="109"/>
      <c r="C515" s="91"/>
      <c r="D515" s="91"/>
      <c r="E515" s="85"/>
      <c r="F515" s="58" t="s">
        <v>67</v>
      </c>
      <c r="G515" s="45">
        <f t="shared" si="322"/>
        <v>0</v>
      </c>
      <c r="H515" s="45">
        <v>0</v>
      </c>
      <c r="I515" s="45">
        <v>0</v>
      </c>
      <c r="J515" s="45">
        <v>0</v>
      </c>
      <c r="K515" s="45">
        <v>0</v>
      </c>
      <c r="L515" s="45">
        <v>0</v>
      </c>
      <c r="M515" s="45">
        <v>0</v>
      </c>
      <c r="N515" s="45">
        <v>0</v>
      </c>
      <c r="O515" s="119"/>
      <c r="P515" s="104"/>
      <c r="Q515" s="104"/>
      <c r="R515" s="104"/>
      <c r="S515" s="104"/>
      <c r="T515" s="104"/>
      <c r="U515" s="104"/>
      <c r="V515" s="104"/>
      <c r="W515" s="104"/>
      <c r="X515" s="104"/>
      <c r="Y515" s="13"/>
      <c r="Z515" s="13"/>
    </row>
    <row r="516" spans="1:30" s="14" customFormat="1" ht="30.75" customHeight="1">
      <c r="A516" s="91" t="s">
        <v>213</v>
      </c>
      <c r="B516" s="91"/>
      <c r="C516" s="91">
        <v>2020</v>
      </c>
      <c r="D516" s="91">
        <v>2026</v>
      </c>
      <c r="E516" s="143" t="s">
        <v>25</v>
      </c>
      <c r="F516" s="58" t="s">
        <v>71</v>
      </c>
      <c r="G516" s="47">
        <f t="shared" si="322"/>
        <v>137915753.58000001</v>
      </c>
      <c r="H516" s="47">
        <f t="shared" ref="H516:M516" si="364">H517+H518+H519</f>
        <v>18978981.41</v>
      </c>
      <c r="I516" s="47">
        <f t="shared" si="364"/>
        <v>16380473.48</v>
      </c>
      <c r="J516" s="47">
        <f t="shared" si="364"/>
        <v>19191269.5</v>
      </c>
      <c r="K516" s="47">
        <f t="shared" si="364"/>
        <v>56973867.289999999</v>
      </c>
      <c r="L516" s="47">
        <f t="shared" si="364"/>
        <v>13516161.9</v>
      </c>
      <c r="M516" s="47">
        <f t="shared" si="364"/>
        <v>12875000</v>
      </c>
      <c r="N516" s="47">
        <f t="shared" ref="N516" si="365">N517+N518+N519</f>
        <v>7200000</v>
      </c>
      <c r="O516" s="93" t="s">
        <v>25</v>
      </c>
      <c r="P516" s="93" t="s">
        <v>25</v>
      </c>
      <c r="Q516" s="93" t="s">
        <v>25</v>
      </c>
      <c r="R516" s="93" t="s">
        <v>25</v>
      </c>
      <c r="S516" s="93" t="s">
        <v>25</v>
      </c>
      <c r="T516" s="93" t="s">
        <v>25</v>
      </c>
      <c r="U516" s="93" t="s">
        <v>25</v>
      </c>
      <c r="V516" s="93" t="s">
        <v>25</v>
      </c>
      <c r="W516" s="93" t="s">
        <v>25</v>
      </c>
      <c r="X516" s="93" t="s">
        <v>25</v>
      </c>
      <c r="Y516" s="13"/>
      <c r="Z516" s="13"/>
    </row>
    <row r="517" spans="1:30" s="14" customFormat="1">
      <c r="A517" s="91"/>
      <c r="B517" s="91"/>
      <c r="C517" s="91"/>
      <c r="D517" s="91"/>
      <c r="E517" s="143"/>
      <c r="F517" s="58" t="s">
        <v>38</v>
      </c>
      <c r="G517" s="47">
        <f t="shared" si="322"/>
        <v>101421406.47</v>
      </c>
      <c r="H517" s="47">
        <f>H499+H481+H93+H48</f>
        <v>5890575.3700000001</v>
      </c>
      <c r="I517" s="47">
        <f>I499+I481+I93+I48</f>
        <v>10840824.27</v>
      </c>
      <c r="J517" s="47">
        <f>J499+J481+J93+J48+J508</f>
        <v>12320108.970000001</v>
      </c>
      <c r="K517" s="47">
        <f t="shared" ref="K517:M518" si="366">K499+K481+K93+K48</f>
        <v>45978735.960000001</v>
      </c>
      <c r="L517" s="47">
        <f t="shared" si="366"/>
        <v>13516161.9</v>
      </c>
      <c r="M517" s="47">
        <f t="shared" si="366"/>
        <v>12875000</v>
      </c>
      <c r="N517" s="47">
        <f t="shared" ref="N517" si="367">N499+N481+N93+N48</f>
        <v>7200000</v>
      </c>
      <c r="O517" s="93"/>
      <c r="P517" s="93"/>
      <c r="Q517" s="93"/>
      <c r="R517" s="93"/>
      <c r="S517" s="93"/>
      <c r="T517" s="93"/>
      <c r="U517" s="93"/>
      <c r="V517" s="93"/>
      <c r="W517" s="93"/>
      <c r="X517" s="93"/>
      <c r="Y517" s="13"/>
      <c r="Z517" s="13"/>
    </row>
    <row r="518" spans="1:30" s="14" customFormat="1">
      <c r="A518" s="91"/>
      <c r="B518" s="91"/>
      <c r="C518" s="91"/>
      <c r="D518" s="91"/>
      <c r="E518" s="143"/>
      <c r="F518" s="58" t="s">
        <v>67</v>
      </c>
      <c r="G518" s="47">
        <f t="shared" si="322"/>
        <v>35688707.109999999</v>
      </c>
      <c r="H518" s="47">
        <f>H500+H482+H94+H49</f>
        <v>12561406.039999999</v>
      </c>
      <c r="I518" s="47">
        <f>I500+I482+I94+I49</f>
        <v>5261009.21</v>
      </c>
      <c r="J518" s="47">
        <f>J500+J482+J94+J49+J509</f>
        <v>6871160.5299999993</v>
      </c>
      <c r="K518" s="47">
        <f t="shared" si="366"/>
        <v>10995131.33</v>
      </c>
      <c r="L518" s="47">
        <f t="shared" si="366"/>
        <v>0</v>
      </c>
      <c r="M518" s="47">
        <f t="shared" si="366"/>
        <v>0</v>
      </c>
      <c r="N518" s="47">
        <f t="shared" ref="N518" si="368">N500+N482+N94+N49</f>
        <v>0</v>
      </c>
      <c r="O518" s="93"/>
      <c r="P518" s="93"/>
      <c r="Q518" s="93"/>
      <c r="R518" s="93"/>
      <c r="S518" s="93"/>
      <c r="T518" s="93"/>
      <c r="U518" s="93"/>
      <c r="V518" s="93"/>
      <c r="W518" s="93"/>
      <c r="X518" s="93"/>
      <c r="Y518" s="13"/>
      <c r="Z518" s="13"/>
    </row>
    <row r="519" spans="1:30">
      <c r="A519" s="91"/>
      <c r="B519" s="91"/>
      <c r="C519" s="91"/>
      <c r="D519" s="91"/>
      <c r="E519" s="143"/>
      <c r="F519" s="51" t="s">
        <v>68</v>
      </c>
      <c r="G519" s="54">
        <f>SUM(H519:M519)</f>
        <v>805640</v>
      </c>
      <c r="H519" s="47">
        <f t="shared" ref="H519:M519" si="369">H50+H95</f>
        <v>527000</v>
      </c>
      <c r="I519" s="47">
        <f t="shared" si="369"/>
        <v>278640</v>
      </c>
      <c r="J519" s="47">
        <f t="shared" si="369"/>
        <v>0</v>
      </c>
      <c r="K519" s="47">
        <f t="shared" si="369"/>
        <v>0</v>
      </c>
      <c r="L519" s="47">
        <f t="shared" si="369"/>
        <v>0</v>
      </c>
      <c r="M519" s="47">
        <f t="shared" si="369"/>
        <v>0</v>
      </c>
      <c r="N519" s="47">
        <f t="shared" ref="N519" si="370">N50+N95</f>
        <v>0</v>
      </c>
      <c r="O519" s="47"/>
      <c r="P519" s="47"/>
      <c r="Q519" s="47"/>
      <c r="R519" s="47"/>
      <c r="S519" s="47"/>
      <c r="T519" s="47"/>
      <c r="U519" s="47"/>
      <c r="V519" s="47"/>
      <c r="Z519" s="1"/>
      <c r="AC519" s="2"/>
      <c r="AD519" s="2"/>
    </row>
    <row r="520" spans="1:30" s="14" customFormat="1" ht="68.25" customHeight="1">
      <c r="A520" s="83" t="s">
        <v>214</v>
      </c>
      <c r="B520" s="83"/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1"/>
      <c r="N520" s="91"/>
      <c r="O520" s="91"/>
      <c r="P520" s="91"/>
      <c r="Q520" s="91"/>
      <c r="R520" s="91"/>
      <c r="S520" s="91"/>
      <c r="T520" s="91"/>
      <c r="U520" s="91"/>
      <c r="V520" s="91"/>
      <c r="W520" s="91"/>
      <c r="X520" s="68"/>
      <c r="Y520" s="13"/>
      <c r="Z520" s="13"/>
    </row>
    <row r="521" spans="1:30" s="24" customFormat="1" ht="13.5" customHeight="1">
      <c r="A521" s="144" t="s">
        <v>215</v>
      </c>
      <c r="B521" s="144"/>
      <c r="C521" s="144"/>
      <c r="D521" s="144"/>
      <c r="E521" s="144"/>
      <c r="F521" s="144"/>
      <c r="G521" s="144"/>
      <c r="H521" s="144"/>
      <c r="I521" s="144"/>
      <c r="J521" s="144"/>
      <c r="K521" s="144"/>
      <c r="L521" s="144"/>
      <c r="M521" s="144"/>
      <c r="N521" s="144"/>
      <c r="O521" s="144"/>
      <c r="P521" s="144"/>
      <c r="Q521" s="144"/>
      <c r="R521" s="144"/>
      <c r="S521" s="144"/>
      <c r="T521" s="144"/>
      <c r="U521" s="22"/>
      <c r="V521" s="22"/>
      <c r="W521" s="22"/>
      <c r="X521" s="22"/>
      <c r="Y521" s="23"/>
      <c r="Z521" s="23"/>
    </row>
    <row r="522" spans="1:30" s="24" customFormat="1" ht="13.5" customHeight="1">
      <c r="A522" s="145" t="s">
        <v>216</v>
      </c>
      <c r="B522" s="145"/>
      <c r="C522" s="112">
        <v>2020</v>
      </c>
      <c r="D522" s="112">
        <v>2026</v>
      </c>
      <c r="E522" s="112" t="s">
        <v>25</v>
      </c>
      <c r="F522" s="112" t="s">
        <v>25</v>
      </c>
      <c r="G522" s="105" t="s">
        <v>25</v>
      </c>
      <c r="H522" s="105" t="s">
        <v>25</v>
      </c>
      <c r="I522" s="105" t="s">
        <v>25</v>
      </c>
      <c r="J522" s="105" t="s">
        <v>25</v>
      </c>
      <c r="K522" s="105" t="s">
        <v>25</v>
      </c>
      <c r="L522" s="105" t="s">
        <v>25</v>
      </c>
      <c r="M522" s="105" t="s">
        <v>25</v>
      </c>
      <c r="N522" s="105" t="s">
        <v>25</v>
      </c>
      <c r="O522" s="105" t="s">
        <v>25</v>
      </c>
      <c r="P522" s="105" t="s">
        <v>25</v>
      </c>
      <c r="Q522" s="105" t="s">
        <v>25</v>
      </c>
      <c r="R522" s="105" t="s">
        <v>25</v>
      </c>
      <c r="S522" s="105" t="s">
        <v>25</v>
      </c>
      <c r="T522" s="105" t="s">
        <v>25</v>
      </c>
      <c r="U522" s="105" t="s">
        <v>25</v>
      </c>
      <c r="V522" s="105" t="s">
        <v>25</v>
      </c>
      <c r="W522" s="105" t="s">
        <v>25</v>
      </c>
      <c r="X522" s="105" t="s">
        <v>25</v>
      </c>
      <c r="Y522" s="23"/>
      <c r="Z522" s="23"/>
    </row>
    <row r="523" spans="1:30" s="24" customFormat="1">
      <c r="A523" s="145"/>
      <c r="B523" s="145"/>
      <c r="C523" s="112"/>
      <c r="D523" s="112"/>
      <c r="E523" s="112"/>
      <c r="F523" s="112"/>
      <c r="G523" s="105"/>
      <c r="H523" s="105"/>
      <c r="I523" s="105"/>
      <c r="J523" s="105"/>
      <c r="K523" s="105"/>
      <c r="L523" s="105"/>
      <c r="M523" s="105"/>
      <c r="N523" s="105"/>
      <c r="O523" s="105"/>
      <c r="P523" s="105"/>
      <c r="Q523" s="105"/>
      <c r="R523" s="105"/>
      <c r="S523" s="105"/>
      <c r="T523" s="105"/>
      <c r="U523" s="105"/>
      <c r="V523" s="105"/>
      <c r="W523" s="105"/>
      <c r="X523" s="105"/>
      <c r="Y523" s="23"/>
      <c r="Z523" s="23"/>
    </row>
    <row r="524" spans="1:30" s="24" customFormat="1" ht="13.5" customHeight="1">
      <c r="A524" s="145"/>
      <c r="B524" s="145"/>
      <c r="C524" s="112"/>
      <c r="D524" s="112"/>
      <c r="E524" s="112"/>
      <c r="F524" s="112"/>
      <c r="G524" s="105"/>
      <c r="H524" s="105"/>
      <c r="I524" s="105"/>
      <c r="J524" s="105"/>
      <c r="K524" s="105"/>
      <c r="L524" s="105"/>
      <c r="M524" s="105"/>
      <c r="N524" s="105"/>
      <c r="O524" s="105"/>
      <c r="P524" s="105"/>
      <c r="Q524" s="105"/>
      <c r="R524" s="105"/>
      <c r="S524" s="105"/>
      <c r="T524" s="105"/>
      <c r="U524" s="105"/>
      <c r="V524" s="105"/>
      <c r="W524" s="105"/>
      <c r="X524" s="105"/>
      <c r="Y524" s="23"/>
      <c r="Z524" s="23"/>
    </row>
    <row r="525" spans="1:30" s="24" customFormat="1">
      <c r="A525" s="145"/>
      <c r="B525" s="145"/>
      <c r="C525" s="112"/>
      <c r="D525" s="112"/>
      <c r="E525" s="112"/>
      <c r="F525" s="112"/>
      <c r="G525" s="105"/>
      <c r="H525" s="105"/>
      <c r="I525" s="105"/>
      <c r="J525" s="105"/>
      <c r="K525" s="105"/>
      <c r="L525" s="105"/>
      <c r="M525" s="105"/>
      <c r="N525" s="105"/>
      <c r="O525" s="105"/>
      <c r="P525" s="105"/>
      <c r="Q525" s="105"/>
      <c r="R525" s="105"/>
      <c r="S525" s="105"/>
      <c r="T525" s="105"/>
      <c r="U525" s="105"/>
      <c r="V525" s="105"/>
      <c r="W525" s="105"/>
      <c r="X525" s="105"/>
      <c r="Y525" s="23"/>
      <c r="Z525" s="23"/>
    </row>
    <row r="526" spans="1:30" s="24" customFormat="1" ht="54" customHeight="1">
      <c r="A526" s="145"/>
      <c r="B526" s="145"/>
      <c r="C526" s="112"/>
      <c r="D526" s="112"/>
      <c r="E526" s="112"/>
      <c r="F526" s="112"/>
      <c r="G526" s="105"/>
      <c r="H526" s="105"/>
      <c r="I526" s="105"/>
      <c r="J526" s="105"/>
      <c r="K526" s="105"/>
      <c r="L526" s="105"/>
      <c r="M526" s="105"/>
      <c r="N526" s="105"/>
      <c r="O526" s="105"/>
      <c r="P526" s="105"/>
      <c r="Q526" s="105"/>
      <c r="R526" s="105"/>
      <c r="S526" s="105"/>
      <c r="T526" s="105"/>
      <c r="U526" s="105"/>
      <c r="V526" s="105"/>
      <c r="W526" s="105"/>
      <c r="X526" s="105"/>
      <c r="Y526" s="23"/>
      <c r="Z526" s="23"/>
    </row>
    <row r="527" spans="1:30" s="24" customFormat="1" ht="36.75" customHeight="1">
      <c r="A527" s="84" t="s">
        <v>217</v>
      </c>
      <c r="B527" s="84" t="s">
        <v>218</v>
      </c>
      <c r="C527" s="84">
        <v>2020</v>
      </c>
      <c r="D527" s="84">
        <v>2026</v>
      </c>
      <c r="E527" s="122" t="s">
        <v>73</v>
      </c>
      <c r="F527" s="25" t="s">
        <v>32</v>
      </c>
      <c r="G527" s="53">
        <f>H527+I527+J527+K527+L527+M527</f>
        <v>92491020.359999999</v>
      </c>
      <c r="H527" s="53">
        <f t="shared" ref="H527:M527" si="371">H528+H529+H530</f>
        <v>16364759.189999999</v>
      </c>
      <c r="I527" s="53">
        <f t="shared" si="371"/>
        <v>2975339.61</v>
      </c>
      <c r="J527" s="53">
        <f t="shared" si="371"/>
        <v>51699777.310000002</v>
      </c>
      <c r="K527" s="53">
        <f t="shared" si="371"/>
        <v>11513544.25</v>
      </c>
      <c r="L527" s="53">
        <f t="shared" si="371"/>
        <v>6059300</v>
      </c>
      <c r="M527" s="53">
        <f t="shared" si="371"/>
        <v>3878300</v>
      </c>
      <c r="N527" s="53">
        <f t="shared" ref="N527" si="372">N528+N529+N530</f>
        <v>6881800</v>
      </c>
      <c r="O527" s="106" t="s">
        <v>25</v>
      </c>
      <c r="P527" s="96" t="s">
        <v>25</v>
      </c>
      <c r="Q527" s="96" t="s">
        <v>25</v>
      </c>
      <c r="R527" s="96" t="s">
        <v>25</v>
      </c>
      <c r="S527" s="96" t="s">
        <v>25</v>
      </c>
      <c r="T527" s="96" t="s">
        <v>25</v>
      </c>
      <c r="U527" s="96" t="s">
        <v>25</v>
      </c>
      <c r="V527" s="96" t="s">
        <v>25</v>
      </c>
      <c r="W527" s="96" t="s">
        <v>25</v>
      </c>
      <c r="X527" s="96" t="s">
        <v>25</v>
      </c>
      <c r="Y527" s="23"/>
      <c r="Z527" s="23"/>
    </row>
    <row r="528" spans="1:30" s="24" customFormat="1" ht="68.25" customHeight="1">
      <c r="A528" s="84"/>
      <c r="B528" s="84"/>
      <c r="C528" s="84"/>
      <c r="D528" s="84"/>
      <c r="E528" s="122"/>
      <c r="F528" s="26" t="s">
        <v>38</v>
      </c>
      <c r="G528" s="45">
        <f>H528+I528+J528+K528+L528+M528</f>
        <v>33111566.009999998</v>
      </c>
      <c r="H528" s="45">
        <f t="shared" ref="H528:M528" si="373">H532+H564+H580</f>
        <v>2709239.75</v>
      </c>
      <c r="I528" s="45">
        <f t="shared" si="373"/>
        <v>2975339.61</v>
      </c>
      <c r="J528" s="45">
        <f t="shared" si="373"/>
        <v>8136753.1699999999</v>
      </c>
      <c r="K528" s="45">
        <f t="shared" si="373"/>
        <v>9352633.4800000004</v>
      </c>
      <c r="L528" s="45">
        <f t="shared" si="373"/>
        <v>6059300</v>
      </c>
      <c r="M528" s="45">
        <f t="shared" si="373"/>
        <v>3878300</v>
      </c>
      <c r="N528" s="45">
        <f t="shared" ref="N528" si="374">N532+N564+N580</f>
        <v>6881800</v>
      </c>
      <c r="O528" s="106"/>
      <c r="P528" s="96"/>
      <c r="Q528" s="96"/>
      <c r="R528" s="96"/>
      <c r="S528" s="96"/>
      <c r="T528" s="96"/>
      <c r="U528" s="96"/>
      <c r="V528" s="96"/>
      <c r="W528" s="96"/>
      <c r="X528" s="96"/>
      <c r="Y528" s="23"/>
      <c r="Z528" s="23"/>
    </row>
    <row r="529" spans="1:30" s="24" customFormat="1" ht="47.25" customHeight="1">
      <c r="A529" s="84"/>
      <c r="B529" s="84"/>
      <c r="C529" s="84"/>
      <c r="D529" s="84"/>
      <c r="E529" s="122"/>
      <c r="F529" s="27" t="s">
        <v>39</v>
      </c>
      <c r="G529" s="45">
        <f>H529+I529+J529+K529+L529+M529</f>
        <v>58638180.450000003</v>
      </c>
      <c r="H529" s="45">
        <f>H533+H565+H581</f>
        <v>12914245.539999999</v>
      </c>
      <c r="I529" s="45">
        <f t="shared" ref="I529:N529" si="375">I533</f>
        <v>0</v>
      </c>
      <c r="J529" s="45">
        <f t="shared" si="375"/>
        <v>43563024.140000001</v>
      </c>
      <c r="K529" s="45">
        <f t="shared" si="375"/>
        <v>2160910.77</v>
      </c>
      <c r="L529" s="45">
        <f t="shared" si="375"/>
        <v>0</v>
      </c>
      <c r="M529" s="45">
        <f t="shared" si="375"/>
        <v>0</v>
      </c>
      <c r="N529" s="45">
        <f t="shared" si="375"/>
        <v>0</v>
      </c>
      <c r="O529" s="106"/>
      <c r="P529" s="96"/>
      <c r="Q529" s="96"/>
      <c r="R529" s="96"/>
      <c r="S529" s="96"/>
      <c r="T529" s="96"/>
      <c r="U529" s="96"/>
      <c r="V529" s="96"/>
      <c r="W529" s="96"/>
      <c r="X529" s="96"/>
      <c r="Y529" s="23"/>
      <c r="Z529" s="23"/>
    </row>
    <row r="530" spans="1:30" ht="50.25" customHeight="1">
      <c r="A530" s="84"/>
      <c r="B530" s="84"/>
      <c r="C530" s="84"/>
      <c r="D530" s="84"/>
      <c r="E530" s="122"/>
      <c r="F530" s="51" t="s">
        <v>68</v>
      </c>
      <c r="G530" s="54">
        <f>SUM(H530:M530)</f>
        <v>741273.90000000014</v>
      </c>
      <c r="H530" s="45">
        <f>H534+H566+H582</f>
        <v>741273.90000000014</v>
      </c>
      <c r="I530" s="45">
        <f>I100</f>
        <v>0</v>
      </c>
      <c r="J530" s="45">
        <f>J534</f>
        <v>0</v>
      </c>
      <c r="K530" s="45">
        <f>K100</f>
        <v>0</v>
      </c>
      <c r="L530" s="45">
        <f>L100</f>
        <v>0</v>
      </c>
      <c r="M530" s="45">
        <f>M100</f>
        <v>0</v>
      </c>
      <c r="N530" s="45">
        <f>N100</f>
        <v>0</v>
      </c>
      <c r="O530" s="47"/>
      <c r="P530" s="47"/>
      <c r="Q530" s="47"/>
      <c r="R530" s="47"/>
      <c r="S530" s="47"/>
      <c r="T530" s="47"/>
      <c r="U530" s="47"/>
      <c r="V530" s="47"/>
      <c r="Z530" s="1"/>
      <c r="AC530" s="2"/>
      <c r="AD530" s="2"/>
    </row>
    <row r="531" spans="1:30" s="24" customFormat="1" ht="30" customHeight="1">
      <c r="A531" s="117" t="s">
        <v>219</v>
      </c>
      <c r="B531" s="146" t="s">
        <v>220</v>
      </c>
      <c r="C531" s="84">
        <v>2020</v>
      </c>
      <c r="D531" s="84">
        <v>2026</v>
      </c>
      <c r="E531" s="122" t="s">
        <v>73</v>
      </c>
      <c r="F531" s="26" t="s">
        <v>32</v>
      </c>
      <c r="G531" s="45">
        <f>H531+I531+J531+K531+L531+M531</f>
        <v>65332011.030000001</v>
      </c>
      <c r="H531" s="45">
        <f t="shared" ref="H531:M531" si="376">+H534+H532+H533</f>
        <v>2455076.14</v>
      </c>
      <c r="I531" s="45">
        <f t="shared" si="376"/>
        <v>2707188.48</v>
      </c>
      <c r="J531" s="45">
        <f t="shared" si="376"/>
        <v>49335018.280000001</v>
      </c>
      <c r="K531" s="45">
        <f t="shared" si="376"/>
        <v>4897128.13</v>
      </c>
      <c r="L531" s="45">
        <f t="shared" si="376"/>
        <v>3059300</v>
      </c>
      <c r="M531" s="45">
        <f t="shared" si="376"/>
        <v>2878300</v>
      </c>
      <c r="N531" s="45">
        <f t="shared" ref="N531" si="377">+N534+N532+N533</f>
        <v>3881800</v>
      </c>
      <c r="O531" s="95" t="s">
        <v>25</v>
      </c>
      <c r="P531" s="95" t="s">
        <v>25</v>
      </c>
      <c r="Q531" s="95" t="s">
        <v>25</v>
      </c>
      <c r="R531" s="95" t="s">
        <v>25</v>
      </c>
      <c r="S531" s="95" t="s">
        <v>25</v>
      </c>
      <c r="T531" s="95" t="s">
        <v>25</v>
      </c>
      <c r="U531" s="95" t="s">
        <v>25</v>
      </c>
      <c r="V531" s="95" t="s">
        <v>25</v>
      </c>
      <c r="W531" s="95" t="s">
        <v>25</v>
      </c>
      <c r="X531" s="95" t="s">
        <v>25</v>
      </c>
      <c r="Y531" s="23"/>
      <c r="Z531" s="23"/>
    </row>
    <row r="532" spans="1:30" s="24" customFormat="1">
      <c r="A532" s="117"/>
      <c r="B532" s="146"/>
      <c r="C532" s="84"/>
      <c r="D532" s="84"/>
      <c r="E532" s="122"/>
      <c r="F532" s="26" t="s">
        <v>38</v>
      </c>
      <c r="G532" s="45">
        <f>H532+I532+J532+K532+L532+M532</f>
        <v>19608076.119999997</v>
      </c>
      <c r="H532" s="45">
        <f t="shared" ref="H532:M534" si="378">H536+H540+H552+H556</f>
        <v>2455076.14</v>
      </c>
      <c r="I532" s="45">
        <f t="shared" si="378"/>
        <v>2707188.48</v>
      </c>
      <c r="J532" s="45">
        <f t="shared" si="378"/>
        <v>5771994.1399999997</v>
      </c>
      <c r="K532" s="45">
        <f t="shared" si="378"/>
        <v>2736217.36</v>
      </c>
      <c r="L532" s="45">
        <f t="shared" si="378"/>
        <v>3059300</v>
      </c>
      <c r="M532" s="45">
        <f t="shared" si="378"/>
        <v>2878300</v>
      </c>
      <c r="N532" s="45">
        <f t="shared" ref="N532" si="379">N536+N540+N552+N556</f>
        <v>3881800</v>
      </c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23"/>
      <c r="Z532" s="23"/>
    </row>
    <row r="533" spans="1:30" s="24" customFormat="1" ht="99" customHeight="1">
      <c r="A533" s="117"/>
      <c r="B533" s="146"/>
      <c r="C533" s="84"/>
      <c r="D533" s="84"/>
      <c r="E533" s="122"/>
      <c r="F533" s="26" t="s">
        <v>39</v>
      </c>
      <c r="G533" s="45">
        <f>H533+I533+J533+K533+L533+M533</f>
        <v>45723934.910000004</v>
      </c>
      <c r="H533" s="45">
        <f t="shared" si="378"/>
        <v>0</v>
      </c>
      <c r="I533" s="45">
        <f t="shared" si="378"/>
        <v>0</v>
      </c>
      <c r="J533" s="45">
        <f t="shared" si="378"/>
        <v>43563024.140000001</v>
      </c>
      <c r="K533" s="45">
        <f t="shared" si="378"/>
        <v>2160910.77</v>
      </c>
      <c r="L533" s="45">
        <f t="shared" si="378"/>
        <v>0</v>
      </c>
      <c r="M533" s="45">
        <f t="shared" si="378"/>
        <v>0</v>
      </c>
      <c r="N533" s="45">
        <f t="shared" ref="N533" si="380">N537+N541+N553+N557</f>
        <v>0</v>
      </c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23"/>
      <c r="Z533" s="23"/>
    </row>
    <row r="534" spans="1:30" ht="65.25" customHeight="1">
      <c r="A534" s="117"/>
      <c r="B534" s="146"/>
      <c r="C534" s="84"/>
      <c r="D534" s="84"/>
      <c r="E534" s="122"/>
      <c r="F534" s="51" t="s">
        <v>68</v>
      </c>
      <c r="G534" s="54">
        <f>SUM(H534:M534)</f>
        <v>0</v>
      </c>
      <c r="H534" s="45">
        <f t="shared" si="378"/>
        <v>0</v>
      </c>
      <c r="I534" s="45">
        <f t="shared" si="378"/>
        <v>0</v>
      </c>
      <c r="J534" s="45">
        <f t="shared" si="378"/>
        <v>0</v>
      </c>
      <c r="K534" s="45">
        <f t="shared" si="378"/>
        <v>0</v>
      </c>
      <c r="L534" s="45">
        <f t="shared" si="378"/>
        <v>0</v>
      </c>
      <c r="M534" s="45">
        <f t="shared" si="378"/>
        <v>0</v>
      </c>
      <c r="N534" s="45">
        <f t="shared" ref="N534" si="381">N538+N542+N554+N558</f>
        <v>0</v>
      </c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Z534" s="1"/>
      <c r="AC534" s="2"/>
      <c r="AD534" s="2"/>
    </row>
    <row r="535" spans="1:30" s="24" customFormat="1" ht="26.25" customHeight="1">
      <c r="A535" s="117" t="s">
        <v>221</v>
      </c>
      <c r="B535" s="84" t="s">
        <v>222</v>
      </c>
      <c r="C535" s="84">
        <v>2020</v>
      </c>
      <c r="D535" s="84">
        <v>2026</v>
      </c>
      <c r="E535" s="122" t="s">
        <v>223</v>
      </c>
      <c r="F535" s="26" t="s">
        <v>32</v>
      </c>
      <c r="G535" s="45">
        <f>H535+I535+J535+K535+L535+M535</f>
        <v>15186329.550000001</v>
      </c>
      <c r="H535" s="45">
        <f t="shared" ref="H535:M535" si="382">H536+H537</f>
        <v>2106119.14</v>
      </c>
      <c r="I535" s="45">
        <f t="shared" si="382"/>
        <v>2707188.48</v>
      </c>
      <c r="J535" s="45">
        <f t="shared" si="382"/>
        <v>1909768.72</v>
      </c>
      <c r="K535" s="45">
        <f t="shared" si="382"/>
        <v>2525653.21</v>
      </c>
      <c r="L535" s="45">
        <f t="shared" si="382"/>
        <v>3059300</v>
      </c>
      <c r="M535" s="48">
        <f t="shared" si="382"/>
        <v>2878300</v>
      </c>
      <c r="N535" s="48">
        <f t="shared" ref="N535" si="383">N536+N537</f>
        <v>3881800</v>
      </c>
      <c r="O535" s="95" t="s">
        <v>224</v>
      </c>
      <c r="P535" s="95" t="s">
        <v>225</v>
      </c>
      <c r="Q535" s="95">
        <v>0.27</v>
      </c>
      <c r="R535" s="95">
        <v>4.4999999999999998E-2</v>
      </c>
      <c r="S535" s="95">
        <v>4.4999999999999998E-2</v>
      </c>
      <c r="T535" s="95">
        <v>4.4999999999999998E-2</v>
      </c>
      <c r="U535" s="95">
        <v>4.4999999999999998E-2</v>
      </c>
      <c r="V535" s="95">
        <v>4.4999999999999998E-2</v>
      </c>
      <c r="W535" s="95">
        <v>4.4999999999999998E-2</v>
      </c>
      <c r="X535" s="95">
        <v>4.4999999999999998E-2</v>
      </c>
      <c r="Y535" s="23"/>
      <c r="Z535" s="23"/>
    </row>
    <row r="536" spans="1:30" s="24" customFormat="1" ht="66" customHeight="1">
      <c r="A536" s="117"/>
      <c r="B536" s="84"/>
      <c r="C536" s="84"/>
      <c r="D536" s="84"/>
      <c r="E536" s="122"/>
      <c r="F536" s="26" t="s">
        <v>38</v>
      </c>
      <c r="G536" s="45">
        <f>H536+I536+J536+K536+L536+M536</f>
        <v>15186329.550000001</v>
      </c>
      <c r="H536" s="45">
        <v>2106119.14</v>
      </c>
      <c r="I536" s="45">
        <v>2707188.48</v>
      </c>
      <c r="J536" s="45">
        <v>1909768.72</v>
      </c>
      <c r="K536" s="45">
        <v>2525653.21</v>
      </c>
      <c r="L536" s="45">
        <v>3059300</v>
      </c>
      <c r="M536" s="45">
        <v>2878300</v>
      </c>
      <c r="N536" s="45">
        <v>3881800</v>
      </c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23"/>
      <c r="Z536" s="23"/>
    </row>
    <row r="537" spans="1:30" s="24" customFormat="1" ht="46.5" customHeight="1">
      <c r="A537" s="117"/>
      <c r="B537" s="84"/>
      <c r="C537" s="84"/>
      <c r="D537" s="84"/>
      <c r="E537" s="122"/>
      <c r="F537" s="26" t="s">
        <v>39</v>
      </c>
      <c r="G537" s="45">
        <f>H537+I537+J537+K537+L537+M537</f>
        <v>0</v>
      </c>
      <c r="H537" s="45">
        <v>0</v>
      </c>
      <c r="I537" s="45">
        <v>0</v>
      </c>
      <c r="J537" s="45">
        <v>0</v>
      </c>
      <c r="K537" s="45">
        <v>0</v>
      </c>
      <c r="L537" s="45">
        <v>0</v>
      </c>
      <c r="M537" s="48">
        <v>0</v>
      </c>
      <c r="N537" s="48">
        <v>0</v>
      </c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23"/>
      <c r="Z537" s="23"/>
    </row>
    <row r="538" spans="1:30" ht="72.75" customHeight="1">
      <c r="A538" s="117"/>
      <c r="B538" s="84"/>
      <c r="C538" s="84"/>
      <c r="D538" s="84"/>
      <c r="E538" s="122"/>
      <c r="F538" s="51" t="s">
        <v>68</v>
      </c>
      <c r="G538" s="54">
        <f>SUM(H538:M538)</f>
        <v>0</v>
      </c>
      <c r="H538" s="45">
        <f t="shared" ref="H538:M538" si="384">H105</f>
        <v>0</v>
      </c>
      <c r="I538" s="45">
        <f t="shared" si="384"/>
        <v>0</v>
      </c>
      <c r="J538" s="45">
        <f t="shared" si="384"/>
        <v>0</v>
      </c>
      <c r="K538" s="45">
        <f t="shared" si="384"/>
        <v>0</v>
      </c>
      <c r="L538" s="45">
        <f t="shared" si="384"/>
        <v>0</v>
      </c>
      <c r="M538" s="45">
        <f t="shared" si="384"/>
        <v>0</v>
      </c>
      <c r="N538" s="45">
        <f t="shared" ref="N538" si="385">N105</f>
        <v>0</v>
      </c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Z538" s="1"/>
      <c r="AC538" s="2"/>
      <c r="AD538" s="2"/>
    </row>
    <row r="539" spans="1:30" s="24" customFormat="1" ht="26.25" customHeight="1">
      <c r="A539" s="117" t="s">
        <v>226</v>
      </c>
      <c r="B539" s="84" t="s">
        <v>227</v>
      </c>
      <c r="C539" s="84">
        <v>2020</v>
      </c>
      <c r="D539" s="84">
        <v>2026</v>
      </c>
      <c r="E539" s="122" t="s">
        <v>73</v>
      </c>
      <c r="F539" s="26" t="s">
        <v>32</v>
      </c>
      <c r="G539" s="45">
        <f>H539+I539+J539+K539+L539+M539</f>
        <v>50145681.480000004</v>
      </c>
      <c r="H539" s="45">
        <f t="shared" ref="H539:M539" si="386">H540+H541</f>
        <v>348957</v>
      </c>
      <c r="I539" s="45">
        <f t="shared" si="386"/>
        <v>0</v>
      </c>
      <c r="J539" s="45">
        <f t="shared" si="386"/>
        <v>47425249.560000002</v>
      </c>
      <c r="K539" s="45">
        <f t="shared" si="386"/>
        <v>2371474.92</v>
      </c>
      <c r="L539" s="45">
        <f t="shared" si="386"/>
        <v>0</v>
      </c>
      <c r="M539" s="48">
        <f t="shared" si="386"/>
        <v>0</v>
      </c>
      <c r="N539" s="48">
        <f t="shared" ref="N539" si="387">N540+N541</f>
        <v>0</v>
      </c>
      <c r="O539" s="95" t="s">
        <v>228</v>
      </c>
      <c r="P539" s="95" t="s">
        <v>127</v>
      </c>
      <c r="Q539" s="95">
        <v>1.1000000000000001</v>
      </c>
      <c r="R539" s="95">
        <v>1.1000000000000001</v>
      </c>
      <c r="S539" s="95" t="s">
        <v>25</v>
      </c>
      <c r="T539" s="95" t="s">
        <v>25</v>
      </c>
      <c r="U539" s="95" t="s">
        <v>25</v>
      </c>
      <c r="V539" s="95" t="s">
        <v>25</v>
      </c>
      <c r="W539" s="95" t="s">
        <v>25</v>
      </c>
      <c r="X539" s="95" t="s">
        <v>25</v>
      </c>
      <c r="Y539" s="23"/>
      <c r="Z539" s="23"/>
    </row>
    <row r="540" spans="1:30" s="24" customFormat="1" ht="63.75" customHeight="1">
      <c r="A540" s="117"/>
      <c r="B540" s="84"/>
      <c r="C540" s="84"/>
      <c r="D540" s="84"/>
      <c r="E540" s="122"/>
      <c r="F540" s="26" t="s">
        <v>38</v>
      </c>
      <c r="G540" s="45">
        <f>H540+I540+J540+K540+L540+M540</f>
        <v>4421746.57</v>
      </c>
      <c r="H540" s="45">
        <v>348957</v>
      </c>
      <c r="I540" s="45">
        <v>0</v>
      </c>
      <c r="J540" s="45">
        <f>2973184.08+126252.28+762789.06</f>
        <v>3862225.42</v>
      </c>
      <c r="K540" s="45">
        <v>210564.15</v>
      </c>
      <c r="L540" s="45">
        <v>0</v>
      </c>
      <c r="M540" s="48">
        <v>0</v>
      </c>
      <c r="N540" s="48">
        <v>0</v>
      </c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23"/>
      <c r="Z540" s="23"/>
    </row>
    <row r="541" spans="1:30" s="24" customFormat="1" ht="55.5" customHeight="1">
      <c r="A541" s="117"/>
      <c r="B541" s="84"/>
      <c r="C541" s="84"/>
      <c r="D541" s="84"/>
      <c r="E541" s="122"/>
      <c r="F541" s="26" t="s">
        <v>39</v>
      </c>
      <c r="G541" s="45">
        <f>H541+I541+J541+K541+L541+M541</f>
        <v>45723934.910000004</v>
      </c>
      <c r="H541" s="45">
        <v>0</v>
      </c>
      <c r="I541" s="45">
        <v>0</v>
      </c>
      <c r="J541" s="45">
        <v>43563024.140000001</v>
      </c>
      <c r="K541" s="45">
        <v>2160910.77</v>
      </c>
      <c r="L541" s="45">
        <v>0</v>
      </c>
      <c r="M541" s="48">
        <v>0</v>
      </c>
      <c r="N541" s="48">
        <v>0</v>
      </c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23"/>
      <c r="Z541" s="23"/>
    </row>
    <row r="542" spans="1:30" ht="62.25" customHeight="1">
      <c r="A542" s="117"/>
      <c r="B542" s="84"/>
      <c r="C542" s="84"/>
      <c r="D542" s="84"/>
      <c r="E542" s="122"/>
      <c r="F542" s="51" t="s">
        <v>68</v>
      </c>
      <c r="G542" s="54">
        <f>SUM(H542:M542)</f>
        <v>0</v>
      </c>
      <c r="H542" s="45">
        <v>0</v>
      </c>
      <c r="I542" s="45">
        <v>0</v>
      </c>
      <c r="J542" s="45">
        <v>0</v>
      </c>
      <c r="K542" s="45">
        <v>0</v>
      </c>
      <c r="L542" s="45">
        <v>0</v>
      </c>
      <c r="M542" s="45">
        <v>0</v>
      </c>
      <c r="N542" s="45">
        <v>0</v>
      </c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Z542" s="1"/>
      <c r="AC542" s="2"/>
      <c r="AD542" s="2"/>
    </row>
    <row r="543" spans="1:30" s="24" customFormat="1" ht="55.5" customHeight="1">
      <c r="A543" s="117" t="s">
        <v>229</v>
      </c>
      <c r="B543" s="84" t="s">
        <v>99</v>
      </c>
      <c r="C543" s="84">
        <v>2020</v>
      </c>
      <c r="D543" s="84">
        <v>2026</v>
      </c>
      <c r="E543" s="122" t="s">
        <v>223</v>
      </c>
      <c r="F543" s="26" t="s">
        <v>32</v>
      </c>
      <c r="G543" s="45">
        <f>H543+I543+J543+K543+L543+M543</f>
        <v>730422.47</v>
      </c>
      <c r="H543" s="45">
        <f t="shared" ref="H543:M543" si="388">H544+H545</f>
        <v>348957</v>
      </c>
      <c r="I543" s="45">
        <f t="shared" si="388"/>
        <v>0</v>
      </c>
      <c r="J543" s="45">
        <f t="shared" si="388"/>
        <v>284633.46999999997</v>
      </c>
      <c r="K543" s="45">
        <f t="shared" si="388"/>
        <v>96832</v>
      </c>
      <c r="L543" s="45">
        <f t="shared" si="388"/>
        <v>0</v>
      </c>
      <c r="M543" s="48">
        <f t="shared" si="388"/>
        <v>0</v>
      </c>
      <c r="N543" s="48">
        <f t="shared" ref="N543" si="389">N544+N545</f>
        <v>0</v>
      </c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23"/>
      <c r="Z543" s="23"/>
    </row>
    <row r="544" spans="1:30" s="24" customFormat="1" ht="55.5" customHeight="1">
      <c r="A544" s="117"/>
      <c r="B544" s="84"/>
      <c r="C544" s="84"/>
      <c r="D544" s="84"/>
      <c r="E544" s="122"/>
      <c r="F544" s="26" t="s">
        <v>38</v>
      </c>
      <c r="G544" s="45">
        <f>H544+I544+J544+K544+L544+M544</f>
        <v>451481.67</v>
      </c>
      <c r="H544" s="45">
        <v>348957</v>
      </c>
      <c r="I544" s="45">
        <v>0</v>
      </c>
      <c r="J544" s="45">
        <v>5692.67</v>
      </c>
      <c r="K544" s="45">
        <v>96832</v>
      </c>
      <c r="L544" s="45">
        <v>0</v>
      </c>
      <c r="M544" s="48">
        <v>0</v>
      </c>
      <c r="N544" s="48">
        <v>0</v>
      </c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23"/>
      <c r="Z544" s="23"/>
    </row>
    <row r="545" spans="1:30" s="24" customFormat="1" ht="55.5" customHeight="1">
      <c r="A545" s="117"/>
      <c r="B545" s="84"/>
      <c r="C545" s="84"/>
      <c r="D545" s="84"/>
      <c r="E545" s="122"/>
      <c r="F545" s="26" t="s">
        <v>39</v>
      </c>
      <c r="G545" s="45">
        <f>H545+I545+J545+K545+L545+M545</f>
        <v>278940.79999999999</v>
      </c>
      <c r="H545" s="45">
        <v>0</v>
      </c>
      <c r="I545" s="45">
        <v>0</v>
      </c>
      <c r="J545" s="45">
        <v>278940.79999999999</v>
      </c>
      <c r="K545" s="45">
        <v>0</v>
      </c>
      <c r="L545" s="45">
        <v>0</v>
      </c>
      <c r="M545" s="48">
        <v>0</v>
      </c>
      <c r="N545" s="48">
        <v>0</v>
      </c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23"/>
      <c r="Z545" s="23"/>
    </row>
    <row r="546" spans="1:30" ht="38.25" customHeight="1">
      <c r="A546" s="117"/>
      <c r="B546" s="84"/>
      <c r="C546" s="84"/>
      <c r="D546" s="84"/>
      <c r="E546" s="122"/>
      <c r="F546" s="51" t="s">
        <v>68</v>
      </c>
      <c r="G546" s="54">
        <f>SUM(H546:M546)</f>
        <v>0</v>
      </c>
      <c r="H546" s="45">
        <v>0</v>
      </c>
      <c r="I546" s="45">
        <v>0</v>
      </c>
      <c r="J546" s="45">
        <v>0</v>
      </c>
      <c r="K546" s="45">
        <v>0</v>
      </c>
      <c r="L546" s="45">
        <v>0</v>
      </c>
      <c r="M546" s="45">
        <v>0</v>
      </c>
      <c r="N546" s="45">
        <v>0</v>
      </c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Z546" s="1"/>
      <c r="AC546" s="2"/>
      <c r="AD546" s="2"/>
    </row>
    <row r="547" spans="1:30" s="24" customFormat="1" ht="45.75" customHeight="1">
      <c r="A547" s="117" t="s">
        <v>230</v>
      </c>
      <c r="B547" s="84" t="s">
        <v>120</v>
      </c>
      <c r="C547" s="84">
        <v>2020</v>
      </c>
      <c r="D547" s="84">
        <v>2026</v>
      </c>
      <c r="E547" s="122" t="s">
        <v>223</v>
      </c>
      <c r="F547" s="26" t="s">
        <v>32</v>
      </c>
      <c r="G547" s="45">
        <f>H547+I547+J547+K547+L547+M547</f>
        <v>49415259.010000005</v>
      </c>
      <c r="H547" s="45">
        <f t="shared" ref="H547:M547" si="390">H548+H549</f>
        <v>0</v>
      </c>
      <c r="I547" s="45">
        <f t="shared" si="390"/>
        <v>0</v>
      </c>
      <c r="J547" s="45">
        <f t="shared" si="390"/>
        <v>47140616.090000004</v>
      </c>
      <c r="K547" s="45">
        <f t="shared" si="390"/>
        <v>2274642.92</v>
      </c>
      <c r="L547" s="45">
        <f t="shared" si="390"/>
        <v>0</v>
      </c>
      <c r="M547" s="48">
        <f t="shared" si="390"/>
        <v>0</v>
      </c>
      <c r="N547" s="48">
        <f t="shared" ref="N547" si="391">N548+N549</f>
        <v>0</v>
      </c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23"/>
      <c r="Z547" s="23"/>
    </row>
    <row r="548" spans="1:30" s="24" customFormat="1" ht="45.75" customHeight="1">
      <c r="A548" s="117"/>
      <c r="B548" s="84"/>
      <c r="C548" s="84"/>
      <c r="D548" s="84"/>
      <c r="E548" s="122"/>
      <c r="F548" s="26" t="s">
        <v>38</v>
      </c>
      <c r="G548" s="45">
        <f>H548+I548+J548+K548+L548+M548</f>
        <v>3970264.9</v>
      </c>
      <c r="H548" s="45">
        <v>0</v>
      </c>
      <c r="I548" s="45">
        <v>0</v>
      </c>
      <c r="J548" s="45">
        <v>3856532.75</v>
      </c>
      <c r="K548" s="45">
        <v>113732.15</v>
      </c>
      <c r="L548" s="45">
        <v>0</v>
      </c>
      <c r="M548" s="45">
        <v>0</v>
      </c>
      <c r="N548" s="45">
        <v>0</v>
      </c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23"/>
      <c r="Z548" s="23"/>
    </row>
    <row r="549" spans="1:30" s="24" customFormat="1" ht="45.75" customHeight="1">
      <c r="A549" s="117"/>
      <c r="B549" s="84"/>
      <c r="C549" s="84"/>
      <c r="D549" s="84"/>
      <c r="E549" s="122"/>
      <c r="F549" s="26" t="s">
        <v>39</v>
      </c>
      <c r="G549" s="45">
        <f>H549+I549+J549+K549+L549+M549</f>
        <v>45444994.110000007</v>
      </c>
      <c r="H549" s="45">
        <v>0</v>
      </c>
      <c r="I549" s="45">
        <v>0</v>
      </c>
      <c r="J549" s="45">
        <v>43284083.340000004</v>
      </c>
      <c r="K549" s="45">
        <v>2160910.77</v>
      </c>
      <c r="L549" s="45">
        <v>0</v>
      </c>
      <c r="M549" s="48">
        <v>0</v>
      </c>
      <c r="N549" s="48">
        <v>0</v>
      </c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23"/>
      <c r="Z549" s="23"/>
    </row>
    <row r="550" spans="1:30" ht="75.75" customHeight="1">
      <c r="A550" s="117"/>
      <c r="B550" s="84"/>
      <c r="C550" s="84"/>
      <c r="D550" s="84"/>
      <c r="E550" s="122"/>
      <c r="F550" s="51" t="s">
        <v>68</v>
      </c>
      <c r="G550" s="54">
        <f>SUM(H550:M550)</f>
        <v>0</v>
      </c>
      <c r="H550" s="45">
        <f>H107</f>
        <v>0</v>
      </c>
      <c r="I550" s="45">
        <v>0</v>
      </c>
      <c r="J550" s="45">
        <v>0</v>
      </c>
      <c r="K550" s="45">
        <v>0</v>
      </c>
      <c r="L550" s="45">
        <f>L107</f>
        <v>0</v>
      </c>
      <c r="M550" s="45">
        <f>M107</f>
        <v>0</v>
      </c>
      <c r="N550" s="45">
        <f>N107</f>
        <v>0</v>
      </c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Z550" s="1"/>
      <c r="AC550" s="2"/>
      <c r="AD550" s="2"/>
    </row>
    <row r="551" spans="1:30" s="24" customFormat="1" ht="29.25" customHeight="1">
      <c r="A551" s="117" t="s">
        <v>231</v>
      </c>
      <c r="B551" s="84" t="s">
        <v>232</v>
      </c>
      <c r="C551" s="84">
        <v>2020</v>
      </c>
      <c r="D551" s="84">
        <v>2026</v>
      </c>
      <c r="E551" s="122" t="s">
        <v>73</v>
      </c>
      <c r="F551" s="26" t="s">
        <v>32</v>
      </c>
      <c r="G551" s="45">
        <f>H551+I551+J551+K551+L551+M551</f>
        <v>0</v>
      </c>
      <c r="H551" s="45">
        <f t="shared" ref="H551:M551" si="392">H552+H553</f>
        <v>0</v>
      </c>
      <c r="I551" s="45">
        <f t="shared" si="392"/>
        <v>0</v>
      </c>
      <c r="J551" s="45">
        <f t="shared" si="392"/>
        <v>0</v>
      </c>
      <c r="K551" s="45">
        <f t="shared" si="392"/>
        <v>0</v>
      </c>
      <c r="L551" s="45">
        <f t="shared" si="392"/>
        <v>0</v>
      </c>
      <c r="M551" s="48">
        <f t="shared" si="392"/>
        <v>0</v>
      </c>
      <c r="N551" s="48">
        <f t="shared" ref="N551" si="393">N552+N553</f>
        <v>0</v>
      </c>
      <c r="O551" s="95" t="s">
        <v>228</v>
      </c>
      <c r="P551" s="95" t="s">
        <v>127</v>
      </c>
      <c r="Q551" s="95">
        <v>0.5</v>
      </c>
      <c r="R551" s="95">
        <v>0.5</v>
      </c>
      <c r="S551" s="95" t="s">
        <v>25</v>
      </c>
      <c r="T551" s="95" t="s">
        <v>25</v>
      </c>
      <c r="U551" s="95" t="s">
        <v>25</v>
      </c>
      <c r="V551" s="95" t="s">
        <v>25</v>
      </c>
      <c r="W551" s="95" t="s">
        <v>25</v>
      </c>
      <c r="X551" s="95" t="s">
        <v>25</v>
      </c>
      <c r="Y551" s="23"/>
      <c r="Z551" s="23"/>
    </row>
    <row r="552" spans="1:30" s="24" customFormat="1" ht="69.75" customHeight="1">
      <c r="A552" s="117"/>
      <c r="B552" s="84"/>
      <c r="C552" s="84"/>
      <c r="D552" s="84"/>
      <c r="E552" s="122"/>
      <c r="F552" s="26" t="s">
        <v>38</v>
      </c>
      <c r="G552" s="45">
        <f>H552+I552+J552+K552+L552+M552</f>
        <v>0</v>
      </c>
      <c r="H552" s="45">
        <v>0</v>
      </c>
      <c r="I552" s="45"/>
      <c r="J552" s="10">
        <v>0</v>
      </c>
      <c r="K552" s="45">
        <v>0</v>
      </c>
      <c r="L552" s="45">
        <v>0</v>
      </c>
      <c r="M552" s="48">
        <v>0</v>
      </c>
      <c r="N552" s="48">
        <v>0</v>
      </c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23"/>
      <c r="Z552" s="23"/>
    </row>
    <row r="553" spans="1:30" s="24" customFormat="1" ht="45.75" customHeight="1">
      <c r="A553" s="117"/>
      <c r="B553" s="84"/>
      <c r="C553" s="84"/>
      <c r="D553" s="84"/>
      <c r="E553" s="122"/>
      <c r="F553" s="26" t="s">
        <v>39</v>
      </c>
      <c r="G553" s="45">
        <f>H553+I553+J553+K553+L553+M553</f>
        <v>0</v>
      </c>
      <c r="H553" s="45">
        <v>0</v>
      </c>
      <c r="I553" s="45">
        <v>0</v>
      </c>
      <c r="J553" s="45">
        <v>0</v>
      </c>
      <c r="K553" s="45">
        <v>0</v>
      </c>
      <c r="L553" s="45">
        <v>0</v>
      </c>
      <c r="M553" s="48">
        <v>0</v>
      </c>
      <c r="N553" s="48">
        <v>0</v>
      </c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23"/>
      <c r="Z553" s="23"/>
    </row>
    <row r="554" spans="1:30" ht="50.25" customHeight="1">
      <c r="A554" s="117"/>
      <c r="B554" s="84"/>
      <c r="C554" s="84"/>
      <c r="D554" s="84"/>
      <c r="E554" s="122"/>
      <c r="F554" s="51" t="s">
        <v>68</v>
      </c>
      <c r="G554" s="54">
        <f>SUM(H554:M554)</f>
        <v>0</v>
      </c>
      <c r="H554" s="45">
        <f t="shared" ref="H554:M554" si="394">H111</f>
        <v>0</v>
      </c>
      <c r="I554" s="45">
        <f t="shared" si="394"/>
        <v>0</v>
      </c>
      <c r="J554" s="45">
        <f t="shared" si="394"/>
        <v>0</v>
      </c>
      <c r="K554" s="45">
        <f t="shared" si="394"/>
        <v>0</v>
      </c>
      <c r="L554" s="45">
        <f t="shared" si="394"/>
        <v>0</v>
      </c>
      <c r="M554" s="45">
        <f t="shared" si="394"/>
        <v>0</v>
      </c>
      <c r="N554" s="45">
        <f t="shared" ref="N554" si="395">N111</f>
        <v>0</v>
      </c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Z554" s="1"/>
      <c r="AC554" s="2"/>
      <c r="AD554" s="2"/>
    </row>
    <row r="555" spans="1:30" s="24" customFormat="1" ht="25.5" customHeight="1">
      <c r="A555" s="117" t="s">
        <v>233</v>
      </c>
      <c r="B555" s="84" t="s">
        <v>234</v>
      </c>
      <c r="C555" s="84">
        <v>2020</v>
      </c>
      <c r="D555" s="84">
        <v>2026</v>
      </c>
      <c r="E555" s="122" t="s">
        <v>73</v>
      </c>
      <c r="F555" s="26" t="s">
        <v>32</v>
      </c>
      <c r="G555" s="45">
        <f>H555+I555+J555+K555+L555+M555</f>
        <v>0</v>
      </c>
      <c r="H555" s="45">
        <f t="shared" ref="H555:M555" si="396">H556+H557</f>
        <v>0</v>
      </c>
      <c r="I555" s="45">
        <f t="shared" si="396"/>
        <v>0</v>
      </c>
      <c r="J555" s="45">
        <f t="shared" si="396"/>
        <v>0</v>
      </c>
      <c r="K555" s="45">
        <f t="shared" si="396"/>
        <v>0</v>
      </c>
      <c r="L555" s="45">
        <f t="shared" si="396"/>
        <v>0</v>
      </c>
      <c r="M555" s="48">
        <f t="shared" si="396"/>
        <v>0</v>
      </c>
      <c r="N555" s="48">
        <f t="shared" ref="N555" si="397">N556+N557</f>
        <v>0</v>
      </c>
      <c r="O555" s="95" t="s">
        <v>235</v>
      </c>
      <c r="P555" s="95" t="s">
        <v>56</v>
      </c>
      <c r="Q555" s="95">
        <v>326.39999999999998</v>
      </c>
      <c r="R555" s="95">
        <v>54.4</v>
      </c>
      <c r="S555" s="95">
        <v>54.4</v>
      </c>
      <c r="T555" s="95">
        <v>54.4</v>
      </c>
      <c r="U555" s="95">
        <v>54.4</v>
      </c>
      <c r="V555" s="95">
        <v>54.4</v>
      </c>
      <c r="W555" s="95">
        <v>54.4</v>
      </c>
      <c r="X555" s="95">
        <v>54.4</v>
      </c>
      <c r="Y555" s="23"/>
      <c r="Z555" s="23"/>
    </row>
    <row r="556" spans="1:30" s="24" customFormat="1" ht="76.5" customHeight="1">
      <c r="A556" s="117"/>
      <c r="B556" s="84"/>
      <c r="C556" s="84"/>
      <c r="D556" s="84"/>
      <c r="E556" s="122"/>
      <c r="F556" s="26" t="s">
        <v>38</v>
      </c>
      <c r="G556" s="45">
        <f>H556+I556+J556+K556+L556+M556</f>
        <v>0</v>
      </c>
      <c r="H556" s="45">
        <v>0</v>
      </c>
      <c r="I556" s="45">
        <v>0</v>
      </c>
      <c r="J556" s="45">
        <v>0</v>
      </c>
      <c r="K556" s="45">
        <v>0</v>
      </c>
      <c r="L556" s="45">
        <v>0</v>
      </c>
      <c r="M556" s="48">
        <v>0</v>
      </c>
      <c r="N556" s="48">
        <v>0</v>
      </c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23"/>
      <c r="Z556" s="23"/>
    </row>
    <row r="557" spans="1:30" s="24" customFormat="1" ht="40.5" customHeight="1">
      <c r="A557" s="117"/>
      <c r="B557" s="84"/>
      <c r="C557" s="84"/>
      <c r="D557" s="84"/>
      <c r="E557" s="122"/>
      <c r="F557" s="26" t="s">
        <v>39</v>
      </c>
      <c r="G557" s="53">
        <f>H557+I557+J557+K557+L557+M557</f>
        <v>0</v>
      </c>
      <c r="H557" s="45">
        <v>0</v>
      </c>
      <c r="I557" s="45">
        <v>0</v>
      </c>
      <c r="J557" s="45">
        <v>0</v>
      </c>
      <c r="K557" s="45">
        <v>0</v>
      </c>
      <c r="L557" s="45">
        <f>L565</f>
        <v>0</v>
      </c>
      <c r="M557" s="48">
        <f>M565</f>
        <v>0</v>
      </c>
      <c r="N557" s="48">
        <f>N565</f>
        <v>0</v>
      </c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23"/>
      <c r="Z557" s="23"/>
    </row>
    <row r="558" spans="1:30" ht="66.75" customHeight="1">
      <c r="A558" s="117"/>
      <c r="B558" s="84"/>
      <c r="C558" s="84"/>
      <c r="D558" s="84"/>
      <c r="E558" s="122"/>
      <c r="F558" s="51" t="s">
        <v>68</v>
      </c>
      <c r="G558" s="45">
        <f>SUM(H558:M558)</f>
        <v>0</v>
      </c>
      <c r="H558" s="52">
        <v>0</v>
      </c>
      <c r="I558" s="45">
        <v>0</v>
      </c>
      <c r="J558" s="45">
        <v>0</v>
      </c>
      <c r="K558" s="45">
        <v>0</v>
      </c>
      <c r="L558" s="45">
        <v>0</v>
      </c>
      <c r="M558" s="45">
        <v>0</v>
      </c>
      <c r="N558" s="45">
        <v>0</v>
      </c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Z558" s="1"/>
      <c r="AC558" s="2"/>
      <c r="AD558" s="2"/>
    </row>
    <row r="559" spans="1:30" s="24" customFormat="1" ht="40.5" customHeight="1">
      <c r="A559" s="117" t="s">
        <v>236</v>
      </c>
      <c r="B559" s="84" t="s">
        <v>237</v>
      </c>
      <c r="C559" s="84">
        <v>2020</v>
      </c>
      <c r="D559" s="84">
        <v>2026</v>
      </c>
      <c r="E559" s="122" t="s">
        <v>73</v>
      </c>
      <c r="F559" s="26" t="s">
        <v>32</v>
      </c>
      <c r="G559" s="49">
        <f>H559+I559+J559+K559+L559+M559</f>
        <v>26405969.759999998</v>
      </c>
      <c r="H559" s="49">
        <f t="shared" ref="H559:M559" si="398">H560+H561+H562</f>
        <v>2102409.9</v>
      </c>
      <c r="I559" s="49">
        <f t="shared" si="398"/>
        <v>4105266.1999999997</v>
      </c>
      <c r="J559" s="49">
        <f t="shared" si="398"/>
        <v>8342700.1199999992</v>
      </c>
      <c r="K559" s="49">
        <f t="shared" si="398"/>
        <v>7855593.5399999991</v>
      </c>
      <c r="L559" s="49">
        <f t="shared" si="398"/>
        <v>3000000</v>
      </c>
      <c r="M559" s="49">
        <f t="shared" si="398"/>
        <v>1000000</v>
      </c>
      <c r="N559" s="49">
        <f t="shared" ref="N559" si="399">N560+N561+N562</f>
        <v>3000000</v>
      </c>
      <c r="O559" s="95" t="s">
        <v>25</v>
      </c>
      <c r="P559" s="95" t="s">
        <v>25</v>
      </c>
      <c r="Q559" s="95" t="s">
        <v>25</v>
      </c>
      <c r="R559" s="95" t="s">
        <v>25</v>
      </c>
      <c r="S559" s="95" t="s">
        <v>25</v>
      </c>
      <c r="T559" s="95" t="s">
        <v>25</v>
      </c>
      <c r="U559" s="95" t="s">
        <v>25</v>
      </c>
      <c r="V559" s="95" t="s">
        <v>25</v>
      </c>
      <c r="W559" s="95" t="s">
        <v>25</v>
      </c>
      <c r="X559" s="95" t="s">
        <v>25</v>
      </c>
      <c r="Y559" s="23"/>
      <c r="Z559" s="23"/>
    </row>
    <row r="560" spans="1:30" s="24" customFormat="1" ht="40.5" customHeight="1">
      <c r="A560" s="117"/>
      <c r="B560" s="84"/>
      <c r="C560" s="84"/>
      <c r="D560" s="84"/>
      <c r="E560" s="122"/>
      <c r="F560" s="26" t="s">
        <v>38</v>
      </c>
      <c r="G560" s="49">
        <f>H560+I560+J560+K560+L560+M560</f>
        <v>8691704.0399999991</v>
      </c>
      <c r="H560" s="49">
        <f t="shared" ref="H560:M562" si="400">H564</f>
        <v>254163.61</v>
      </c>
      <c r="I560" s="49">
        <f t="shared" si="400"/>
        <v>268151.13</v>
      </c>
      <c r="J560" s="49">
        <f t="shared" si="400"/>
        <v>2364759.0299999998</v>
      </c>
      <c r="K560" s="49">
        <f t="shared" si="400"/>
        <v>1804630.27</v>
      </c>
      <c r="L560" s="49">
        <f t="shared" si="400"/>
        <v>3000000</v>
      </c>
      <c r="M560" s="15">
        <f t="shared" si="400"/>
        <v>1000000</v>
      </c>
      <c r="N560" s="15">
        <f t="shared" ref="N560" si="401">N564</f>
        <v>3000000</v>
      </c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23"/>
      <c r="Z560" s="23"/>
    </row>
    <row r="561" spans="1:30" s="24" customFormat="1" ht="40.5" customHeight="1">
      <c r="A561" s="117"/>
      <c r="B561" s="84"/>
      <c r="C561" s="84"/>
      <c r="D561" s="84"/>
      <c r="E561" s="122"/>
      <c r="F561" s="26" t="s">
        <v>39</v>
      </c>
      <c r="G561" s="49">
        <f>H561+I561+J561+K561+L561+M561</f>
        <v>17714265.719999999</v>
      </c>
      <c r="H561" s="49">
        <f t="shared" si="400"/>
        <v>1848246.29</v>
      </c>
      <c r="I561" s="49">
        <f t="shared" si="400"/>
        <v>3837115.07</v>
      </c>
      <c r="J561" s="49">
        <f t="shared" si="400"/>
        <v>5977941.0899999999</v>
      </c>
      <c r="K561" s="49">
        <f t="shared" si="400"/>
        <v>6050963.2699999996</v>
      </c>
      <c r="L561" s="49">
        <f t="shared" si="400"/>
        <v>0</v>
      </c>
      <c r="M561" s="15">
        <f t="shared" si="400"/>
        <v>0</v>
      </c>
      <c r="N561" s="15">
        <f t="shared" ref="N561" si="402">N565</f>
        <v>0</v>
      </c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23"/>
      <c r="Z561" s="23"/>
    </row>
    <row r="562" spans="1:30" ht="87.75" customHeight="1">
      <c r="A562" s="117"/>
      <c r="B562" s="84"/>
      <c r="C562" s="84"/>
      <c r="D562" s="84"/>
      <c r="E562" s="122"/>
      <c r="F562" s="51" t="s">
        <v>68</v>
      </c>
      <c r="G562" s="54">
        <f>SUM(H562:M562)</f>
        <v>0</v>
      </c>
      <c r="H562" s="49">
        <f t="shared" si="400"/>
        <v>0</v>
      </c>
      <c r="I562" s="49">
        <f t="shared" si="400"/>
        <v>0</v>
      </c>
      <c r="J562" s="49">
        <f t="shared" si="400"/>
        <v>0</v>
      </c>
      <c r="K562" s="49">
        <f t="shared" si="400"/>
        <v>0</v>
      </c>
      <c r="L562" s="49">
        <f t="shared" si="400"/>
        <v>0</v>
      </c>
      <c r="M562" s="49">
        <f t="shared" si="400"/>
        <v>0</v>
      </c>
      <c r="N562" s="49">
        <f t="shared" ref="N562" si="403">N566</f>
        <v>0</v>
      </c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Z562" s="1"/>
      <c r="AC562" s="2"/>
      <c r="AD562" s="2"/>
    </row>
    <row r="563" spans="1:30" s="24" customFormat="1" ht="40.5" customHeight="1">
      <c r="A563" s="117" t="s">
        <v>238</v>
      </c>
      <c r="B563" s="146" t="s">
        <v>239</v>
      </c>
      <c r="C563" s="84">
        <v>2020</v>
      </c>
      <c r="D563" s="84">
        <v>2026</v>
      </c>
      <c r="E563" s="122" t="s">
        <v>73</v>
      </c>
      <c r="F563" s="28" t="s">
        <v>32</v>
      </c>
      <c r="G563" s="45">
        <f>H563+I563+J563+K563+L563+M563</f>
        <v>26405969.759999998</v>
      </c>
      <c r="H563" s="55">
        <f t="shared" ref="H563:M563" si="404">H564+H565</f>
        <v>2102409.9</v>
      </c>
      <c r="I563" s="49">
        <f t="shared" si="404"/>
        <v>4105266.1999999997</v>
      </c>
      <c r="J563" s="49">
        <f t="shared" si="404"/>
        <v>8342700.1199999992</v>
      </c>
      <c r="K563" s="49">
        <f t="shared" si="404"/>
        <v>7855593.5399999991</v>
      </c>
      <c r="L563" s="49">
        <f t="shared" si="404"/>
        <v>3000000</v>
      </c>
      <c r="M563" s="15">
        <f t="shared" si="404"/>
        <v>1000000</v>
      </c>
      <c r="N563" s="15">
        <f t="shared" ref="N563" si="405">N564+N565</f>
        <v>3000000</v>
      </c>
      <c r="O563" s="95" t="s">
        <v>25</v>
      </c>
      <c r="P563" s="95" t="s">
        <v>25</v>
      </c>
      <c r="Q563" s="95" t="s">
        <v>25</v>
      </c>
      <c r="R563" s="95" t="s">
        <v>25</v>
      </c>
      <c r="S563" s="95" t="s">
        <v>25</v>
      </c>
      <c r="T563" s="95" t="s">
        <v>25</v>
      </c>
      <c r="U563" s="95" t="s">
        <v>25</v>
      </c>
      <c r="V563" s="95" t="s">
        <v>25</v>
      </c>
      <c r="W563" s="95" t="s">
        <v>25</v>
      </c>
      <c r="X563" s="95" t="s">
        <v>25</v>
      </c>
      <c r="Y563" s="23"/>
      <c r="Z563" s="23"/>
    </row>
    <row r="564" spans="1:30" s="24" customFormat="1" ht="40.5" customHeight="1">
      <c r="A564" s="117"/>
      <c r="B564" s="146"/>
      <c r="C564" s="84"/>
      <c r="D564" s="84"/>
      <c r="E564" s="122"/>
      <c r="F564" s="26" t="s">
        <v>38</v>
      </c>
      <c r="G564" s="49">
        <f>H564+I564+J564+K564+L564+M564</f>
        <v>8691704.0399999991</v>
      </c>
      <c r="H564" s="49">
        <f>H576+H568</f>
        <v>254163.61</v>
      </c>
      <c r="I564" s="49">
        <f t="shared" ref="I564:M566" si="406">I576+I568+I572</f>
        <v>268151.13</v>
      </c>
      <c r="J564" s="49">
        <f t="shared" si="406"/>
        <v>2364759.0299999998</v>
      </c>
      <c r="K564" s="49">
        <f t="shared" si="406"/>
        <v>1804630.27</v>
      </c>
      <c r="L564" s="49">
        <f t="shared" si="406"/>
        <v>3000000</v>
      </c>
      <c r="M564" s="49">
        <f t="shared" si="406"/>
        <v>1000000</v>
      </c>
      <c r="N564" s="49">
        <f t="shared" ref="N564" si="407">N576+N568+N572</f>
        <v>3000000</v>
      </c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23"/>
      <c r="Z564" s="23"/>
    </row>
    <row r="565" spans="1:30" s="24" customFormat="1" ht="64.5" customHeight="1">
      <c r="A565" s="117"/>
      <c r="B565" s="146"/>
      <c r="C565" s="84"/>
      <c r="D565" s="84"/>
      <c r="E565" s="122"/>
      <c r="F565" s="26" t="s">
        <v>39</v>
      </c>
      <c r="G565" s="29">
        <f>H565+I565+J565+K565+L565+M565</f>
        <v>17714265.719999999</v>
      </c>
      <c r="H565" s="49">
        <f>H577+H569</f>
        <v>1848246.29</v>
      </c>
      <c r="I565" s="49">
        <f t="shared" si="406"/>
        <v>3837115.07</v>
      </c>
      <c r="J565" s="49">
        <f t="shared" si="406"/>
        <v>5977941.0899999999</v>
      </c>
      <c r="K565" s="49">
        <f t="shared" si="406"/>
        <v>6050963.2699999996</v>
      </c>
      <c r="L565" s="49">
        <f t="shared" si="406"/>
        <v>0</v>
      </c>
      <c r="M565" s="49">
        <f t="shared" si="406"/>
        <v>0</v>
      </c>
      <c r="N565" s="49">
        <f t="shared" ref="N565" si="408">N577+N569+N573</f>
        <v>0</v>
      </c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23"/>
      <c r="Z565" s="23"/>
    </row>
    <row r="566" spans="1:30" ht="66" customHeight="1">
      <c r="A566" s="117"/>
      <c r="B566" s="146"/>
      <c r="C566" s="84"/>
      <c r="D566" s="84"/>
      <c r="E566" s="122"/>
      <c r="F566" s="51" t="s">
        <v>68</v>
      </c>
      <c r="G566" s="45">
        <f>SUM(H566:M566)</f>
        <v>0</v>
      </c>
      <c r="H566" s="45">
        <f>H570+H578</f>
        <v>0</v>
      </c>
      <c r="I566" s="49">
        <f t="shared" si="406"/>
        <v>0</v>
      </c>
      <c r="J566" s="49">
        <f t="shared" si="406"/>
        <v>0</v>
      </c>
      <c r="K566" s="49">
        <f t="shared" si="406"/>
        <v>0</v>
      </c>
      <c r="L566" s="49">
        <f t="shared" si="406"/>
        <v>0</v>
      </c>
      <c r="M566" s="49">
        <f t="shared" si="406"/>
        <v>0</v>
      </c>
      <c r="N566" s="49">
        <f t="shared" ref="N566" si="409">N578+N570+N574</f>
        <v>0</v>
      </c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Z566" s="1"/>
      <c r="AC566" s="2"/>
      <c r="AD566" s="2"/>
    </row>
    <row r="567" spans="1:30" s="24" customFormat="1" ht="29.25" customHeight="1">
      <c r="A567" s="117" t="s">
        <v>240</v>
      </c>
      <c r="B567" s="84" t="s">
        <v>241</v>
      </c>
      <c r="C567" s="84">
        <v>2020</v>
      </c>
      <c r="D567" s="84">
        <v>2026</v>
      </c>
      <c r="E567" s="122" t="s">
        <v>73</v>
      </c>
      <c r="F567" s="26" t="s">
        <v>32</v>
      </c>
      <c r="G567" s="49">
        <f>H567+I567+J567+K567+L567+M567</f>
        <v>26386553.759999998</v>
      </c>
      <c r="H567" s="49">
        <f t="shared" ref="H567:M567" si="410">H568+H569+H570</f>
        <v>2089233.9</v>
      </c>
      <c r="I567" s="49">
        <f t="shared" si="410"/>
        <v>4099026.1999999997</v>
      </c>
      <c r="J567" s="49">
        <f t="shared" si="410"/>
        <v>8342700.1199999992</v>
      </c>
      <c r="K567" s="49">
        <f t="shared" si="410"/>
        <v>7855593.5399999991</v>
      </c>
      <c r="L567" s="49">
        <f t="shared" si="410"/>
        <v>3000000</v>
      </c>
      <c r="M567" s="49">
        <f t="shared" si="410"/>
        <v>1000000</v>
      </c>
      <c r="N567" s="49">
        <f t="shared" ref="N567" si="411">N568+N569+N570</f>
        <v>3000000</v>
      </c>
      <c r="O567" s="95" t="s">
        <v>242</v>
      </c>
      <c r="P567" s="95" t="s">
        <v>243</v>
      </c>
      <c r="Q567" s="95">
        <v>0.20399999999999999</v>
      </c>
      <c r="R567" s="95">
        <v>3.4000000000000002E-2</v>
      </c>
      <c r="S567" s="95">
        <v>3.4000000000000002E-2</v>
      </c>
      <c r="T567" s="95">
        <v>3.4000000000000002E-2</v>
      </c>
      <c r="U567" s="95">
        <v>3.4000000000000002E-2</v>
      </c>
      <c r="V567" s="95">
        <v>3.4000000000000002E-2</v>
      </c>
      <c r="W567" s="95">
        <v>3.4000000000000002E-2</v>
      </c>
      <c r="X567" s="95">
        <v>3.4000000000000002E-2</v>
      </c>
      <c r="Y567" s="23"/>
      <c r="Z567" s="23"/>
    </row>
    <row r="568" spans="1:30" s="24" customFormat="1" ht="50.25" customHeight="1">
      <c r="A568" s="117"/>
      <c r="B568" s="84"/>
      <c r="C568" s="84"/>
      <c r="D568" s="84"/>
      <c r="E568" s="122"/>
      <c r="F568" s="26" t="s">
        <v>38</v>
      </c>
      <c r="G568" s="49">
        <f>H568+I568+J568+K568+L568+M568</f>
        <v>8672288.0399999991</v>
      </c>
      <c r="H568" s="49">
        <v>240987.61</v>
      </c>
      <c r="I568" s="49">
        <v>261911.13</v>
      </c>
      <c r="J568" s="49">
        <v>2364759.0299999998</v>
      </c>
      <c r="K568" s="49">
        <v>1804630.27</v>
      </c>
      <c r="L568" s="49">
        <v>3000000</v>
      </c>
      <c r="M568" s="49">
        <v>1000000</v>
      </c>
      <c r="N568" s="49">
        <v>3000000</v>
      </c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23"/>
      <c r="Z568" s="23"/>
    </row>
    <row r="569" spans="1:30" s="24" customFormat="1" ht="112.5" customHeight="1">
      <c r="A569" s="117"/>
      <c r="B569" s="84"/>
      <c r="C569" s="84"/>
      <c r="D569" s="84"/>
      <c r="E569" s="122"/>
      <c r="F569" s="26" t="s">
        <v>39</v>
      </c>
      <c r="G569" s="49">
        <f>H569+I569+J569+K569+L569+M569</f>
        <v>17714265.719999999</v>
      </c>
      <c r="H569" s="49">
        <v>1848246.29</v>
      </c>
      <c r="I569" s="49">
        <v>3837115.07</v>
      </c>
      <c r="J569" s="49">
        <v>5977941.0899999999</v>
      </c>
      <c r="K569" s="49">
        <v>6050963.2699999996</v>
      </c>
      <c r="L569" s="49">
        <v>0</v>
      </c>
      <c r="M569" s="15">
        <v>0</v>
      </c>
      <c r="N569" s="15">
        <v>0</v>
      </c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23"/>
      <c r="Z569" s="23"/>
    </row>
    <row r="570" spans="1:30" ht="24.75" customHeight="1">
      <c r="A570" s="117"/>
      <c r="B570" s="84"/>
      <c r="C570" s="84"/>
      <c r="D570" s="84"/>
      <c r="E570" s="122"/>
      <c r="F570" s="51" t="s">
        <v>68</v>
      </c>
      <c r="G570" s="45">
        <f>SUM(H570:M570)</f>
        <v>0</v>
      </c>
      <c r="H570" s="45">
        <v>0</v>
      </c>
      <c r="I570" s="45">
        <f>I134</f>
        <v>0</v>
      </c>
      <c r="J570" s="45">
        <v>0</v>
      </c>
      <c r="K570" s="45">
        <f>K134</f>
        <v>0</v>
      </c>
      <c r="L570" s="45">
        <f>L134</f>
        <v>0</v>
      </c>
      <c r="M570" s="45">
        <v>0</v>
      </c>
      <c r="N570" s="45">
        <v>0</v>
      </c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Z570" s="1"/>
      <c r="AC570" s="2"/>
      <c r="AD570" s="2"/>
    </row>
    <row r="571" spans="1:30" s="24" customFormat="1" ht="29.25" customHeight="1">
      <c r="A571" s="117" t="s">
        <v>240</v>
      </c>
      <c r="B571" s="84" t="s">
        <v>244</v>
      </c>
      <c r="C571" s="84">
        <v>2020</v>
      </c>
      <c r="D571" s="84">
        <v>2026</v>
      </c>
      <c r="E571" s="122" t="s">
        <v>73</v>
      </c>
      <c r="F571" s="28" t="s">
        <v>32</v>
      </c>
      <c r="G571" s="45">
        <f>H571+I571+J571+K571+L571+M571</f>
        <v>0</v>
      </c>
      <c r="H571" s="55">
        <f t="shared" ref="H571:M571" si="412">H572+H573+H574</f>
        <v>0</v>
      </c>
      <c r="I571" s="49">
        <f t="shared" si="412"/>
        <v>0</v>
      </c>
      <c r="J571" s="49">
        <f t="shared" si="412"/>
        <v>0</v>
      </c>
      <c r="K571" s="49">
        <f t="shared" si="412"/>
        <v>0</v>
      </c>
      <c r="L571" s="49">
        <f t="shared" si="412"/>
        <v>0</v>
      </c>
      <c r="M571" s="49">
        <f t="shared" si="412"/>
        <v>0</v>
      </c>
      <c r="N571" s="49">
        <f t="shared" ref="N571" si="413">N572+N573+N574</f>
        <v>0</v>
      </c>
      <c r="O571" s="95"/>
      <c r="P571" s="95"/>
      <c r="Q571" s="95">
        <v>0.20399999999999999</v>
      </c>
      <c r="R571" s="95">
        <v>3.4000000000000002E-2</v>
      </c>
      <c r="S571" s="95">
        <v>3.4000000000000002E-2</v>
      </c>
      <c r="T571" s="95">
        <v>3.4000000000000002E-2</v>
      </c>
      <c r="U571" s="95">
        <v>3.4000000000000002E-2</v>
      </c>
      <c r="V571" s="95">
        <v>3.4000000000000002E-2</v>
      </c>
      <c r="W571" s="95">
        <v>3.4000000000000002E-2</v>
      </c>
      <c r="X571" s="95">
        <v>3.4000000000000002E-2</v>
      </c>
      <c r="Y571" s="23"/>
      <c r="Z571" s="23"/>
    </row>
    <row r="572" spans="1:30" s="24" customFormat="1" ht="57" customHeight="1">
      <c r="A572" s="117"/>
      <c r="B572" s="84"/>
      <c r="C572" s="84"/>
      <c r="D572" s="84"/>
      <c r="E572" s="122"/>
      <c r="F572" s="26" t="s">
        <v>38</v>
      </c>
      <c r="G572" s="49">
        <f>H572+I572+J572+K572+L572+M572</f>
        <v>0</v>
      </c>
      <c r="H572" s="49">
        <v>0</v>
      </c>
      <c r="I572" s="49">
        <v>0</v>
      </c>
      <c r="J572" s="49">
        <v>0</v>
      </c>
      <c r="K572" s="49">
        <v>0</v>
      </c>
      <c r="L572" s="49">
        <v>0</v>
      </c>
      <c r="M572" s="15">
        <v>0</v>
      </c>
      <c r="N572" s="15">
        <v>0</v>
      </c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23"/>
      <c r="Z572" s="23"/>
    </row>
    <row r="573" spans="1:30" s="24" customFormat="1" ht="104.25" customHeight="1">
      <c r="A573" s="117"/>
      <c r="B573" s="84"/>
      <c r="C573" s="84"/>
      <c r="D573" s="84"/>
      <c r="E573" s="122"/>
      <c r="F573" s="26" t="s">
        <v>39</v>
      </c>
      <c r="G573" s="49">
        <f>H573+I573+J573+K573+L573+M573</f>
        <v>0</v>
      </c>
      <c r="H573" s="49">
        <v>0</v>
      </c>
      <c r="I573" s="49">
        <v>0</v>
      </c>
      <c r="J573" s="49">
        <v>0</v>
      </c>
      <c r="K573" s="49">
        <v>0</v>
      </c>
      <c r="L573" s="49">
        <v>0</v>
      </c>
      <c r="M573" s="15">
        <v>0</v>
      </c>
      <c r="N573" s="15">
        <v>0</v>
      </c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23"/>
      <c r="Z573" s="23"/>
    </row>
    <row r="574" spans="1:30" ht="23.25" customHeight="1">
      <c r="A574" s="117"/>
      <c r="B574" s="84"/>
      <c r="C574" s="84"/>
      <c r="D574" s="84"/>
      <c r="E574" s="122"/>
      <c r="F574" s="51" t="s">
        <v>68</v>
      </c>
      <c r="G574" s="54">
        <f>SUM(H574:M574)</f>
        <v>0</v>
      </c>
      <c r="H574" s="45">
        <v>0</v>
      </c>
      <c r="I574" s="45">
        <f>I138</f>
        <v>0</v>
      </c>
      <c r="J574" s="45">
        <v>0</v>
      </c>
      <c r="K574" s="45">
        <f>K138</f>
        <v>0</v>
      </c>
      <c r="L574" s="45">
        <f>L138</f>
        <v>0</v>
      </c>
      <c r="M574" s="45">
        <f>M138</f>
        <v>0</v>
      </c>
      <c r="N574" s="45">
        <f>N138</f>
        <v>0</v>
      </c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Z574" s="1"/>
      <c r="AC574" s="2"/>
      <c r="AD574" s="2"/>
    </row>
    <row r="575" spans="1:30" s="24" customFormat="1" ht="40.5" customHeight="1">
      <c r="A575" s="117" t="s">
        <v>245</v>
      </c>
      <c r="B575" s="84" t="s">
        <v>246</v>
      </c>
      <c r="C575" s="84">
        <v>2020</v>
      </c>
      <c r="D575" s="84">
        <v>2026</v>
      </c>
      <c r="E575" s="122" t="s">
        <v>73</v>
      </c>
      <c r="F575" s="26" t="s">
        <v>32</v>
      </c>
      <c r="G575" s="49">
        <f>H575+I575+J575+K575+L575+M575</f>
        <v>19416</v>
      </c>
      <c r="H575" s="49">
        <f t="shared" ref="H575:M575" si="414">H576+H577+H578</f>
        <v>13176</v>
      </c>
      <c r="I575" s="49">
        <f t="shared" si="414"/>
        <v>6240</v>
      </c>
      <c r="J575" s="49">
        <f t="shared" si="414"/>
        <v>0</v>
      </c>
      <c r="K575" s="49">
        <f t="shared" si="414"/>
        <v>0</v>
      </c>
      <c r="L575" s="49">
        <f t="shared" si="414"/>
        <v>0</v>
      </c>
      <c r="M575" s="49">
        <f t="shared" si="414"/>
        <v>0</v>
      </c>
      <c r="N575" s="49">
        <f t="shared" ref="N575" si="415">N576+N577+N578</f>
        <v>0</v>
      </c>
      <c r="O575" s="95" t="s">
        <v>247</v>
      </c>
      <c r="P575" s="95" t="s">
        <v>243</v>
      </c>
      <c r="Q575" s="95">
        <v>1.0200000000000001E-2</v>
      </c>
      <c r="R575" s="95">
        <v>1.6999999999999999E-3</v>
      </c>
      <c r="S575" s="95">
        <v>1.6999999999999999E-3</v>
      </c>
      <c r="T575" s="95">
        <v>1.6999999999999999E-3</v>
      </c>
      <c r="U575" s="95">
        <v>1.6999999999999999E-3</v>
      </c>
      <c r="V575" s="95">
        <v>1.6999999999999999E-3</v>
      </c>
      <c r="W575" s="95">
        <v>1.6999999999999999E-3</v>
      </c>
      <c r="X575" s="95">
        <v>1.6999999999999999E-3</v>
      </c>
      <c r="Y575" s="23"/>
      <c r="Z575" s="23"/>
    </row>
    <row r="576" spans="1:30" s="24" customFormat="1" ht="40.5" customHeight="1">
      <c r="A576" s="117"/>
      <c r="B576" s="84"/>
      <c r="C576" s="84"/>
      <c r="D576" s="84"/>
      <c r="E576" s="122"/>
      <c r="F576" s="26" t="s">
        <v>38</v>
      </c>
      <c r="G576" s="49">
        <f>H576+I576+J576+K576+L576+M576</f>
        <v>19416</v>
      </c>
      <c r="H576" s="49">
        <v>13176</v>
      </c>
      <c r="I576" s="49">
        <v>6240</v>
      </c>
      <c r="J576" s="49">
        <v>0</v>
      </c>
      <c r="K576" s="49">
        <v>0</v>
      </c>
      <c r="L576" s="49">
        <v>0</v>
      </c>
      <c r="M576" s="15">
        <v>0</v>
      </c>
      <c r="N576" s="15">
        <v>0</v>
      </c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23"/>
      <c r="Z576" s="23"/>
    </row>
    <row r="577" spans="1:30" s="24" customFormat="1" ht="123.75" customHeight="1">
      <c r="A577" s="117"/>
      <c r="B577" s="84"/>
      <c r="C577" s="84"/>
      <c r="D577" s="84"/>
      <c r="E577" s="122"/>
      <c r="F577" s="26" t="s">
        <v>39</v>
      </c>
      <c r="G577" s="49">
        <f>H577+I577+J577+K577+L577+M577</f>
        <v>0</v>
      </c>
      <c r="H577" s="49">
        <v>0</v>
      </c>
      <c r="I577" s="49">
        <v>0</v>
      </c>
      <c r="J577" s="49">
        <v>0</v>
      </c>
      <c r="K577" s="49">
        <v>0</v>
      </c>
      <c r="L577" s="49">
        <v>0</v>
      </c>
      <c r="M577" s="15">
        <v>0</v>
      </c>
      <c r="N577" s="15">
        <v>0</v>
      </c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23"/>
      <c r="Z577" s="23"/>
    </row>
    <row r="578" spans="1:30" ht="66" customHeight="1">
      <c r="A578" s="117"/>
      <c r="B578" s="84"/>
      <c r="C578" s="84"/>
      <c r="D578" s="84"/>
      <c r="E578" s="122"/>
      <c r="F578" s="51" t="s">
        <v>68</v>
      </c>
      <c r="G578" s="54">
        <f>SUM(H578:M578)</f>
        <v>0</v>
      </c>
      <c r="H578" s="45">
        <f t="shared" ref="H578:M578" si="416">H138</f>
        <v>0</v>
      </c>
      <c r="I578" s="45">
        <f t="shared" si="416"/>
        <v>0</v>
      </c>
      <c r="J578" s="45">
        <f t="shared" si="416"/>
        <v>0</v>
      </c>
      <c r="K578" s="45">
        <f t="shared" si="416"/>
        <v>0</v>
      </c>
      <c r="L578" s="45">
        <f t="shared" si="416"/>
        <v>0</v>
      </c>
      <c r="M578" s="45">
        <f t="shared" si="416"/>
        <v>0</v>
      </c>
      <c r="N578" s="45">
        <f t="shared" ref="N578" si="417">N138</f>
        <v>0</v>
      </c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Z578" s="1"/>
      <c r="AC578" s="2"/>
      <c r="AD578" s="2"/>
    </row>
    <row r="579" spans="1:30" s="24" customFormat="1" ht="66" customHeight="1">
      <c r="A579" s="117" t="s">
        <v>248</v>
      </c>
      <c r="B579" s="146" t="s">
        <v>249</v>
      </c>
      <c r="C579" s="84">
        <v>2020</v>
      </c>
      <c r="D579" s="84">
        <v>2026</v>
      </c>
      <c r="E579" s="122" t="s">
        <v>73</v>
      </c>
      <c r="F579" s="28" t="s">
        <v>32</v>
      </c>
      <c r="G579" s="45">
        <f>H579+I579+J579+K579+L579+M579</f>
        <v>16619059</v>
      </c>
      <c r="H579" s="55">
        <f>H580+H581+H582+H600</f>
        <v>11807273.15</v>
      </c>
      <c r="I579" s="55">
        <f t="shared" ref="I579:N579" si="418">I580+I581+I582</f>
        <v>0</v>
      </c>
      <c r="J579" s="55">
        <f t="shared" si="418"/>
        <v>0</v>
      </c>
      <c r="K579" s="55">
        <f t="shared" si="418"/>
        <v>4811785.8499999996</v>
      </c>
      <c r="L579" s="55">
        <f t="shared" si="418"/>
        <v>0</v>
      </c>
      <c r="M579" s="55">
        <f t="shared" si="418"/>
        <v>0</v>
      </c>
      <c r="N579" s="55">
        <f t="shared" si="418"/>
        <v>0</v>
      </c>
      <c r="O579" s="95" t="s">
        <v>25</v>
      </c>
      <c r="P579" s="95" t="s">
        <v>25</v>
      </c>
      <c r="Q579" s="95" t="s">
        <v>25</v>
      </c>
      <c r="R579" s="95" t="s">
        <v>25</v>
      </c>
      <c r="S579" s="95" t="s">
        <v>25</v>
      </c>
      <c r="T579" s="95" t="s">
        <v>25</v>
      </c>
      <c r="U579" s="95" t="s">
        <v>25</v>
      </c>
      <c r="V579" s="95" t="s">
        <v>25</v>
      </c>
      <c r="W579" s="95" t="s">
        <v>25</v>
      </c>
      <c r="X579" s="95" t="s">
        <v>25</v>
      </c>
      <c r="Y579" s="23"/>
      <c r="Z579" s="23"/>
    </row>
    <row r="580" spans="1:30" s="24" customFormat="1" ht="57.6" customHeight="1">
      <c r="A580" s="117"/>
      <c r="B580" s="146"/>
      <c r="C580" s="84"/>
      <c r="D580" s="84"/>
      <c r="E580" s="122"/>
      <c r="F580" s="26" t="s">
        <v>38</v>
      </c>
      <c r="G580" s="49">
        <f>H580+I580+J580+K580+L580+M580</f>
        <v>4811785.8499999996</v>
      </c>
      <c r="H580" s="49">
        <f t="shared" ref="H580:M582" si="419">H584+H588+H592+H596+H600</f>
        <v>0</v>
      </c>
      <c r="I580" s="49">
        <f t="shared" si="419"/>
        <v>0</v>
      </c>
      <c r="J580" s="49">
        <f t="shared" si="419"/>
        <v>0</v>
      </c>
      <c r="K580" s="49">
        <f>K584+K588+K592+K596+K600+K604</f>
        <v>4811785.8499999996</v>
      </c>
      <c r="L580" s="49">
        <f t="shared" si="419"/>
        <v>0</v>
      </c>
      <c r="M580" s="49">
        <f t="shared" si="419"/>
        <v>0</v>
      </c>
      <c r="N580" s="49">
        <f t="shared" ref="N580" si="420">N584+N588+N592+N596+N600</f>
        <v>0</v>
      </c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23"/>
      <c r="Z580" s="23"/>
    </row>
    <row r="581" spans="1:30" s="24" customFormat="1" ht="60" customHeight="1">
      <c r="A581" s="117"/>
      <c r="B581" s="146"/>
      <c r="C581" s="84"/>
      <c r="D581" s="84"/>
      <c r="E581" s="122"/>
      <c r="F581" s="26" t="s">
        <v>39</v>
      </c>
      <c r="G581" s="29">
        <f>H581+I581+J581+K581+L581+M581</f>
        <v>11065999.25</v>
      </c>
      <c r="H581" s="49">
        <f t="shared" si="419"/>
        <v>11065999.25</v>
      </c>
      <c r="I581" s="49">
        <f t="shared" si="419"/>
        <v>0</v>
      </c>
      <c r="J581" s="49">
        <f t="shared" si="419"/>
        <v>0</v>
      </c>
      <c r="K581" s="49">
        <f>K585+K589+K593+K597+K601+K605</f>
        <v>0</v>
      </c>
      <c r="L581" s="49">
        <f t="shared" si="419"/>
        <v>0</v>
      </c>
      <c r="M581" s="49">
        <f t="shared" si="419"/>
        <v>0</v>
      </c>
      <c r="N581" s="49">
        <f t="shared" ref="N581" si="421">N585+N589+N593+N597+N601</f>
        <v>0</v>
      </c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23"/>
      <c r="Z581" s="23"/>
    </row>
    <row r="582" spans="1:30" ht="29.25" customHeight="1">
      <c r="A582" s="117"/>
      <c r="B582" s="146"/>
      <c r="C582" s="84"/>
      <c r="D582" s="84"/>
      <c r="E582" s="122"/>
      <c r="F582" s="51" t="s">
        <v>68</v>
      </c>
      <c r="G582" s="45">
        <f>SUM(H582:M582)</f>
        <v>741273.90000000014</v>
      </c>
      <c r="H582" s="49">
        <f t="shared" si="419"/>
        <v>741273.90000000014</v>
      </c>
      <c r="I582" s="49">
        <f t="shared" si="419"/>
        <v>0</v>
      </c>
      <c r="J582" s="49">
        <f t="shared" si="419"/>
        <v>0</v>
      </c>
      <c r="K582" s="49">
        <f t="shared" si="419"/>
        <v>0</v>
      </c>
      <c r="L582" s="49">
        <f t="shared" si="419"/>
        <v>0</v>
      </c>
      <c r="M582" s="49">
        <f t="shared" si="419"/>
        <v>0</v>
      </c>
      <c r="N582" s="49">
        <f t="shared" ref="N582" si="422">N586+N590+N594+N598+N602</f>
        <v>0</v>
      </c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Z582" s="1"/>
      <c r="AC582" s="2"/>
      <c r="AD582" s="2"/>
    </row>
    <row r="583" spans="1:30" s="24" customFormat="1" ht="70.900000000000006" customHeight="1">
      <c r="A583" s="117" t="s">
        <v>250</v>
      </c>
      <c r="B583" s="84" t="s">
        <v>251</v>
      </c>
      <c r="C583" s="84">
        <v>2020</v>
      </c>
      <c r="D583" s="84">
        <v>2026</v>
      </c>
      <c r="E583" s="122" t="s">
        <v>73</v>
      </c>
      <c r="F583" s="26" t="s">
        <v>32</v>
      </c>
      <c r="G583" s="49">
        <f>H583+I583+J583+K583+L583+M583</f>
        <v>670498.93999999994</v>
      </c>
      <c r="H583" s="49">
        <f t="shared" ref="H583:M583" si="423">H584+H585+H586</f>
        <v>670498.93999999994</v>
      </c>
      <c r="I583" s="49">
        <f t="shared" si="423"/>
        <v>0</v>
      </c>
      <c r="J583" s="49">
        <f t="shared" si="423"/>
        <v>0</v>
      </c>
      <c r="K583" s="49">
        <f t="shared" si="423"/>
        <v>0</v>
      </c>
      <c r="L583" s="49">
        <f t="shared" si="423"/>
        <v>0</v>
      </c>
      <c r="M583" s="49">
        <f t="shared" si="423"/>
        <v>0</v>
      </c>
      <c r="N583" s="49">
        <f t="shared" ref="N583" si="424">N584+N585+N586</f>
        <v>0</v>
      </c>
      <c r="O583" s="95" t="s">
        <v>252</v>
      </c>
      <c r="P583" s="95" t="s">
        <v>253</v>
      </c>
      <c r="Q583" s="95">
        <v>615</v>
      </c>
      <c r="R583" s="95">
        <v>615</v>
      </c>
      <c r="S583" s="95">
        <v>0</v>
      </c>
      <c r="T583" s="95">
        <v>0</v>
      </c>
      <c r="U583" s="95">
        <v>0</v>
      </c>
      <c r="V583" s="95">
        <v>0</v>
      </c>
      <c r="W583" s="95">
        <v>0</v>
      </c>
      <c r="X583" s="95">
        <v>0</v>
      </c>
      <c r="Y583" s="23"/>
      <c r="Z583" s="23"/>
    </row>
    <row r="584" spans="1:30" s="24" customFormat="1" ht="51.4" customHeight="1">
      <c r="A584" s="117"/>
      <c r="B584" s="84"/>
      <c r="C584" s="84"/>
      <c r="D584" s="84"/>
      <c r="E584" s="122"/>
      <c r="F584" s="26" t="s">
        <v>38</v>
      </c>
      <c r="G584" s="49">
        <f>H584+I584+J584+K584+L584+M584</f>
        <v>0</v>
      </c>
      <c r="H584" s="49">
        <v>0</v>
      </c>
      <c r="I584" s="49">
        <v>0</v>
      </c>
      <c r="J584" s="49">
        <v>0</v>
      </c>
      <c r="K584" s="49">
        <v>0</v>
      </c>
      <c r="L584" s="49">
        <v>0</v>
      </c>
      <c r="M584" s="15">
        <v>0</v>
      </c>
      <c r="N584" s="15">
        <v>0</v>
      </c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23"/>
      <c r="Z584" s="23"/>
    </row>
    <row r="585" spans="1:30" s="24" customFormat="1" ht="75" customHeight="1">
      <c r="A585" s="117"/>
      <c r="B585" s="84"/>
      <c r="C585" s="84"/>
      <c r="D585" s="84"/>
      <c r="E585" s="122"/>
      <c r="F585" s="26" t="s">
        <v>39</v>
      </c>
      <c r="G585" s="49">
        <f>H585+I585+J585+K585+L585+M585</f>
        <v>636973.97</v>
      </c>
      <c r="H585" s="49">
        <v>636973.97</v>
      </c>
      <c r="I585" s="49">
        <v>0</v>
      </c>
      <c r="J585" s="49">
        <v>0</v>
      </c>
      <c r="K585" s="49">
        <v>0</v>
      </c>
      <c r="L585" s="49">
        <v>0</v>
      </c>
      <c r="M585" s="15">
        <v>0</v>
      </c>
      <c r="N585" s="15">
        <v>0</v>
      </c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23"/>
      <c r="Z585" s="23"/>
    </row>
    <row r="586" spans="1:30" ht="28.5" customHeight="1">
      <c r="A586" s="117"/>
      <c r="B586" s="84"/>
      <c r="C586" s="84"/>
      <c r="D586" s="84"/>
      <c r="E586" s="122"/>
      <c r="F586" s="51" t="s">
        <v>68</v>
      </c>
      <c r="G586" s="54">
        <f>SUM(H586:M586)</f>
        <v>33524.97</v>
      </c>
      <c r="H586" s="45">
        <v>33524.97</v>
      </c>
      <c r="I586" s="45">
        <f t="shared" ref="I586:N586" si="425">I146</f>
        <v>0</v>
      </c>
      <c r="J586" s="45">
        <f t="shared" si="425"/>
        <v>0</v>
      </c>
      <c r="K586" s="45">
        <f t="shared" si="425"/>
        <v>0</v>
      </c>
      <c r="L586" s="45">
        <f t="shared" si="425"/>
        <v>0</v>
      </c>
      <c r="M586" s="45">
        <f t="shared" si="425"/>
        <v>0</v>
      </c>
      <c r="N586" s="45">
        <f t="shared" si="425"/>
        <v>0</v>
      </c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Z586" s="1"/>
      <c r="AC586" s="2"/>
      <c r="AD586" s="2"/>
    </row>
    <row r="587" spans="1:30" s="24" customFormat="1" ht="102.6" customHeight="1">
      <c r="A587" s="117" t="s">
        <v>254</v>
      </c>
      <c r="B587" s="84" t="s">
        <v>255</v>
      </c>
      <c r="C587" s="84">
        <v>2020</v>
      </c>
      <c r="D587" s="84">
        <v>2026</v>
      </c>
      <c r="E587" s="122" t="s">
        <v>73</v>
      </c>
      <c r="F587" s="28" t="s">
        <v>32</v>
      </c>
      <c r="G587" s="45">
        <f>H587+I587+J587+K587+L587+M587</f>
        <v>1203862.0899999999</v>
      </c>
      <c r="H587" s="55">
        <f t="shared" ref="H587:M587" si="426">H588+H589+H590</f>
        <v>1203862.0899999999</v>
      </c>
      <c r="I587" s="55">
        <f t="shared" si="426"/>
        <v>0</v>
      </c>
      <c r="J587" s="55">
        <f t="shared" si="426"/>
        <v>0</v>
      </c>
      <c r="K587" s="55">
        <f t="shared" si="426"/>
        <v>0</v>
      </c>
      <c r="L587" s="55">
        <f t="shared" si="426"/>
        <v>0</v>
      </c>
      <c r="M587" s="55">
        <f t="shared" si="426"/>
        <v>0</v>
      </c>
      <c r="N587" s="55">
        <f t="shared" ref="N587" si="427">N588+N589+N590</f>
        <v>0</v>
      </c>
      <c r="O587" s="95" t="s">
        <v>252</v>
      </c>
      <c r="P587" s="95" t="s">
        <v>253</v>
      </c>
      <c r="Q587" s="95">
        <v>1197</v>
      </c>
      <c r="R587" s="95">
        <v>1197</v>
      </c>
      <c r="S587" s="95">
        <v>0</v>
      </c>
      <c r="T587" s="95">
        <v>0</v>
      </c>
      <c r="U587" s="95">
        <v>0</v>
      </c>
      <c r="V587" s="95">
        <v>0</v>
      </c>
      <c r="W587" s="95">
        <v>0</v>
      </c>
      <c r="X587" s="95">
        <v>0</v>
      </c>
      <c r="Y587" s="23"/>
      <c r="Z587" s="23"/>
    </row>
    <row r="588" spans="1:30" s="24" customFormat="1" ht="51" customHeight="1">
      <c r="A588" s="117"/>
      <c r="B588" s="84"/>
      <c r="C588" s="84"/>
      <c r="D588" s="84"/>
      <c r="E588" s="122"/>
      <c r="F588" s="26" t="s">
        <v>38</v>
      </c>
      <c r="G588" s="49">
        <f>H588+I588+J588+K588+L588+M588</f>
        <v>0</v>
      </c>
      <c r="H588" s="49">
        <v>0</v>
      </c>
      <c r="I588" s="49">
        <v>0</v>
      </c>
      <c r="J588" s="49">
        <v>0</v>
      </c>
      <c r="K588" s="49">
        <v>0</v>
      </c>
      <c r="L588" s="49">
        <v>0</v>
      </c>
      <c r="M588" s="15">
        <v>0</v>
      </c>
      <c r="N588" s="15">
        <v>0</v>
      </c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23"/>
      <c r="Z588" s="23"/>
    </row>
    <row r="589" spans="1:30" s="24" customFormat="1" ht="30.75" customHeight="1">
      <c r="A589" s="117"/>
      <c r="B589" s="84"/>
      <c r="C589" s="84"/>
      <c r="D589" s="84"/>
      <c r="E589" s="122"/>
      <c r="F589" s="26" t="s">
        <v>39</v>
      </c>
      <c r="G589" s="49">
        <f>H589+I589+J589+K589+L589+M589</f>
        <v>1143668.95</v>
      </c>
      <c r="H589" s="49">
        <v>1143668.95</v>
      </c>
      <c r="I589" s="49">
        <v>0</v>
      </c>
      <c r="J589" s="49">
        <v>0</v>
      </c>
      <c r="K589" s="49">
        <v>0</v>
      </c>
      <c r="L589" s="49">
        <v>0</v>
      </c>
      <c r="M589" s="15">
        <v>0</v>
      </c>
      <c r="N589" s="15">
        <v>0</v>
      </c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23"/>
      <c r="Z589" s="23"/>
    </row>
    <row r="590" spans="1:30" ht="28.5" customHeight="1">
      <c r="A590" s="117"/>
      <c r="B590" s="84"/>
      <c r="C590" s="84"/>
      <c r="D590" s="84"/>
      <c r="E590" s="122"/>
      <c r="F590" s="51" t="s">
        <v>68</v>
      </c>
      <c r="G590" s="54">
        <f>SUM(H590:M590)</f>
        <v>60193.14</v>
      </c>
      <c r="H590" s="45">
        <v>60193.14</v>
      </c>
      <c r="I590" s="45">
        <f t="shared" ref="I590:N590" si="428">I150</f>
        <v>0</v>
      </c>
      <c r="J590" s="45">
        <f t="shared" si="428"/>
        <v>0</v>
      </c>
      <c r="K590" s="45">
        <f t="shared" si="428"/>
        <v>0</v>
      </c>
      <c r="L590" s="45">
        <f t="shared" si="428"/>
        <v>0</v>
      </c>
      <c r="M590" s="45">
        <f t="shared" si="428"/>
        <v>0</v>
      </c>
      <c r="N590" s="45">
        <f t="shared" si="428"/>
        <v>0</v>
      </c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Z590" s="1"/>
      <c r="AC590" s="2"/>
      <c r="AD590" s="2"/>
    </row>
    <row r="591" spans="1:30" s="24" customFormat="1" ht="89.65" customHeight="1">
      <c r="A591" s="117" t="s">
        <v>256</v>
      </c>
      <c r="B591" s="84" t="s">
        <v>257</v>
      </c>
      <c r="C591" s="84">
        <v>2020</v>
      </c>
      <c r="D591" s="84">
        <v>2026</v>
      </c>
      <c r="E591" s="122" t="s">
        <v>73</v>
      </c>
      <c r="F591" s="28" t="s">
        <v>32</v>
      </c>
      <c r="G591" s="45">
        <f>H591+I591+J591+K591+L591+M591</f>
        <v>6566404.9199999999</v>
      </c>
      <c r="H591" s="55">
        <f t="shared" ref="H591:M591" si="429">H592+H593+H594</f>
        <v>6566404.9199999999</v>
      </c>
      <c r="I591" s="55">
        <f t="shared" si="429"/>
        <v>0</v>
      </c>
      <c r="J591" s="55">
        <f t="shared" si="429"/>
        <v>0</v>
      </c>
      <c r="K591" s="55">
        <f t="shared" si="429"/>
        <v>0</v>
      </c>
      <c r="L591" s="55">
        <f t="shared" si="429"/>
        <v>0</v>
      </c>
      <c r="M591" s="55">
        <f t="shared" si="429"/>
        <v>0</v>
      </c>
      <c r="N591" s="55">
        <f t="shared" ref="N591" si="430">N592+N593+N594</f>
        <v>0</v>
      </c>
      <c r="O591" s="95" t="s">
        <v>252</v>
      </c>
      <c r="P591" s="95" t="s">
        <v>253</v>
      </c>
      <c r="Q591" s="95">
        <v>5550</v>
      </c>
      <c r="R591" s="95">
        <v>5550</v>
      </c>
      <c r="S591" s="95">
        <v>0</v>
      </c>
      <c r="T591" s="95">
        <v>0</v>
      </c>
      <c r="U591" s="95">
        <v>0</v>
      </c>
      <c r="V591" s="95">
        <v>0</v>
      </c>
      <c r="W591" s="95">
        <v>0</v>
      </c>
      <c r="X591" s="95">
        <v>0</v>
      </c>
      <c r="Y591" s="23"/>
      <c r="Z591" s="23"/>
    </row>
    <row r="592" spans="1:30" s="24" customFormat="1" ht="53.25" customHeight="1">
      <c r="A592" s="117"/>
      <c r="B592" s="84"/>
      <c r="C592" s="84"/>
      <c r="D592" s="84"/>
      <c r="E592" s="122"/>
      <c r="F592" s="26" t="s">
        <v>38</v>
      </c>
      <c r="G592" s="49">
        <f>H592+I592+J592+K592+L592+M592</f>
        <v>0</v>
      </c>
      <c r="H592" s="49">
        <v>0</v>
      </c>
      <c r="I592" s="49">
        <v>0</v>
      </c>
      <c r="J592" s="49">
        <v>0</v>
      </c>
      <c r="K592" s="49">
        <v>0</v>
      </c>
      <c r="L592" s="49">
        <v>0</v>
      </c>
      <c r="M592" s="15">
        <v>0</v>
      </c>
      <c r="N592" s="15">
        <v>0</v>
      </c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23"/>
      <c r="Z592" s="23"/>
    </row>
    <row r="593" spans="1:30" s="24" customFormat="1" ht="66" customHeight="1">
      <c r="A593" s="117"/>
      <c r="B593" s="84"/>
      <c r="C593" s="84"/>
      <c r="D593" s="84"/>
      <c r="E593" s="122"/>
      <c r="F593" s="26" t="s">
        <v>39</v>
      </c>
      <c r="G593" s="49">
        <f>H593+I593+J593+K593+L593+M593</f>
        <v>6087174.5899999999</v>
      </c>
      <c r="H593" s="49">
        <v>6087174.5899999999</v>
      </c>
      <c r="I593" s="49">
        <v>0</v>
      </c>
      <c r="J593" s="49">
        <v>0</v>
      </c>
      <c r="K593" s="49">
        <v>0</v>
      </c>
      <c r="L593" s="49">
        <v>0</v>
      </c>
      <c r="M593" s="15">
        <v>0</v>
      </c>
      <c r="N593" s="15">
        <v>0</v>
      </c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23"/>
      <c r="Z593" s="23"/>
    </row>
    <row r="594" spans="1:30" ht="28.5" customHeight="1">
      <c r="A594" s="117"/>
      <c r="B594" s="84"/>
      <c r="C594" s="84"/>
      <c r="D594" s="84"/>
      <c r="E594" s="122"/>
      <c r="F594" s="51" t="s">
        <v>68</v>
      </c>
      <c r="G594" s="54">
        <f>SUM(H594:M594)</f>
        <v>479230.33</v>
      </c>
      <c r="H594" s="45">
        <v>479230.33</v>
      </c>
      <c r="I594" s="45">
        <v>0</v>
      </c>
      <c r="J594" s="45">
        <f>J154</f>
        <v>0</v>
      </c>
      <c r="K594" s="45">
        <f>K154</f>
        <v>0</v>
      </c>
      <c r="L594" s="45">
        <f>L154</f>
        <v>0</v>
      </c>
      <c r="M594" s="45">
        <f>M154</f>
        <v>0</v>
      </c>
      <c r="N594" s="45">
        <f>N154</f>
        <v>0</v>
      </c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Z594" s="1"/>
      <c r="AC594" s="2"/>
      <c r="AD594" s="2"/>
    </row>
    <row r="595" spans="1:30" s="24" customFormat="1" ht="33" customHeight="1">
      <c r="A595" s="117" t="s">
        <v>258</v>
      </c>
      <c r="B595" s="84" t="s">
        <v>259</v>
      </c>
      <c r="C595" s="84">
        <v>2020</v>
      </c>
      <c r="D595" s="84">
        <v>2026</v>
      </c>
      <c r="E595" s="122" t="s">
        <v>73</v>
      </c>
      <c r="F595" s="28" t="s">
        <v>32</v>
      </c>
      <c r="G595" s="45">
        <f>H595+I595+J595+K595+L595+M595</f>
        <v>953973.2</v>
      </c>
      <c r="H595" s="55">
        <f t="shared" ref="H595:M595" si="431">H596+H597+H598</f>
        <v>953973.2</v>
      </c>
      <c r="I595" s="55">
        <f t="shared" si="431"/>
        <v>0</v>
      </c>
      <c r="J595" s="55">
        <f t="shared" si="431"/>
        <v>0</v>
      </c>
      <c r="K595" s="55">
        <f t="shared" si="431"/>
        <v>0</v>
      </c>
      <c r="L595" s="55">
        <f t="shared" si="431"/>
        <v>0</v>
      </c>
      <c r="M595" s="55">
        <f t="shared" si="431"/>
        <v>0</v>
      </c>
      <c r="N595" s="55">
        <f t="shared" ref="N595" si="432">N596+N597+N598</f>
        <v>0</v>
      </c>
      <c r="O595" s="95" t="s">
        <v>252</v>
      </c>
      <c r="P595" s="95" t="s">
        <v>253</v>
      </c>
      <c r="Q595" s="95">
        <v>775</v>
      </c>
      <c r="R595" s="95">
        <v>775</v>
      </c>
      <c r="S595" s="95">
        <v>0</v>
      </c>
      <c r="T595" s="95">
        <v>0</v>
      </c>
      <c r="U595" s="95">
        <v>0</v>
      </c>
      <c r="V595" s="95">
        <v>0</v>
      </c>
      <c r="W595" s="95">
        <v>0</v>
      </c>
      <c r="X595" s="95">
        <v>0</v>
      </c>
      <c r="Y595" s="23"/>
      <c r="Z595" s="23"/>
    </row>
    <row r="596" spans="1:30" s="24" customFormat="1" ht="37.5" customHeight="1">
      <c r="A596" s="117"/>
      <c r="B596" s="84"/>
      <c r="C596" s="84"/>
      <c r="D596" s="84"/>
      <c r="E596" s="122"/>
      <c r="F596" s="26" t="s">
        <v>38</v>
      </c>
      <c r="G596" s="49">
        <f>H596+I596+J596+K596+L596+M596</f>
        <v>0</v>
      </c>
      <c r="H596" s="49">
        <v>0</v>
      </c>
      <c r="I596" s="49">
        <v>0</v>
      </c>
      <c r="J596" s="49">
        <v>0</v>
      </c>
      <c r="K596" s="49">
        <v>0</v>
      </c>
      <c r="L596" s="49">
        <v>0</v>
      </c>
      <c r="M596" s="15">
        <v>0</v>
      </c>
      <c r="N596" s="15">
        <v>0</v>
      </c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23"/>
      <c r="Z596" s="23"/>
    </row>
    <row r="597" spans="1:30" s="24" customFormat="1" ht="27.75" customHeight="1">
      <c r="A597" s="117"/>
      <c r="B597" s="84"/>
      <c r="C597" s="84"/>
      <c r="D597" s="84"/>
      <c r="E597" s="122"/>
      <c r="F597" s="26" t="s">
        <v>39</v>
      </c>
      <c r="G597" s="49">
        <f>H597+I597+J597+K597+L597+M597</f>
        <v>906274.51</v>
      </c>
      <c r="H597" s="49">
        <v>906274.51</v>
      </c>
      <c r="I597" s="49">
        <v>0</v>
      </c>
      <c r="J597" s="49">
        <v>0</v>
      </c>
      <c r="K597" s="49">
        <v>0</v>
      </c>
      <c r="L597" s="49">
        <v>0</v>
      </c>
      <c r="M597" s="15">
        <v>0</v>
      </c>
      <c r="N597" s="15">
        <v>0</v>
      </c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23"/>
      <c r="Z597" s="23"/>
    </row>
    <row r="598" spans="1:30" ht="114.75" customHeight="1">
      <c r="A598" s="117"/>
      <c r="B598" s="84"/>
      <c r="C598" s="84"/>
      <c r="D598" s="84"/>
      <c r="E598" s="122"/>
      <c r="F598" s="51" t="s">
        <v>68</v>
      </c>
      <c r="G598" s="54">
        <f>SUM(H598:M598)</f>
        <v>47698.69</v>
      </c>
      <c r="H598" s="45">
        <v>47698.69</v>
      </c>
      <c r="I598" s="45">
        <f t="shared" ref="I598:N598" si="433">I161</f>
        <v>0</v>
      </c>
      <c r="J598" s="45">
        <f t="shared" si="433"/>
        <v>0</v>
      </c>
      <c r="K598" s="45">
        <f t="shared" si="433"/>
        <v>0</v>
      </c>
      <c r="L598" s="45">
        <f t="shared" si="433"/>
        <v>0</v>
      </c>
      <c r="M598" s="45">
        <f t="shared" si="433"/>
        <v>0</v>
      </c>
      <c r="N598" s="45">
        <f t="shared" si="433"/>
        <v>0</v>
      </c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Z598" s="1"/>
      <c r="AC598" s="2"/>
      <c r="AD598" s="2"/>
    </row>
    <row r="599" spans="1:30" s="24" customFormat="1" ht="33" customHeight="1">
      <c r="A599" s="117" t="s">
        <v>260</v>
      </c>
      <c r="B599" s="84" t="s">
        <v>261</v>
      </c>
      <c r="C599" s="84">
        <v>2020</v>
      </c>
      <c r="D599" s="84">
        <v>2026</v>
      </c>
      <c r="E599" s="122" t="s">
        <v>73</v>
      </c>
      <c r="F599" s="28" t="s">
        <v>32</v>
      </c>
      <c r="G599" s="45">
        <f>H599+I599+J599+K599+L599+M599</f>
        <v>6290834</v>
      </c>
      <c r="H599" s="55">
        <f>H600+H601+H602</f>
        <v>2412534</v>
      </c>
      <c r="I599" s="55">
        <f>I600+I601+I602</f>
        <v>0</v>
      </c>
      <c r="J599" s="55">
        <f>J600+J601+J602</f>
        <v>0</v>
      </c>
      <c r="K599" s="55">
        <f>K600+K601+K602</f>
        <v>0</v>
      </c>
      <c r="L599" s="55">
        <f>L600+L601+L602</f>
        <v>0</v>
      </c>
      <c r="M599" s="47">
        <f>M607+M613+M622+M628+M637+M646+M652+M658+M661+M664+M667+M676+M679+M682+M685+M688+M691+M695+M699+M703+M707+M710+M719+M728+M737+M746+M755+M764+M773+M782+M791+M800</f>
        <v>3878300</v>
      </c>
      <c r="N599" s="47">
        <f>N607+N613+N622+N628+N637+N646+N652+N658+N661+N664+N667+N676+N679+N682+N685+N688+N691+N695+N699+N703+N707+N710+N719+N728+N737+N746+N755+N764+N773+N782+N791+N800</f>
        <v>6881800</v>
      </c>
      <c r="O599" s="95" t="s">
        <v>252</v>
      </c>
      <c r="P599" s="95" t="s">
        <v>253</v>
      </c>
      <c r="Q599" s="95">
        <v>2928</v>
      </c>
      <c r="R599" s="95">
        <v>2928</v>
      </c>
      <c r="S599" s="95">
        <v>0</v>
      </c>
      <c r="T599" s="95">
        <v>0</v>
      </c>
      <c r="U599" s="95">
        <v>0</v>
      </c>
      <c r="V599" s="95">
        <v>0</v>
      </c>
      <c r="W599" s="95">
        <v>0</v>
      </c>
      <c r="X599" s="95">
        <v>0</v>
      </c>
      <c r="Y599" s="23"/>
      <c r="Z599" s="23"/>
    </row>
    <row r="600" spans="1:30" s="24" customFormat="1" ht="37.5" customHeight="1">
      <c r="A600" s="117"/>
      <c r="B600" s="84"/>
      <c r="C600" s="84"/>
      <c r="D600" s="84"/>
      <c r="E600" s="122"/>
      <c r="F600" s="26" t="s">
        <v>38</v>
      </c>
      <c r="G600" s="49">
        <f>H600+I600+J600+K600+L600+M600</f>
        <v>0</v>
      </c>
      <c r="H600" s="49">
        <v>0</v>
      </c>
      <c r="I600" s="49">
        <v>0</v>
      </c>
      <c r="J600" s="49">
        <v>0</v>
      </c>
      <c r="K600" s="49">
        <v>0</v>
      </c>
      <c r="L600" s="49">
        <v>0</v>
      </c>
      <c r="M600" s="15">
        <v>0</v>
      </c>
      <c r="N600" s="15">
        <v>0</v>
      </c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23"/>
      <c r="Z600" s="23"/>
    </row>
    <row r="601" spans="1:30" s="24" customFormat="1" ht="27.75" customHeight="1">
      <c r="A601" s="117"/>
      <c r="B601" s="84"/>
      <c r="C601" s="84"/>
      <c r="D601" s="84"/>
      <c r="E601" s="122"/>
      <c r="F601" s="26" t="s">
        <v>39</v>
      </c>
      <c r="G601" s="49">
        <f>H601+I601+J601+K601+L601+M601</f>
        <v>2291907.23</v>
      </c>
      <c r="H601" s="49">
        <v>2291907.23</v>
      </c>
      <c r="I601" s="49">
        <v>0</v>
      </c>
      <c r="J601" s="49">
        <v>0</v>
      </c>
      <c r="K601" s="49">
        <v>0</v>
      </c>
      <c r="L601" s="49">
        <v>0</v>
      </c>
      <c r="M601" s="15">
        <v>0</v>
      </c>
      <c r="N601" s="15">
        <v>0</v>
      </c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23"/>
      <c r="Z601" s="23"/>
    </row>
    <row r="602" spans="1:30" ht="111.75" customHeight="1">
      <c r="A602" s="117"/>
      <c r="B602" s="84"/>
      <c r="C602" s="84"/>
      <c r="D602" s="84"/>
      <c r="E602" s="122"/>
      <c r="F602" s="51" t="s">
        <v>68</v>
      </c>
      <c r="G602" s="54">
        <f>SUM(H602:M602)</f>
        <v>120626.77</v>
      </c>
      <c r="H602" s="45">
        <v>120626.77</v>
      </c>
      <c r="I602" s="45">
        <f>I165</f>
        <v>0</v>
      </c>
      <c r="J602" s="45">
        <f>J165</f>
        <v>0</v>
      </c>
      <c r="K602" s="45">
        <v>0</v>
      </c>
      <c r="L602" s="45">
        <f>L165</f>
        <v>0</v>
      </c>
      <c r="M602" s="45">
        <f>M165</f>
        <v>0</v>
      </c>
      <c r="N602" s="45">
        <f>N165</f>
        <v>0</v>
      </c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Z602" s="1"/>
      <c r="AC602" s="2"/>
      <c r="AD602" s="2"/>
    </row>
    <row r="603" spans="1:30" s="24" customFormat="1" ht="33" customHeight="1">
      <c r="A603" s="117" t="s">
        <v>385</v>
      </c>
      <c r="B603" s="84" t="s">
        <v>386</v>
      </c>
      <c r="C603" s="84">
        <v>2020</v>
      </c>
      <c r="D603" s="84">
        <v>2026</v>
      </c>
      <c r="E603" s="122" t="s">
        <v>73</v>
      </c>
      <c r="F603" s="28" t="s">
        <v>32</v>
      </c>
      <c r="G603" s="45">
        <f>H603+I603+J603+K603+L603+M603</f>
        <v>29477619.850000001</v>
      </c>
      <c r="H603" s="55">
        <f>H604+H605+H606</f>
        <v>2412534</v>
      </c>
      <c r="I603" s="55">
        <f>I604+I605+I606</f>
        <v>5500000</v>
      </c>
      <c r="J603" s="55">
        <f>J604+J605+J606</f>
        <v>0</v>
      </c>
      <c r="K603" s="55">
        <f>K604+K605+K606</f>
        <v>4811785.8499999996</v>
      </c>
      <c r="L603" s="55">
        <f>L604+L605+L606</f>
        <v>0</v>
      </c>
      <c r="M603" s="47">
        <f>M611+M617+M626+M632+M641+M650+M656+M662+M665+M668+M671+M680+M683+M686+M689+M692+M695+M699+M703+M707+M711+M714+M723+M732+M741+M750+M759+M768+M777+M786+M795+M804</f>
        <v>16753300</v>
      </c>
      <c r="N603" s="47">
        <f>N611+N617+N626+N632+N641+N650+N656+N662+N665+N668+N671+N680+N683+N686+N689+N692+N695+N699+N703+N707+N711+N714+N723+N732+N741+N750+N759+N768+N777+N786+N795+N804</f>
        <v>14081800</v>
      </c>
      <c r="O603" s="95" t="s">
        <v>252</v>
      </c>
      <c r="P603" s="95" t="s">
        <v>253</v>
      </c>
      <c r="Q603" s="95">
        <v>2928</v>
      </c>
      <c r="R603" s="95">
        <v>2928</v>
      </c>
      <c r="S603" s="95">
        <v>0</v>
      </c>
      <c r="T603" s="95">
        <v>0</v>
      </c>
      <c r="U603" s="95">
        <v>0</v>
      </c>
      <c r="V603" s="95">
        <v>0</v>
      </c>
      <c r="W603" s="95">
        <v>0</v>
      </c>
      <c r="X603" s="95">
        <v>0</v>
      </c>
      <c r="Y603" s="23"/>
      <c r="Z603" s="23"/>
    </row>
    <row r="604" spans="1:30" s="24" customFormat="1" ht="37.5" customHeight="1">
      <c r="A604" s="117"/>
      <c r="B604" s="84"/>
      <c r="C604" s="84"/>
      <c r="D604" s="84"/>
      <c r="E604" s="122"/>
      <c r="F604" s="26" t="s">
        <v>38</v>
      </c>
      <c r="G604" s="49">
        <f>H604+I604+J604+K604+L604+M604</f>
        <v>4811785.8499999996</v>
      </c>
      <c r="H604" s="49">
        <v>0</v>
      </c>
      <c r="I604" s="49">
        <v>0</v>
      </c>
      <c r="J604" s="49">
        <v>0</v>
      </c>
      <c r="K604" s="49">
        <v>4811785.8499999996</v>
      </c>
      <c r="L604" s="49">
        <v>0</v>
      </c>
      <c r="M604" s="15">
        <v>0</v>
      </c>
      <c r="N604" s="15">
        <v>0</v>
      </c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23"/>
      <c r="Z604" s="23"/>
    </row>
    <row r="605" spans="1:30" s="24" customFormat="1" ht="27.75" customHeight="1">
      <c r="A605" s="117"/>
      <c r="B605" s="84"/>
      <c r="C605" s="84"/>
      <c r="D605" s="84"/>
      <c r="E605" s="122"/>
      <c r="F605" s="26" t="s">
        <v>39</v>
      </c>
      <c r="G605" s="49">
        <f>H605+I605+J605+K605+L605+M605</f>
        <v>2291907.23</v>
      </c>
      <c r="H605" s="49">
        <v>2291907.23</v>
      </c>
      <c r="I605" s="49">
        <v>0</v>
      </c>
      <c r="J605" s="49">
        <v>0</v>
      </c>
      <c r="K605" s="49">
        <v>0</v>
      </c>
      <c r="L605" s="49">
        <v>0</v>
      </c>
      <c r="M605" s="15">
        <v>0</v>
      </c>
      <c r="N605" s="15">
        <v>0</v>
      </c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23"/>
      <c r="Z605" s="23"/>
    </row>
    <row r="606" spans="1:30" ht="157.5" customHeight="1">
      <c r="A606" s="117"/>
      <c r="B606" s="84"/>
      <c r="C606" s="84"/>
      <c r="D606" s="84"/>
      <c r="E606" s="122"/>
      <c r="F606" s="51" t="s">
        <v>68</v>
      </c>
      <c r="G606" s="54">
        <f>SUM(H606:M606)</f>
        <v>5620626.7699999996</v>
      </c>
      <c r="H606" s="45">
        <v>120626.77</v>
      </c>
      <c r="I606" s="45">
        <f t="shared" ref="I606:N606" si="434">I169</f>
        <v>5500000</v>
      </c>
      <c r="J606" s="45">
        <f t="shared" si="434"/>
        <v>0</v>
      </c>
      <c r="K606" s="45">
        <f t="shared" si="434"/>
        <v>0</v>
      </c>
      <c r="L606" s="45">
        <f t="shared" si="434"/>
        <v>0</v>
      </c>
      <c r="M606" s="45">
        <f t="shared" si="434"/>
        <v>0</v>
      </c>
      <c r="N606" s="45">
        <f t="shared" si="434"/>
        <v>0</v>
      </c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Z606" s="1"/>
      <c r="AC606" s="2"/>
      <c r="AD606" s="2"/>
    </row>
    <row r="607" spans="1:30" s="24" customFormat="1" ht="27" customHeight="1">
      <c r="A607" s="84" t="s">
        <v>262</v>
      </c>
      <c r="B607" s="84"/>
      <c r="C607" s="84">
        <v>2020</v>
      </c>
      <c r="D607" s="84">
        <v>2026</v>
      </c>
      <c r="E607" s="122" t="s">
        <v>25</v>
      </c>
      <c r="F607" s="28" t="s">
        <v>32</v>
      </c>
      <c r="G607" s="45">
        <f>H607+I607+J607+K607+L607+M607</f>
        <v>108357039.79000001</v>
      </c>
      <c r="H607" s="55">
        <f t="shared" ref="H607:M607" si="435">H608+H609+H610</f>
        <v>16364759.189999999</v>
      </c>
      <c r="I607" s="55">
        <f t="shared" si="435"/>
        <v>6812454.6799999997</v>
      </c>
      <c r="J607" s="55">
        <f t="shared" si="435"/>
        <v>57677718.400000006</v>
      </c>
      <c r="K607" s="55">
        <f t="shared" si="435"/>
        <v>17564507.52</v>
      </c>
      <c r="L607" s="55">
        <f t="shared" si="435"/>
        <v>6059300</v>
      </c>
      <c r="M607" s="55">
        <f t="shared" si="435"/>
        <v>3878300</v>
      </c>
      <c r="N607" s="55">
        <f t="shared" ref="N607" si="436">N608+N609+N610</f>
        <v>6881800</v>
      </c>
      <c r="O607" s="96" t="s">
        <v>25</v>
      </c>
      <c r="P607" s="96" t="s">
        <v>25</v>
      </c>
      <c r="Q607" s="96" t="s">
        <v>25</v>
      </c>
      <c r="R607" s="96" t="s">
        <v>25</v>
      </c>
      <c r="S607" s="96" t="s">
        <v>25</v>
      </c>
      <c r="T607" s="96" t="s">
        <v>25</v>
      </c>
      <c r="U607" s="96" t="s">
        <v>25</v>
      </c>
      <c r="V607" s="96" t="s">
        <v>25</v>
      </c>
      <c r="W607" s="96" t="s">
        <v>25</v>
      </c>
      <c r="X607" s="96" t="s">
        <v>25</v>
      </c>
      <c r="Y607" s="23"/>
      <c r="Z607" s="23"/>
    </row>
    <row r="608" spans="1:30" s="24" customFormat="1" ht="27.75" customHeight="1">
      <c r="A608" s="84"/>
      <c r="B608" s="84"/>
      <c r="C608" s="84"/>
      <c r="D608" s="84"/>
      <c r="E608" s="122"/>
      <c r="F608" s="25" t="s">
        <v>38</v>
      </c>
      <c r="G608" s="29">
        <f>H608+I608+J608+K608+L608+M608</f>
        <v>33111566.009999998</v>
      </c>
      <c r="H608" s="53">
        <f t="shared" ref="H608:M610" si="437">H564+H532+H580</f>
        <v>2709239.75</v>
      </c>
      <c r="I608" s="53">
        <f t="shared" si="437"/>
        <v>2975339.61</v>
      </c>
      <c r="J608" s="53">
        <f t="shared" si="437"/>
        <v>8136753.1699999999</v>
      </c>
      <c r="K608" s="53">
        <f t="shared" si="437"/>
        <v>9352633.4800000004</v>
      </c>
      <c r="L608" s="53">
        <f t="shared" si="437"/>
        <v>6059300</v>
      </c>
      <c r="M608" s="53">
        <f t="shared" si="437"/>
        <v>3878300</v>
      </c>
      <c r="N608" s="53">
        <f t="shared" ref="N608" si="438">N564+N532+N580</f>
        <v>6881800</v>
      </c>
      <c r="O608" s="96"/>
      <c r="P608" s="96"/>
      <c r="Q608" s="96"/>
      <c r="R608" s="96"/>
      <c r="S608" s="96"/>
      <c r="T608" s="96"/>
      <c r="U608" s="96"/>
      <c r="V608" s="96"/>
      <c r="W608" s="96"/>
      <c r="X608" s="96"/>
      <c r="Y608" s="23"/>
      <c r="Z608" s="23"/>
    </row>
    <row r="609" spans="1:30" s="24" customFormat="1">
      <c r="A609" s="84"/>
      <c r="B609" s="84"/>
      <c r="C609" s="84"/>
      <c r="D609" s="84"/>
      <c r="E609" s="122"/>
      <c r="F609" s="26" t="s">
        <v>39</v>
      </c>
      <c r="G609" s="45">
        <f>H609+I609+J609+K609+L609+M609</f>
        <v>74504199.879999995</v>
      </c>
      <c r="H609" s="45">
        <f t="shared" si="437"/>
        <v>12914245.539999999</v>
      </c>
      <c r="I609" s="45">
        <f t="shared" si="437"/>
        <v>3837115.07</v>
      </c>
      <c r="J609" s="45">
        <f t="shared" si="437"/>
        <v>49540965.230000004</v>
      </c>
      <c r="K609" s="45">
        <f t="shared" si="437"/>
        <v>8211874.0399999991</v>
      </c>
      <c r="L609" s="45">
        <f t="shared" si="437"/>
        <v>0</v>
      </c>
      <c r="M609" s="45">
        <f t="shared" si="437"/>
        <v>0</v>
      </c>
      <c r="N609" s="45">
        <f t="shared" ref="N609" si="439">N565+N533+N581</f>
        <v>0</v>
      </c>
      <c r="O609" s="96"/>
      <c r="P609" s="96"/>
      <c r="Q609" s="96"/>
      <c r="R609" s="96"/>
      <c r="S609" s="96"/>
      <c r="T609" s="96"/>
      <c r="U609" s="96"/>
      <c r="V609" s="96"/>
      <c r="W609" s="96"/>
      <c r="X609" s="96"/>
      <c r="Y609" s="23"/>
      <c r="Z609" s="23"/>
    </row>
    <row r="610" spans="1:30">
      <c r="A610" s="84"/>
      <c r="B610" s="84"/>
      <c r="C610" s="84"/>
      <c r="D610" s="84"/>
      <c r="E610" s="122"/>
      <c r="F610" s="51" t="s">
        <v>68</v>
      </c>
      <c r="G610" s="54">
        <f>SUM(H610:M610)</f>
        <v>741273.90000000014</v>
      </c>
      <c r="H610" s="45">
        <f t="shared" si="437"/>
        <v>741273.90000000014</v>
      </c>
      <c r="I610" s="45">
        <f t="shared" si="437"/>
        <v>0</v>
      </c>
      <c r="J610" s="45">
        <f t="shared" si="437"/>
        <v>0</v>
      </c>
      <c r="K610" s="45">
        <f t="shared" si="437"/>
        <v>0</v>
      </c>
      <c r="L610" s="45">
        <f t="shared" si="437"/>
        <v>0</v>
      </c>
      <c r="M610" s="45">
        <f t="shared" si="437"/>
        <v>0</v>
      </c>
      <c r="N610" s="45">
        <f t="shared" ref="N610" si="440">N566+N534+N582</f>
        <v>0</v>
      </c>
      <c r="O610" s="30"/>
      <c r="P610" s="39"/>
      <c r="Q610" s="39"/>
      <c r="R610" s="39"/>
      <c r="S610" s="39"/>
      <c r="T610" s="39"/>
      <c r="U610" s="39"/>
      <c r="V610" s="39"/>
      <c r="W610" s="39"/>
      <c r="X610" s="39"/>
      <c r="Z610" s="1"/>
      <c r="AC610" s="2"/>
      <c r="AD610" s="2"/>
    </row>
    <row r="611" spans="1:30" s="24" customFormat="1" ht="25.5" customHeight="1">
      <c r="A611" s="83" t="s">
        <v>263</v>
      </c>
      <c r="B611" s="83"/>
      <c r="C611" s="147">
        <v>2020</v>
      </c>
      <c r="D611" s="147">
        <v>2026</v>
      </c>
      <c r="E611" s="122" t="s">
        <v>25</v>
      </c>
      <c r="F611" s="31" t="s">
        <v>32</v>
      </c>
      <c r="G611" s="60">
        <f>H611+I611+J611+K611+L611+M611</f>
        <v>253589311.56</v>
      </c>
      <c r="H611" s="32">
        <f t="shared" ref="H611:M611" si="441">H612+H613+H614</f>
        <v>37597168.699999996</v>
      </c>
      <c r="I611" s="33">
        <f t="shared" si="441"/>
        <v>24264936.159999996</v>
      </c>
      <c r="J611" s="33">
        <f>J612+J613+J614</f>
        <v>78841676.300000012</v>
      </c>
      <c r="K611" s="33">
        <f t="shared" si="441"/>
        <v>76159267.310000002</v>
      </c>
      <c r="L611" s="33">
        <f t="shared" si="441"/>
        <v>19972963.09</v>
      </c>
      <c r="M611" s="33">
        <f t="shared" si="441"/>
        <v>16753300</v>
      </c>
      <c r="N611" s="33">
        <f t="shared" ref="N611" si="442">N612+N613+N614</f>
        <v>14081800</v>
      </c>
      <c r="O611" s="96" t="s">
        <v>25</v>
      </c>
      <c r="P611" s="97" t="s">
        <v>25</v>
      </c>
      <c r="Q611" s="97" t="s">
        <v>25</v>
      </c>
      <c r="R611" s="97" t="s">
        <v>25</v>
      </c>
      <c r="S611" s="97" t="s">
        <v>25</v>
      </c>
      <c r="T611" s="97" t="s">
        <v>25</v>
      </c>
      <c r="U611" s="97" t="s">
        <v>25</v>
      </c>
      <c r="V611" s="97" t="s">
        <v>25</v>
      </c>
      <c r="W611" s="97" t="s">
        <v>25</v>
      </c>
      <c r="X611" s="97" t="s">
        <v>25</v>
      </c>
      <c r="Y611" s="23"/>
      <c r="Z611" s="23"/>
    </row>
    <row r="612" spans="1:30" s="24" customFormat="1">
      <c r="A612" s="83"/>
      <c r="B612" s="83"/>
      <c r="C612" s="147"/>
      <c r="D612" s="147"/>
      <c r="E612" s="122"/>
      <c r="F612" s="58" t="s">
        <v>38</v>
      </c>
      <c r="G612" s="33">
        <f>H612+I612+J612+K612+L612+M612</f>
        <v>135018657.91</v>
      </c>
      <c r="H612" s="60">
        <f t="shared" ref="H612:M613" si="443">H608+H517+H42</f>
        <v>8667417.9700000007</v>
      </c>
      <c r="I612" s="60">
        <f t="shared" si="443"/>
        <v>13848324.119999999</v>
      </c>
      <c r="J612" s="60">
        <f t="shared" si="443"/>
        <v>20524825.18</v>
      </c>
      <c r="K612" s="60">
        <f t="shared" si="443"/>
        <v>55425419.549999997</v>
      </c>
      <c r="L612" s="60">
        <f t="shared" si="443"/>
        <v>19799371.09</v>
      </c>
      <c r="M612" s="60">
        <f t="shared" si="443"/>
        <v>16753300</v>
      </c>
      <c r="N612" s="60">
        <f t="shared" ref="N612" si="444">N608+N517+N42</f>
        <v>14081800</v>
      </c>
      <c r="O612" s="96"/>
      <c r="P612" s="97"/>
      <c r="Q612" s="97"/>
      <c r="R612" s="97"/>
      <c r="S612" s="97"/>
      <c r="T612" s="97"/>
      <c r="U612" s="97"/>
      <c r="V612" s="97"/>
      <c r="W612" s="97"/>
      <c r="X612" s="97"/>
      <c r="Y612" s="23"/>
      <c r="Z612" s="23"/>
    </row>
    <row r="613" spans="1:30" s="24" customFormat="1">
      <c r="A613" s="83"/>
      <c r="B613" s="83"/>
      <c r="C613" s="147"/>
      <c r="D613" s="147"/>
      <c r="E613" s="122"/>
      <c r="F613" s="58" t="s">
        <v>67</v>
      </c>
      <c r="G613" s="34">
        <f>H613+I613+J613+K613+L613+M613</f>
        <v>117023739.75</v>
      </c>
      <c r="H613" s="60">
        <f t="shared" si="443"/>
        <v>27661476.829999998</v>
      </c>
      <c r="I613" s="60">
        <f t="shared" si="443"/>
        <v>10137972.039999999</v>
      </c>
      <c r="J613" s="60">
        <f t="shared" si="443"/>
        <v>58316851.120000005</v>
      </c>
      <c r="K613" s="60">
        <f t="shared" si="443"/>
        <v>20733847.759999998</v>
      </c>
      <c r="L613" s="60">
        <f t="shared" si="443"/>
        <v>173592</v>
      </c>
      <c r="M613" s="60">
        <f t="shared" si="443"/>
        <v>0</v>
      </c>
      <c r="N613" s="60">
        <f t="shared" ref="N613" si="445">N609+N518+N43</f>
        <v>0</v>
      </c>
      <c r="O613" s="96"/>
      <c r="P613" s="97"/>
      <c r="Q613" s="97"/>
      <c r="R613" s="97"/>
      <c r="S613" s="97"/>
      <c r="T613" s="97"/>
      <c r="U613" s="97"/>
      <c r="V613" s="97"/>
      <c r="W613" s="97"/>
      <c r="X613" s="97"/>
      <c r="Y613" s="23"/>
      <c r="Z613" s="23"/>
    </row>
    <row r="614" spans="1:30">
      <c r="A614" s="83"/>
      <c r="B614" s="83"/>
      <c r="C614" s="147"/>
      <c r="D614" s="147"/>
      <c r="E614" s="122"/>
      <c r="F614" s="51" t="s">
        <v>68</v>
      </c>
      <c r="G614" s="45">
        <f>SUM(H614:M614)</f>
        <v>1546913.9000000001</v>
      </c>
      <c r="H614" s="60">
        <f>H610+H519+H44</f>
        <v>1268273.9000000001</v>
      </c>
      <c r="I614" s="60">
        <f>I610+I519+I44</f>
        <v>278640</v>
      </c>
      <c r="J614" s="60">
        <f>J610+J519+J44</f>
        <v>0</v>
      </c>
      <c r="K614" s="60">
        <f>K610+K519+K44</f>
        <v>0</v>
      </c>
      <c r="L614" s="45">
        <f>L519+L610</f>
        <v>0</v>
      </c>
      <c r="M614" s="45">
        <f>M519+M610</f>
        <v>0</v>
      </c>
      <c r="N614" s="45">
        <f>N519+N610</f>
        <v>0</v>
      </c>
      <c r="O614" s="47"/>
      <c r="P614" s="47"/>
      <c r="Q614" s="47"/>
      <c r="R614" s="47"/>
      <c r="S614" s="47"/>
      <c r="T614" s="47"/>
      <c r="U614" s="47"/>
      <c r="V614" s="47"/>
      <c r="Z614" s="1"/>
      <c r="AC614" s="2"/>
      <c r="AD614" s="2"/>
    </row>
  </sheetData>
  <sheetProtection selectLockedCells="1" selectUnlockedCells="1"/>
  <mergeCells count="2759">
    <mergeCell ref="D405:D407"/>
    <mergeCell ref="B405:B407"/>
    <mergeCell ref="C405:C407"/>
    <mergeCell ref="A411:A413"/>
    <mergeCell ref="B411:B413"/>
    <mergeCell ref="C411:C413"/>
    <mergeCell ref="S426:S428"/>
    <mergeCell ref="A471:A473"/>
    <mergeCell ref="B471:B473"/>
    <mergeCell ref="C471:C473"/>
    <mergeCell ref="D471:D473"/>
    <mergeCell ref="E471:E473"/>
    <mergeCell ref="O471:O473"/>
    <mergeCell ref="P471:P473"/>
    <mergeCell ref="Q471:Q473"/>
    <mergeCell ref="R471:R473"/>
    <mergeCell ref="S471:S473"/>
    <mergeCell ref="A408:A410"/>
    <mergeCell ref="B408:B410"/>
    <mergeCell ref="C408:C410"/>
    <mergeCell ref="D408:D410"/>
    <mergeCell ref="E408:E410"/>
    <mergeCell ref="O408:O410"/>
    <mergeCell ref="A468:A470"/>
    <mergeCell ref="B468:B470"/>
    <mergeCell ref="C468:C470"/>
    <mergeCell ref="D468:D470"/>
    <mergeCell ref="E468:E470"/>
    <mergeCell ref="O468:O470"/>
    <mergeCell ref="P468:P470"/>
    <mergeCell ref="B417:B419"/>
    <mergeCell ref="C417:C419"/>
    <mergeCell ref="V405:V407"/>
    <mergeCell ref="W405:W407"/>
    <mergeCell ref="E390:E392"/>
    <mergeCell ref="O390:O392"/>
    <mergeCell ref="P390:P392"/>
    <mergeCell ref="Q390:Q392"/>
    <mergeCell ref="R390:R392"/>
    <mergeCell ref="S390:S392"/>
    <mergeCell ref="T390:T392"/>
    <mergeCell ref="U390:U392"/>
    <mergeCell ref="P405:P407"/>
    <mergeCell ref="Q405:Q407"/>
    <mergeCell ref="R405:R407"/>
    <mergeCell ref="S405:S407"/>
    <mergeCell ref="T405:T407"/>
    <mergeCell ref="U405:U407"/>
    <mergeCell ref="T471:T473"/>
    <mergeCell ref="U471:U473"/>
    <mergeCell ref="V471:V473"/>
    <mergeCell ref="W471:W473"/>
    <mergeCell ref="R468:R470"/>
    <mergeCell ref="S468:S470"/>
    <mergeCell ref="T468:T470"/>
    <mergeCell ref="W381:W383"/>
    <mergeCell ref="P402:P404"/>
    <mergeCell ref="Q402:Q404"/>
    <mergeCell ref="A381:A383"/>
    <mergeCell ref="B381:B383"/>
    <mergeCell ref="C381:C383"/>
    <mergeCell ref="D381:D383"/>
    <mergeCell ref="E381:E383"/>
    <mergeCell ref="O381:O383"/>
    <mergeCell ref="P381:P383"/>
    <mergeCell ref="Q381:Q383"/>
    <mergeCell ref="A402:A404"/>
    <mergeCell ref="B402:B404"/>
    <mergeCell ref="C402:C404"/>
    <mergeCell ref="D402:D404"/>
    <mergeCell ref="E402:E404"/>
    <mergeCell ref="O402:O404"/>
    <mergeCell ref="V390:V392"/>
    <mergeCell ref="W390:W392"/>
    <mergeCell ref="T402:T404"/>
    <mergeCell ref="U402:U404"/>
    <mergeCell ref="V402:V404"/>
    <mergeCell ref="C396:C398"/>
    <mergeCell ref="W396:W398"/>
    <mergeCell ref="A399:A401"/>
    <mergeCell ref="B399:B401"/>
    <mergeCell ref="C399:C401"/>
    <mergeCell ref="R402:R404"/>
    <mergeCell ref="S402:S404"/>
    <mergeCell ref="U396:U398"/>
    <mergeCell ref="A396:A398"/>
    <mergeCell ref="B396:B398"/>
    <mergeCell ref="W378:W380"/>
    <mergeCell ref="A366:A368"/>
    <mergeCell ref="B366:B368"/>
    <mergeCell ref="C366:C368"/>
    <mergeCell ref="D366:D368"/>
    <mergeCell ref="E366:E368"/>
    <mergeCell ref="O366:O368"/>
    <mergeCell ref="P366:P368"/>
    <mergeCell ref="O378:O380"/>
    <mergeCell ref="P378:P380"/>
    <mergeCell ref="Q378:Q380"/>
    <mergeCell ref="R378:R380"/>
    <mergeCell ref="S378:S380"/>
    <mergeCell ref="T378:T380"/>
    <mergeCell ref="V387:V389"/>
    <mergeCell ref="W387:W389"/>
    <mergeCell ref="A384:A386"/>
    <mergeCell ref="B384:B386"/>
    <mergeCell ref="A378:A380"/>
    <mergeCell ref="B378:B380"/>
    <mergeCell ref="C378:C380"/>
    <mergeCell ref="D378:D380"/>
    <mergeCell ref="E378:E380"/>
    <mergeCell ref="P387:P389"/>
    <mergeCell ref="Q387:Q389"/>
    <mergeCell ref="R387:R389"/>
    <mergeCell ref="S387:S389"/>
    <mergeCell ref="T387:T389"/>
    <mergeCell ref="U387:U389"/>
    <mergeCell ref="A387:A389"/>
    <mergeCell ref="B387:B389"/>
    <mergeCell ref="C387:C389"/>
    <mergeCell ref="A375:A377"/>
    <mergeCell ref="B375:B377"/>
    <mergeCell ref="C375:C377"/>
    <mergeCell ref="D375:D377"/>
    <mergeCell ref="E375:E377"/>
    <mergeCell ref="O375:O377"/>
    <mergeCell ref="P375:P377"/>
    <mergeCell ref="W342:W344"/>
    <mergeCell ref="W375:W377"/>
    <mergeCell ref="V372:V374"/>
    <mergeCell ref="W372:W374"/>
    <mergeCell ref="U375:U377"/>
    <mergeCell ref="V375:V377"/>
    <mergeCell ref="P351:P353"/>
    <mergeCell ref="Q351:Q353"/>
    <mergeCell ref="R351:R353"/>
    <mergeCell ref="A369:A371"/>
    <mergeCell ref="B369:B371"/>
    <mergeCell ref="C369:C371"/>
    <mergeCell ref="A351:A353"/>
    <mergeCell ref="B351:B353"/>
    <mergeCell ref="C351:C353"/>
    <mergeCell ref="A354:A356"/>
    <mergeCell ref="B354:B356"/>
    <mergeCell ref="C354:C356"/>
    <mergeCell ref="A360:A362"/>
    <mergeCell ref="P369:P371"/>
    <mergeCell ref="Q369:Q371"/>
    <mergeCell ref="R369:R371"/>
    <mergeCell ref="S369:S371"/>
    <mergeCell ref="D351:D353"/>
    <mergeCell ref="W611:W613"/>
    <mergeCell ref="Q611:Q613"/>
    <mergeCell ref="R611:R613"/>
    <mergeCell ref="S611:S613"/>
    <mergeCell ref="T611:T613"/>
    <mergeCell ref="U611:U613"/>
    <mergeCell ref="V611:V613"/>
    <mergeCell ref="A611:B614"/>
    <mergeCell ref="C611:C614"/>
    <mergeCell ref="D611:D614"/>
    <mergeCell ref="E611:E614"/>
    <mergeCell ref="O611:O613"/>
    <mergeCell ref="P611:P613"/>
    <mergeCell ref="W339:W341"/>
    <mergeCell ref="A336:A338"/>
    <mergeCell ref="B336:B338"/>
    <mergeCell ref="C336:C338"/>
    <mergeCell ref="D336:D338"/>
    <mergeCell ref="E336:E338"/>
    <mergeCell ref="O336:O338"/>
    <mergeCell ref="P336:P338"/>
    <mergeCell ref="Q336:Q338"/>
    <mergeCell ref="R336:R338"/>
    <mergeCell ref="Q339:Q341"/>
    <mergeCell ref="R339:R341"/>
    <mergeCell ref="S339:S341"/>
    <mergeCell ref="T339:T341"/>
    <mergeCell ref="U339:U341"/>
    <mergeCell ref="V339:V341"/>
    <mergeCell ref="A339:A341"/>
    <mergeCell ref="B339:B341"/>
    <mergeCell ref="C339:C341"/>
    <mergeCell ref="W330:W332"/>
    <mergeCell ref="A333:A335"/>
    <mergeCell ref="B333:B335"/>
    <mergeCell ref="C333:C335"/>
    <mergeCell ref="D333:D335"/>
    <mergeCell ref="E333:E335"/>
    <mergeCell ref="P330:P332"/>
    <mergeCell ref="Q330:Q332"/>
    <mergeCell ref="R330:R332"/>
    <mergeCell ref="S330:S332"/>
    <mergeCell ref="T330:T332"/>
    <mergeCell ref="U330:U332"/>
    <mergeCell ref="A330:A332"/>
    <mergeCell ref="B330:B332"/>
    <mergeCell ref="C330:C332"/>
    <mergeCell ref="D330:D332"/>
    <mergeCell ref="E330:E332"/>
    <mergeCell ref="O330:O332"/>
    <mergeCell ref="U333:U335"/>
    <mergeCell ref="V333:V335"/>
    <mergeCell ref="W333:W335"/>
    <mergeCell ref="O333:O335"/>
    <mergeCell ref="P333:P335"/>
    <mergeCell ref="Q333:Q335"/>
    <mergeCell ref="R333:R335"/>
    <mergeCell ref="S333:S335"/>
    <mergeCell ref="T333:T335"/>
    <mergeCell ref="S607:S609"/>
    <mergeCell ref="T607:T609"/>
    <mergeCell ref="U607:U609"/>
    <mergeCell ref="V607:V609"/>
    <mergeCell ref="W607:W609"/>
    <mergeCell ref="A603:A606"/>
    <mergeCell ref="B603:B606"/>
    <mergeCell ref="C603:C606"/>
    <mergeCell ref="D603:D606"/>
    <mergeCell ref="E603:E606"/>
    <mergeCell ref="V599:V602"/>
    <mergeCell ref="W599:W602"/>
    <mergeCell ref="A607:B610"/>
    <mergeCell ref="C607:C610"/>
    <mergeCell ref="D607:D610"/>
    <mergeCell ref="E607:E610"/>
    <mergeCell ref="O607:O609"/>
    <mergeCell ref="P607:P609"/>
    <mergeCell ref="Q607:Q609"/>
    <mergeCell ref="R607:R609"/>
    <mergeCell ref="P599:P602"/>
    <mergeCell ref="Q599:Q602"/>
    <mergeCell ref="R599:R602"/>
    <mergeCell ref="S599:S602"/>
    <mergeCell ref="T599:T602"/>
    <mergeCell ref="U599:U602"/>
    <mergeCell ref="A599:A602"/>
    <mergeCell ref="B599:B602"/>
    <mergeCell ref="C599:C602"/>
    <mergeCell ref="D599:D602"/>
    <mergeCell ref="E599:E602"/>
    <mergeCell ref="O599:O602"/>
    <mergeCell ref="R595:R598"/>
    <mergeCell ref="S595:S598"/>
    <mergeCell ref="T595:T598"/>
    <mergeCell ref="U595:U598"/>
    <mergeCell ref="V595:V598"/>
    <mergeCell ref="W595:W598"/>
    <mergeCell ref="V591:V594"/>
    <mergeCell ref="W591:W594"/>
    <mergeCell ref="A595:A598"/>
    <mergeCell ref="B595:B598"/>
    <mergeCell ref="C595:C598"/>
    <mergeCell ref="D595:D598"/>
    <mergeCell ref="E595:E598"/>
    <mergeCell ref="O595:O598"/>
    <mergeCell ref="P595:P598"/>
    <mergeCell ref="Q595:Q598"/>
    <mergeCell ref="P591:P594"/>
    <mergeCell ref="Q591:Q594"/>
    <mergeCell ref="R591:R594"/>
    <mergeCell ref="S591:S594"/>
    <mergeCell ref="T591:T594"/>
    <mergeCell ref="U591:U594"/>
    <mergeCell ref="A591:A594"/>
    <mergeCell ref="B591:B594"/>
    <mergeCell ref="C591:C594"/>
    <mergeCell ref="D591:D594"/>
    <mergeCell ref="E591:E594"/>
    <mergeCell ref="O591:O594"/>
    <mergeCell ref="R587:R590"/>
    <mergeCell ref="S587:S590"/>
    <mergeCell ref="T587:T590"/>
    <mergeCell ref="U587:U590"/>
    <mergeCell ref="V587:V590"/>
    <mergeCell ref="W587:W590"/>
    <mergeCell ref="V583:V586"/>
    <mergeCell ref="W583:W586"/>
    <mergeCell ref="A587:A590"/>
    <mergeCell ref="B587:B590"/>
    <mergeCell ref="C587:C590"/>
    <mergeCell ref="D587:D590"/>
    <mergeCell ref="E587:E590"/>
    <mergeCell ref="O587:O590"/>
    <mergeCell ref="P587:P590"/>
    <mergeCell ref="Q587:Q590"/>
    <mergeCell ref="P583:P586"/>
    <mergeCell ref="Q583:Q586"/>
    <mergeCell ref="R583:R586"/>
    <mergeCell ref="S583:S586"/>
    <mergeCell ref="T583:T586"/>
    <mergeCell ref="U583:U586"/>
    <mergeCell ref="A583:A586"/>
    <mergeCell ref="B583:B586"/>
    <mergeCell ref="C583:C586"/>
    <mergeCell ref="D583:D586"/>
    <mergeCell ref="E583:E586"/>
    <mergeCell ref="O583:O586"/>
    <mergeCell ref="R579:R582"/>
    <mergeCell ref="S579:S582"/>
    <mergeCell ref="T579:T582"/>
    <mergeCell ref="U579:U582"/>
    <mergeCell ref="V579:V582"/>
    <mergeCell ref="W579:W582"/>
    <mergeCell ref="V575:V578"/>
    <mergeCell ref="W575:W578"/>
    <mergeCell ref="A579:A582"/>
    <mergeCell ref="B579:B582"/>
    <mergeCell ref="C579:C582"/>
    <mergeCell ref="D579:D582"/>
    <mergeCell ref="E579:E582"/>
    <mergeCell ref="O579:O582"/>
    <mergeCell ref="P579:P582"/>
    <mergeCell ref="Q579:Q582"/>
    <mergeCell ref="P575:P578"/>
    <mergeCell ref="Q575:Q578"/>
    <mergeCell ref="R575:R578"/>
    <mergeCell ref="S575:S578"/>
    <mergeCell ref="T575:T578"/>
    <mergeCell ref="U575:U578"/>
    <mergeCell ref="A575:A578"/>
    <mergeCell ref="B575:B578"/>
    <mergeCell ref="C575:C578"/>
    <mergeCell ref="D575:D578"/>
    <mergeCell ref="E575:E578"/>
    <mergeCell ref="O575:O578"/>
    <mergeCell ref="V567:V574"/>
    <mergeCell ref="W567:W574"/>
    <mergeCell ref="A571:A574"/>
    <mergeCell ref="B571:B574"/>
    <mergeCell ref="C571:C574"/>
    <mergeCell ref="D571:D574"/>
    <mergeCell ref="E571:E574"/>
    <mergeCell ref="P567:P574"/>
    <mergeCell ref="Q567:Q574"/>
    <mergeCell ref="R567:R574"/>
    <mergeCell ref="S567:S574"/>
    <mergeCell ref="T567:T574"/>
    <mergeCell ref="U567:U574"/>
    <mergeCell ref="A567:A570"/>
    <mergeCell ref="B567:B570"/>
    <mergeCell ref="C567:C570"/>
    <mergeCell ref="D567:D570"/>
    <mergeCell ref="E567:E570"/>
    <mergeCell ref="O567:O574"/>
    <mergeCell ref="R563:R566"/>
    <mergeCell ref="S563:S566"/>
    <mergeCell ref="T563:T566"/>
    <mergeCell ref="U563:U566"/>
    <mergeCell ref="V563:V566"/>
    <mergeCell ref="W563:W566"/>
    <mergeCell ref="V559:V562"/>
    <mergeCell ref="W559:W562"/>
    <mergeCell ref="A563:A566"/>
    <mergeCell ref="B563:B566"/>
    <mergeCell ref="C563:C566"/>
    <mergeCell ref="D563:D566"/>
    <mergeCell ref="E563:E566"/>
    <mergeCell ref="O563:O566"/>
    <mergeCell ref="P563:P566"/>
    <mergeCell ref="Q563:Q566"/>
    <mergeCell ref="P559:P562"/>
    <mergeCell ref="Q559:Q562"/>
    <mergeCell ref="R559:R562"/>
    <mergeCell ref="S559:S562"/>
    <mergeCell ref="T559:T562"/>
    <mergeCell ref="U559:U562"/>
    <mergeCell ref="A559:A562"/>
    <mergeCell ref="B559:B562"/>
    <mergeCell ref="C559:C562"/>
    <mergeCell ref="D559:D562"/>
    <mergeCell ref="E559:E562"/>
    <mergeCell ref="O559:O562"/>
    <mergeCell ref="W555:W558"/>
    <mergeCell ref="E543:E546"/>
    <mergeCell ref="A547:A550"/>
    <mergeCell ref="B547:B550"/>
    <mergeCell ref="C547:C550"/>
    <mergeCell ref="D547:D550"/>
    <mergeCell ref="Q551:Q554"/>
    <mergeCell ref="R551:R554"/>
    <mergeCell ref="S551:S554"/>
    <mergeCell ref="T551:T554"/>
    <mergeCell ref="Q555:Q558"/>
    <mergeCell ref="R555:R558"/>
    <mergeCell ref="S555:S558"/>
    <mergeCell ref="T555:T558"/>
    <mergeCell ref="U555:U558"/>
    <mergeCell ref="V555:V558"/>
    <mergeCell ref="W551:W554"/>
    <mergeCell ref="O551:O554"/>
    <mergeCell ref="P551:P554"/>
    <mergeCell ref="A555:A558"/>
    <mergeCell ref="B555:B558"/>
    <mergeCell ref="C555:C558"/>
    <mergeCell ref="D555:D558"/>
    <mergeCell ref="E555:E558"/>
    <mergeCell ref="O555:O558"/>
    <mergeCell ref="P555:P558"/>
    <mergeCell ref="T539:T550"/>
    <mergeCell ref="U539:U550"/>
    <mergeCell ref="A539:A542"/>
    <mergeCell ref="B539:B542"/>
    <mergeCell ref="C539:C542"/>
    <mergeCell ref="D539:D542"/>
    <mergeCell ref="T535:T538"/>
    <mergeCell ref="U535:U538"/>
    <mergeCell ref="V535:V538"/>
    <mergeCell ref="W535:W538"/>
    <mergeCell ref="U551:U554"/>
    <mergeCell ref="V551:V554"/>
    <mergeCell ref="A535:A538"/>
    <mergeCell ref="B535:B538"/>
    <mergeCell ref="C535:C538"/>
    <mergeCell ref="D535:D538"/>
    <mergeCell ref="E535:E538"/>
    <mergeCell ref="O535:O538"/>
    <mergeCell ref="P535:P538"/>
    <mergeCell ref="Q535:Q538"/>
    <mergeCell ref="E547:E550"/>
    <mergeCell ref="A551:A554"/>
    <mergeCell ref="B551:B554"/>
    <mergeCell ref="C551:C554"/>
    <mergeCell ref="D551:D554"/>
    <mergeCell ref="E551:E554"/>
    <mergeCell ref="V539:V550"/>
    <mergeCell ref="W539:W550"/>
    <mergeCell ref="A543:A546"/>
    <mergeCell ref="B543:B546"/>
    <mergeCell ref="C543:C546"/>
    <mergeCell ref="D543:D546"/>
    <mergeCell ref="P539:P550"/>
    <mergeCell ref="Q539:Q550"/>
    <mergeCell ref="R539:R550"/>
    <mergeCell ref="S539:S550"/>
    <mergeCell ref="E539:E542"/>
    <mergeCell ref="O539:O550"/>
    <mergeCell ref="R531:R534"/>
    <mergeCell ref="S531:S534"/>
    <mergeCell ref="T531:T534"/>
    <mergeCell ref="U531:U534"/>
    <mergeCell ref="V531:V534"/>
    <mergeCell ref="W531:W534"/>
    <mergeCell ref="V527:V529"/>
    <mergeCell ref="W527:W529"/>
    <mergeCell ref="A531:A534"/>
    <mergeCell ref="B531:B534"/>
    <mergeCell ref="C531:C534"/>
    <mergeCell ref="D531:D534"/>
    <mergeCell ref="E531:E534"/>
    <mergeCell ref="O531:O534"/>
    <mergeCell ref="P531:P534"/>
    <mergeCell ref="Q531:Q534"/>
    <mergeCell ref="P527:P529"/>
    <mergeCell ref="Q527:Q529"/>
    <mergeCell ref="R527:R529"/>
    <mergeCell ref="S527:S529"/>
    <mergeCell ref="T527:T529"/>
    <mergeCell ref="U527:U529"/>
    <mergeCell ref="A527:A530"/>
    <mergeCell ref="B527:B530"/>
    <mergeCell ref="C527:C530"/>
    <mergeCell ref="D527:D530"/>
    <mergeCell ref="E527:E530"/>
    <mergeCell ref="O527:O529"/>
    <mergeCell ref="R535:R538"/>
    <mergeCell ref="S535:S538"/>
    <mergeCell ref="V522:V526"/>
    <mergeCell ref="W522:W526"/>
    <mergeCell ref="A513:A515"/>
    <mergeCell ref="B513:B515"/>
    <mergeCell ref="C513:C515"/>
    <mergeCell ref="D513:D515"/>
    <mergeCell ref="E513:E515"/>
    <mergeCell ref="O513:O515"/>
    <mergeCell ref="P513:P515"/>
    <mergeCell ref="Q513:Q515"/>
    <mergeCell ref="P522:P526"/>
    <mergeCell ref="Q522:Q526"/>
    <mergeCell ref="R522:R526"/>
    <mergeCell ref="S522:S526"/>
    <mergeCell ref="T522:T526"/>
    <mergeCell ref="U522:U526"/>
    <mergeCell ref="I522:I526"/>
    <mergeCell ref="J522:J526"/>
    <mergeCell ref="K522:K526"/>
    <mergeCell ref="L522:L526"/>
    <mergeCell ref="M522:M526"/>
    <mergeCell ref="O522:O526"/>
    <mergeCell ref="A520:B520"/>
    <mergeCell ref="C520:W520"/>
    <mergeCell ref="A521:T521"/>
    <mergeCell ref="A522:B526"/>
    <mergeCell ref="C522:C526"/>
    <mergeCell ref="D522:D526"/>
    <mergeCell ref="E522:E526"/>
    <mergeCell ref="F522:F526"/>
    <mergeCell ref="G522:G526"/>
    <mergeCell ref="H522:H526"/>
    <mergeCell ref="W516:W518"/>
    <mergeCell ref="A507:A509"/>
    <mergeCell ref="B507:B509"/>
    <mergeCell ref="C507:C509"/>
    <mergeCell ref="D507:D509"/>
    <mergeCell ref="E507:E509"/>
    <mergeCell ref="O507:O509"/>
    <mergeCell ref="P507:P509"/>
    <mergeCell ref="Q507:Q509"/>
    <mergeCell ref="R507:R509"/>
    <mergeCell ref="Q516:Q518"/>
    <mergeCell ref="R516:R518"/>
    <mergeCell ref="S516:S518"/>
    <mergeCell ref="T516:T518"/>
    <mergeCell ref="U516:U518"/>
    <mergeCell ref="V516:V518"/>
    <mergeCell ref="A516:B519"/>
    <mergeCell ref="C516:C519"/>
    <mergeCell ref="D516:D519"/>
    <mergeCell ref="E516:E519"/>
    <mergeCell ref="O516:O518"/>
    <mergeCell ref="P516:P518"/>
    <mergeCell ref="R513:R515"/>
    <mergeCell ref="S513:S515"/>
    <mergeCell ref="T513:T515"/>
    <mergeCell ref="U513:U515"/>
    <mergeCell ref="V513:V515"/>
    <mergeCell ref="W513:W515"/>
    <mergeCell ref="U510:U512"/>
    <mergeCell ref="V510:V512"/>
    <mergeCell ref="W510:W512"/>
    <mergeCell ref="W507:W509"/>
    <mergeCell ref="C501:C503"/>
    <mergeCell ref="D501:D503"/>
    <mergeCell ref="E501:E503"/>
    <mergeCell ref="O501:O503"/>
    <mergeCell ref="P501:P503"/>
    <mergeCell ref="O510:O512"/>
    <mergeCell ref="P510:P512"/>
    <mergeCell ref="Q510:Q512"/>
    <mergeCell ref="R510:R512"/>
    <mergeCell ref="S510:S512"/>
    <mergeCell ref="T510:T512"/>
    <mergeCell ref="S507:S509"/>
    <mergeCell ref="T507:T509"/>
    <mergeCell ref="U507:U509"/>
    <mergeCell ref="V507:V509"/>
    <mergeCell ref="V504:V506"/>
    <mergeCell ref="W504:W506"/>
    <mergeCell ref="A492:A494"/>
    <mergeCell ref="B492:B494"/>
    <mergeCell ref="C492:C494"/>
    <mergeCell ref="D492:D494"/>
    <mergeCell ref="E492:E494"/>
    <mergeCell ref="W501:W503"/>
    <mergeCell ref="A504:A506"/>
    <mergeCell ref="B504:B506"/>
    <mergeCell ref="C504:C506"/>
    <mergeCell ref="D504:D506"/>
    <mergeCell ref="E504:E506"/>
    <mergeCell ref="O504:O506"/>
    <mergeCell ref="P504:P506"/>
    <mergeCell ref="Q504:Q506"/>
    <mergeCell ref="R504:R506"/>
    <mergeCell ref="Q501:Q503"/>
    <mergeCell ref="R501:R503"/>
    <mergeCell ref="S501:S503"/>
    <mergeCell ref="T501:T503"/>
    <mergeCell ref="U501:U503"/>
    <mergeCell ref="V501:V503"/>
    <mergeCell ref="P495:P497"/>
    <mergeCell ref="D495:D497"/>
    <mergeCell ref="E495:E497"/>
    <mergeCell ref="O495:O497"/>
    <mergeCell ref="V495:V497"/>
    <mergeCell ref="W495:W497"/>
    <mergeCell ref="Q495:Q497"/>
    <mergeCell ref="R495:R497"/>
    <mergeCell ref="S495:S497"/>
    <mergeCell ref="B498:B500"/>
    <mergeCell ref="C498:C500"/>
    <mergeCell ref="D498:D500"/>
    <mergeCell ref="E498:E500"/>
    <mergeCell ref="O498:O500"/>
    <mergeCell ref="P498:P500"/>
    <mergeCell ref="O492:O494"/>
    <mergeCell ref="P492:P494"/>
    <mergeCell ref="Q492:Q494"/>
    <mergeCell ref="A510:A512"/>
    <mergeCell ref="B510:B512"/>
    <mergeCell ref="C510:C512"/>
    <mergeCell ref="D510:D512"/>
    <mergeCell ref="E510:E512"/>
    <mergeCell ref="S504:S506"/>
    <mergeCell ref="T504:T506"/>
    <mergeCell ref="U504:U506"/>
    <mergeCell ref="Q489:Q491"/>
    <mergeCell ref="R489:R491"/>
    <mergeCell ref="S489:S491"/>
    <mergeCell ref="T489:T491"/>
    <mergeCell ref="S486:S488"/>
    <mergeCell ref="T486:T488"/>
    <mergeCell ref="U486:U488"/>
    <mergeCell ref="V486:V488"/>
    <mergeCell ref="W486:W488"/>
    <mergeCell ref="T495:T497"/>
    <mergeCell ref="U495:U497"/>
    <mergeCell ref="W498:W500"/>
    <mergeCell ref="W492:W494"/>
    <mergeCell ref="A501:A503"/>
    <mergeCell ref="B501:B503"/>
    <mergeCell ref="B486:B488"/>
    <mergeCell ref="C486:C488"/>
    <mergeCell ref="D486:D488"/>
    <mergeCell ref="E486:E488"/>
    <mergeCell ref="O486:O488"/>
    <mergeCell ref="P486:P488"/>
    <mergeCell ref="Q486:Q488"/>
    <mergeCell ref="R486:R488"/>
    <mergeCell ref="Q498:Q500"/>
    <mergeCell ref="R498:R500"/>
    <mergeCell ref="S498:S500"/>
    <mergeCell ref="T498:T500"/>
    <mergeCell ref="U498:U500"/>
    <mergeCell ref="V498:V500"/>
    <mergeCell ref="U492:U494"/>
    <mergeCell ref="V492:V494"/>
    <mergeCell ref="A498:A500"/>
    <mergeCell ref="U483:U485"/>
    <mergeCell ref="W402:W404"/>
    <mergeCell ref="V408:V410"/>
    <mergeCell ref="W408:W410"/>
    <mergeCell ref="P408:P410"/>
    <mergeCell ref="Q408:Q410"/>
    <mergeCell ref="R408:R410"/>
    <mergeCell ref="S408:S410"/>
    <mergeCell ref="T408:T410"/>
    <mergeCell ref="R492:R494"/>
    <mergeCell ref="S492:S494"/>
    <mergeCell ref="T492:T494"/>
    <mergeCell ref="A495:A497"/>
    <mergeCell ref="B495:B497"/>
    <mergeCell ref="C495:C497"/>
    <mergeCell ref="A483:A485"/>
    <mergeCell ref="B483:B485"/>
    <mergeCell ref="C483:C485"/>
    <mergeCell ref="D483:D485"/>
    <mergeCell ref="E483:E485"/>
    <mergeCell ref="O483:O485"/>
    <mergeCell ref="U489:U491"/>
    <mergeCell ref="V489:V491"/>
    <mergeCell ref="W489:W491"/>
    <mergeCell ref="T480:T482"/>
    <mergeCell ref="U480:U482"/>
    <mergeCell ref="V480:V482"/>
    <mergeCell ref="W480:W482"/>
    <mergeCell ref="V483:V485"/>
    <mergeCell ref="W483:W485"/>
    <mergeCell ref="O489:O491"/>
    <mergeCell ref="P489:P491"/>
    <mergeCell ref="W399:W401"/>
    <mergeCell ref="V396:V398"/>
    <mergeCell ref="Q396:Q398"/>
    <mergeCell ref="R396:R398"/>
    <mergeCell ref="S396:S398"/>
    <mergeCell ref="T396:T398"/>
    <mergeCell ref="Q468:Q470"/>
    <mergeCell ref="A417:A419"/>
    <mergeCell ref="A405:A407"/>
    <mergeCell ref="A489:A491"/>
    <mergeCell ref="B489:B491"/>
    <mergeCell ref="C489:C491"/>
    <mergeCell ref="D489:D491"/>
    <mergeCell ref="E489:E491"/>
    <mergeCell ref="A486:A488"/>
    <mergeCell ref="R384:R386"/>
    <mergeCell ref="S384:S386"/>
    <mergeCell ref="T384:T386"/>
    <mergeCell ref="U384:U386"/>
    <mergeCell ref="V384:V386"/>
    <mergeCell ref="W384:W386"/>
    <mergeCell ref="C384:C386"/>
    <mergeCell ref="D384:D386"/>
    <mergeCell ref="E384:E386"/>
    <mergeCell ref="O384:O386"/>
    <mergeCell ref="P384:P386"/>
    <mergeCell ref="Q384:Q386"/>
    <mergeCell ref="P483:P485"/>
    <mergeCell ref="Q483:Q485"/>
    <mergeCell ref="R483:R485"/>
    <mergeCell ref="S483:S485"/>
    <mergeCell ref="T483:T485"/>
    <mergeCell ref="Q399:Q401"/>
    <mergeCell ref="P396:P398"/>
    <mergeCell ref="D411:D413"/>
    <mergeCell ref="E411:E413"/>
    <mergeCell ref="V363:V365"/>
    <mergeCell ref="R360:R362"/>
    <mergeCell ref="S360:S362"/>
    <mergeCell ref="O405:O407"/>
    <mergeCell ref="S372:S374"/>
    <mergeCell ref="W468:W470"/>
    <mergeCell ref="V393:V395"/>
    <mergeCell ref="W393:W395"/>
    <mergeCell ref="A390:A392"/>
    <mergeCell ref="B390:B392"/>
    <mergeCell ref="C390:C392"/>
    <mergeCell ref="D390:D392"/>
    <mergeCell ref="P393:P395"/>
    <mergeCell ref="Q393:Q395"/>
    <mergeCell ref="R393:R395"/>
    <mergeCell ref="S393:S395"/>
    <mergeCell ref="T393:T395"/>
    <mergeCell ref="U393:U395"/>
    <mergeCell ref="A393:A395"/>
    <mergeCell ref="B393:B395"/>
    <mergeCell ref="C393:C395"/>
    <mergeCell ref="D393:D395"/>
    <mergeCell ref="E393:E395"/>
    <mergeCell ref="O393:O395"/>
    <mergeCell ref="S399:S401"/>
    <mergeCell ref="T399:T401"/>
    <mergeCell ref="U399:U401"/>
    <mergeCell ref="V399:V401"/>
    <mergeCell ref="A363:A365"/>
    <mergeCell ref="B363:B365"/>
    <mergeCell ref="C363:C365"/>
    <mergeCell ref="D363:D365"/>
    <mergeCell ref="E363:E365"/>
    <mergeCell ref="O363:O365"/>
    <mergeCell ref="Q360:Q362"/>
    <mergeCell ref="T360:T362"/>
    <mergeCell ref="U360:U362"/>
    <mergeCell ref="E357:E359"/>
    <mergeCell ref="U408:U410"/>
    <mergeCell ref="U468:U470"/>
    <mergeCell ref="V468:V470"/>
    <mergeCell ref="Q366:Q368"/>
    <mergeCell ref="V366:V368"/>
    <mergeCell ref="U378:U380"/>
    <mergeCell ref="V378:V380"/>
    <mergeCell ref="D387:D389"/>
    <mergeCell ref="E387:E389"/>
    <mergeCell ref="O387:O389"/>
    <mergeCell ref="R381:R383"/>
    <mergeCell ref="S381:S383"/>
    <mergeCell ref="T381:T383"/>
    <mergeCell ref="U381:U383"/>
    <mergeCell ref="V381:V383"/>
    <mergeCell ref="E405:E407"/>
    <mergeCell ref="V357:V359"/>
    <mergeCell ref="D396:D398"/>
    <mergeCell ref="E396:E398"/>
    <mergeCell ref="D399:D401"/>
    <mergeCell ref="E399:E401"/>
    <mergeCell ref="O399:O401"/>
    <mergeCell ref="S351:S353"/>
    <mergeCell ref="T351:T353"/>
    <mergeCell ref="U351:U353"/>
    <mergeCell ref="V351:V353"/>
    <mergeCell ref="W351:W353"/>
    <mergeCell ref="W345:W347"/>
    <mergeCell ref="O351:O353"/>
    <mergeCell ref="T372:T374"/>
    <mergeCell ref="U372:U374"/>
    <mergeCell ref="Q375:Q377"/>
    <mergeCell ref="R375:R377"/>
    <mergeCell ref="S375:S377"/>
    <mergeCell ref="T375:T377"/>
    <mergeCell ref="U357:U359"/>
    <mergeCell ref="U366:U368"/>
    <mergeCell ref="D369:D371"/>
    <mergeCell ref="E369:E371"/>
    <mergeCell ref="O369:O371"/>
    <mergeCell ref="W366:W368"/>
    <mergeCell ref="A342:A344"/>
    <mergeCell ref="B342:B344"/>
    <mergeCell ref="C342:C344"/>
    <mergeCell ref="D342:D344"/>
    <mergeCell ref="E342:E344"/>
    <mergeCell ref="O342:O344"/>
    <mergeCell ref="P342:P344"/>
    <mergeCell ref="O345:O347"/>
    <mergeCell ref="P345:P347"/>
    <mergeCell ref="Q345:Q347"/>
    <mergeCell ref="R345:R347"/>
    <mergeCell ref="S345:S347"/>
    <mergeCell ref="S336:S338"/>
    <mergeCell ref="T336:T338"/>
    <mergeCell ref="U336:U338"/>
    <mergeCell ref="V336:V338"/>
    <mergeCell ref="W336:W338"/>
    <mergeCell ref="A345:A347"/>
    <mergeCell ref="B345:B347"/>
    <mergeCell ref="C345:C347"/>
    <mergeCell ref="D345:D347"/>
    <mergeCell ref="E345:E347"/>
    <mergeCell ref="D339:D341"/>
    <mergeCell ref="E339:E341"/>
    <mergeCell ref="O339:O341"/>
    <mergeCell ref="P339:P341"/>
    <mergeCell ref="V318:V320"/>
    <mergeCell ref="W318:W320"/>
    <mergeCell ref="A327:A329"/>
    <mergeCell ref="B327:B329"/>
    <mergeCell ref="C327:C329"/>
    <mergeCell ref="D327:D329"/>
    <mergeCell ref="E327:E329"/>
    <mergeCell ref="O327:O329"/>
    <mergeCell ref="P327:P329"/>
    <mergeCell ref="Q327:Q329"/>
    <mergeCell ref="P318:P320"/>
    <mergeCell ref="Q318:Q320"/>
    <mergeCell ref="R318:R320"/>
    <mergeCell ref="S318:S320"/>
    <mergeCell ref="T318:T320"/>
    <mergeCell ref="U318:U320"/>
    <mergeCell ref="A318:A320"/>
    <mergeCell ref="B318:B320"/>
    <mergeCell ref="C318:C320"/>
    <mergeCell ref="D318:D320"/>
    <mergeCell ref="E318:E320"/>
    <mergeCell ref="O318:O320"/>
    <mergeCell ref="Q321:Q323"/>
    <mergeCell ref="R321:R323"/>
    <mergeCell ref="S321:S323"/>
    <mergeCell ref="T321:T323"/>
    <mergeCell ref="U321:U323"/>
    <mergeCell ref="W324:W326"/>
    <mergeCell ref="V321:V323"/>
    <mergeCell ref="W321:W323"/>
    <mergeCell ref="A324:A326"/>
    <mergeCell ref="A321:A323"/>
    <mergeCell ref="R315:R317"/>
    <mergeCell ref="S315:S317"/>
    <mergeCell ref="T315:T317"/>
    <mergeCell ref="U315:U317"/>
    <mergeCell ref="V315:V317"/>
    <mergeCell ref="W315:W317"/>
    <mergeCell ref="V312:V314"/>
    <mergeCell ref="W312:W314"/>
    <mergeCell ref="A315:A317"/>
    <mergeCell ref="B315:B317"/>
    <mergeCell ref="C315:C317"/>
    <mergeCell ref="D315:D317"/>
    <mergeCell ref="E315:E317"/>
    <mergeCell ref="O315:O317"/>
    <mergeCell ref="P315:P317"/>
    <mergeCell ref="Q315:Q317"/>
    <mergeCell ref="P312:P314"/>
    <mergeCell ref="Q312:Q314"/>
    <mergeCell ref="R312:R314"/>
    <mergeCell ref="S312:S314"/>
    <mergeCell ref="T312:T314"/>
    <mergeCell ref="U312:U314"/>
    <mergeCell ref="A312:A314"/>
    <mergeCell ref="B312:B314"/>
    <mergeCell ref="C312:C314"/>
    <mergeCell ref="D312:D314"/>
    <mergeCell ref="E312:E314"/>
    <mergeCell ref="O312:O314"/>
    <mergeCell ref="R309:R311"/>
    <mergeCell ref="S309:S311"/>
    <mergeCell ref="T309:T311"/>
    <mergeCell ref="U309:U311"/>
    <mergeCell ref="V309:V311"/>
    <mergeCell ref="W309:W311"/>
    <mergeCell ref="V306:V308"/>
    <mergeCell ref="W306:W308"/>
    <mergeCell ref="A309:A311"/>
    <mergeCell ref="B309:B311"/>
    <mergeCell ref="C309:C311"/>
    <mergeCell ref="D309:D311"/>
    <mergeCell ref="E309:E311"/>
    <mergeCell ref="O309:O311"/>
    <mergeCell ref="P309:P311"/>
    <mergeCell ref="Q309:Q311"/>
    <mergeCell ref="P306:P308"/>
    <mergeCell ref="Q306:Q308"/>
    <mergeCell ref="R306:R308"/>
    <mergeCell ref="S306:S308"/>
    <mergeCell ref="T306:T308"/>
    <mergeCell ref="U306:U308"/>
    <mergeCell ref="A306:A308"/>
    <mergeCell ref="B306:B308"/>
    <mergeCell ref="C306:C308"/>
    <mergeCell ref="D306:D308"/>
    <mergeCell ref="E306:E308"/>
    <mergeCell ref="O306:O308"/>
    <mergeCell ref="R303:R305"/>
    <mergeCell ref="S303:S305"/>
    <mergeCell ref="T303:T305"/>
    <mergeCell ref="U303:U305"/>
    <mergeCell ref="V303:V305"/>
    <mergeCell ref="W303:W305"/>
    <mergeCell ref="V300:V302"/>
    <mergeCell ref="W300:W302"/>
    <mergeCell ref="A303:A305"/>
    <mergeCell ref="B303:B305"/>
    <mergeCell ref="C303:C305"/>
    <mergeCell ref="D303:D305"/>
    <mergeCell ref="E303:E305"/>
    <mergeCell ref="O303:O305"/>
    <mergeCell ref="P303:P305"/>
    <mergeCell ref="Q303:Q305"/>
    <mergeCell ref="P300:P302"/>
    <mergeCell ref="Q300:Q302"/>
    <mergeCell ref="R300:R302"/>
    <mergeCell ref="S300:S302"/>
    <mergeCell ref="T300:T302"/>
    <mergeCell ref="U300:U302"/>
    <mergeCell ref="A300:A302"/>
    <mergeCell ref="B300:B302"/>
    <mergeCell ref="C300:C302"/>
    <mergeCell ref="D300:D302"/>
    <mergeCell ref="E300:E302"/>
    <mergeCell ref="O300:O302"/>
    <mergeCell ref="R297:R299"/>
    <mergeCell ref="S297:S299"/>
    <mergeCell ref="T297:T299"/>
    <mergeCell ref="U297:U299"/>
    <mergeCell ref="V297:V299"/>
    <mergeCell ref="W297:W299"/>
    <mergeCell ref="V294:V296"/>
    <mergeCell ref="W294:W296"/>
    <mergeCell ref="A297:A299"/>
    <mergeCell ref="B297:B299"/>
    <mergeCell ref="C297:C299"/>
    <mergeCell ref="D297:D299"/>
    <mergeCell ref="E297:E299"/>
    <mergeCell ref="O297:O299"/>
    <mergeCell ref="P297:P299"/>
    <mergeCell ref="Q297:Q299"/>
    <mergeCell ref="P294:P296"/>
    <mergeCell ref="Q294:Q296"/>
    <mergeCell ref="R294:R296"/>
    <mergeCell ref="S294:S296"/>
    <mergeCell ref="T294:T296"/>
    <mergeCell ref="U294:U296"/>
    <mergeCell ref="A294:A296"/>
    <mergeCell ref="B294:B296"/>
    <mergeCell ref="C294:C296"/>
    <mergeCell ref="D294:D296"/>
    <mergeCell ref="E294:E296"/>
    <mergeCell ref="O294:O296"/>
    <mergeCell ref="R291:R293"/>
    <mergeCell ref="S291:S293"/>
    <mergeCell ref="T291:T293"/>
    <mergeCell ref="U291:U293"/>
    <mergeCell ref="V291:V293"/>
    <mergeCell ref="W291:W293"/>
    <mergeCell ref="V288:V290"/>
    <mergeCell ref="W288:W290"/>
    <mergeCell ref="A291:A293"/>
    <mergeCell ref="B291:B293"/>
    <mergeCell ref="C291:C293"/>
    <mergeCell ref="D291:D293"/>
    <mergeCell ref="E291:E293"/>
    <mergeCell ref="O291:O293"/>
    <mergeCell ref="P291:P293"/>
    <mergeCell ref="Q291:Q293"/>
    <mergeCell ref="P288:P290"/>
    <mergeCell ref="Q288:Q290"/>
    <mergeCell ref="R288:R290"/>
    <mergeCell ref="S288:S290"/>
    <mergeCell ref="T288:T290"/>
    <mergeCell ref="U288:U290"/>
    <mergeCell ref="A288:A290"/>
    <mergeCell ref="B288:B290"/>
    <mergeCell ref="C288:C290"/>
    <mergeCell ref="D288:D290"/>
    <mergeCell ref="E288:E290"/>
    <mergeCell ref="O288:O290"/>
    <mergeCell ref="R285:R287"/>
    <mergeCell ref="S285:S287"/>
    <mergeCell ref="T285:T287"/>
    <mergeCell ref="U285:U287"/>
    <mergeCell ref="V285:V287"/>
    <mergeCell ref="W285:W287"/>
    <mergeCell ref="V282:V284"/>
    <mergeCell ref="W282:W284"/>
    <mergeCell ref="A285:A287"/>
    <mergeCell ref="B285:B287"/>
    <mergeCell ref="C285:C287"/>
    <mergeCell ref="D285:D287"/>
    <mergeCell ref="E285:E287"/>
    <mergeCell ref="O285:O287"/>
    <mergeCell ref="P285:P287"/>
    <mergeCell ref="Q285:Q287"/>
    <mergeCell ref="P282:P284"/>
    <mergeCell ref="Q282:Q284"/>
    <mergeCell ref="R282:R284"/>
    <mergeCell ref="S282:S284"/>
    <mergeCell ref="T282:T284"/>
    <mergeCell ref="U282:U284"/>
    <mergeCell ref="A282:A284"/>
    <mergeCell ref="B282:B284"/>
    <mergeCell ref="C282:C284"/>
    <mergeCell ref="D282:D284"/>
    <mergeCell ref="E282:E284"/>
    <mergeCell ref="O282:O284"/>
    <mergeCell ref="R279:R281"/>
    <mergeCell ref="S279:S281"/>
    <mergeCell ref="T279:T281"/>
    <mergeCell ref="U279:U281"/>
    <mergeCell ref="V279:V281"/>
    <mergeCell ref="W279:W281"/>
    <mergeCell ref="V276:V278"/>
    <mergeCell ref="W276:W278"/>
    <mergeCell ref="A279:A281"/>
    <mergeCell ref="B279:B281"/>
    <mergeCell ref="C279:C281"/>
    <mergeCell ref="D279:D281"/>
    <mergeCell ref="E279:E281"/>
    <mergeCell ref="O279:O281"/>
    <mergeCell ref="P279:P281"/>
    <mergeCell ref="Q279:Q281"/>
    <mergeCell ref="P276:P278"/>
    <mergeCell ref="Q276:Q278"/>
    <mergeCell ref="R276:R278"/>
    <mergeCell ref="S276:S278"/>
    <mergeCell ref="T276:T278"/>
    <mergeCell ref="U276:U278"/>
    <mergeCell ref="A276:A278"/>
    <mergeCell ref="B276:B278"/>
    <mergeCell ref="C276:C278"/>
    <mergeCell ref="D276:D278"/>
    <mergeCell ref="E276:E278"/>
    <mergeCell ref="O276:O278"/>
    <mergeCell ref="R273:R275"/>
    <mergeCell ref="S273:S275"/>
    <mergeCell ref="T273:T275"/>
    <mergeCell ref="U273:U275"/>
    <mergeCell ref="V273:V275"/>
    <mergeCell ref="W273:W275"/>
    <mergeCell ref="V270:V272"/>
    <mergeCell ref="W270:W272"/>
    <mergeCell ref="A273:A275"/>
    <mergeCell ref="B273:B275"/>
    <mergeCell ref="C273:C275"/>
    <mergeCell ref="D273:D275"/>
    <mergeCell ref="E273:E275"/>
    <mergeCell ref="O273:O275"/>
    <mergeCell ref="P273:P275"/>
    <mergeCell ref="Q273:Q275"/>
    <mergeCell ref="P270:P272"/>
    <mergeCell ref="Q270:Q272"/>
    <mergeCell ref="R270:R272"/>
    <mergeCell ref="S270:S272"/>
    <mergeCell ref="T270:T272"/>
    <mergeCell ref="U270:U272"/>
    <mergeCell ref="A270:A272"/>
    <mergeCell ref="B270:B272"/>
    <mergeCell ref="C270:C272"/>
    <mergeCell ref="D270:D272"/>
    <mergeCell ref="E270:E272"/>
    <mergeCell ref="O270:O272"/>
    <mergeCell ref="R267:R269"/>
    <mergeCell ref="S267:S269"/>
    <mergeCell ref="T267:T269"/>
    <mergeCell ref="U267:U269"/>
    <mergeCell ref="V267:V269"/>
    <mergeCell ref="W267:W269"/>
    <mergeCell ref="V264:V266"/>
    <mergeCell ref="W264:W266"/>
    <mergeCell ref="A267:A269"/>
    <mergeCell ref="B267:B269"/>
    <mergeCell ref="C267:C269"/>
    <mergeCell ref="D267:D269"/>
    <mergeCell ref="E267:E269"/>
    <mergeCell ref="O267:O269"/>
    <mergeCell ref="P267:P269"/>
    <mergeCell ref="Q267:Q269"/>
    <mergeCell ref="P264:P266"/>
    <mergeCell ref="Q264:Q266"/>
    <mergeCell ref="R264:R266"/>
    <mergeCell ref="S264:S266"/>
    <mergeCell ref="T264:T266"/>
    <mergeCell ref="U264:U266"/>
    <mergeCell ref="A264:A266"/>
    <mergeCell ref="B264:B266"/>
    <mergeCell ref="C264:C266"/>
    <mergeCell ref="D264:D266"/>
    <mergeCell ref="E264:E266"/>
    <mergeCell ref="O264:O266"/>
    <mergeCell ref="R261:R263"/>
    <mergeCell ref="S261:S263"/>
    <mergeCell ref="T261:T263"/>
    <mergeCell ref="U261:U263"/>
    <mergeCell ref="V261:V263"/>
    <mergeCell ref="W261:W263"/>
    <mergeCell ref="V258:V260"/>
    <mergeCell ref="W258:W260"/>
    <mergeCell ref="A261:A263"/>
    <mergeCell ref="B261:B263"/>
    <mergeCell ref="C261:C263"/>
    <mergeCell ref="D261:D263"/>
    <mergeCell ref="E261:E263"/>
    <mergeCell ref="O261:O263"/>
    <mergeCell ref="P261:P263"/>
    <mergeCell ref="Q261:Q263"/>
    <mergeCell ref="P258:P260"/>
    <mergeCell ref="Q258:Q260"/>
    <mergeCell ref="R258:R260"/>
    <mergeCell ref="S258:S260"/>
    <mergeCell ref="T258:T260"/>
    <mergeCell ref="U258:U260"/>
    <mergeCell ref="A258:A260"/>
    <mergeCell ref="B258:B260"/>
    <mergeCell ref="C258:C260"/>
    <mergeCell ref="D258:D260"/>
    <mergeCell ref="E258:E260"/>
    <mergeCell ref="O258:O260"/>
    <mergeCell ref="R255:R257"/>
    <mergeCell ref="S255:S257"/>
    <mergeCell ref="T255:T257"/>
    <mergeCell ref="U255:U257"/>
    <mergeCell ref="V255:V257"/>
    <mergeCell ref="W255:W257"/>
    <mergeCell ref="V252:V254"/>
    <mergeCell ref="W252:W254"/>
    <mergeCell ref="A255:A257"/>
    <mergeCell ref="B255:B257"/>
    <mergeCell ref="C255:C257"/>
    <mergeCell ref="D255:D257"/>
    <mergeCell ref="E255:E257"/>
    <mergeCell ref="O255:O257"/>
    <mergeCell ref="P255:P257"/>
    <mergeCell ref="Q255:Q257"/>
    <mergeCell ref="P252:P254"/>
    <mergeCell ref="Q252:Q254"/>
    <mergeCell ref="R252:R254"/>
    <mergeCell ref="S252:S254"/>
    <mergeCell ref="T252:T254"/>
    <mergeCell ref="U252:U254"/>
    <mergeCell ref="A252:A254"/>
    <mergeCell ref="B252:B254"/>
    <mergeCell ref="C252:C254"/>
    <mergeCell ref="D252:D254"/>
    <mergeCell ref="E252:E254"/>
    <mergeCell ref="O252:O254"/>
    <mergeCell ref="R249:R251"/>
    <mergeCell ref="S249:S251"/>
    <mergeCell ref="T249:T251"/>
    <mergeCell ref="U249:U251"/>
    <mergeCell ref="V249:V251"/>
    <mergeCell ref="W249:W251"/>
    <mergeCell ref="V246:V248"/>
    <mergeCell ref="W246:W248"/>
    <mergeCell ref="A249:A251"/>
    <mergeCell ref="B249:B251"/>
    <mergeCell ref="C249:C251"/>
    <mergeCell ref="D249:D251"/>
    <mergeCell ref="E249:E251"/>
    <mergeCell ref="O249:O251"/>
    <mergeCell ref="P249:P251"/>
    <mergeCell ref="Q249:Q251"/>
    <mergeCell ref="P246:P248"/>
    <mergeCell ref="Q246:Q248"/>
    <mergeCell ref="R246:R248"/>
    <mergeCell ref="S246:S248"/>
    <mergeCell ref="T246:T248"/>
    <mergeCell ref="U246:U248"/>
    <mergeCell ref="A246:A248"/>
    <mergeCell ref="B246:B248"/>
    <mergeCell ref="C246:C248"/>
    <mergeCell ref="D246:D248"/>
    <mergeCell ref="E246:E248"/>
    <mergeCell ref="O246:O248"/>
    <mergeCell ref="R243:R245"/>
    <mergeCell ref="S243:S245"/>
    <mergeCell ref="T243:T245"/>
    <mergeCell ref="U243:U245"/>
    <mergeCell ref="V243:V245"/>
    <mergeCell ref="W243:W245"/>
    <mergeCell ref="V240:V242"/>
    <mergeCell ref="W240:W242"/>
    <mergeCell ref="A243:A245"/>
    <mergeCell ref="B243:B245"/>
    <mergeCell ref="C243:C245"/>
    <mergeCell ref="D243:D245"/>
    <mergeCell ref="E243:E245"/>
    <mergeCell ref="O243:O245"/>
    <mergeCell ref="P243:P245"/>
    <mergeCell ref="Q243:Q245"/>
    <mergeCell ref="P240:P242"/>
    <mergeCell ref="Q240:Q242"/>
    <mergeCell ref="R240:R242"/>
    <mergeCell ref="S240:S242"/>
    <mergeCell ref="T240:T242"/>
    <mergeCell ref="U240:U242"/>
    <mergeCell ref="A240:A242"/>
    <mergeCell ref="B240:B242"/>
    <mergeCell ref="C240:C242"/>
    <mergeCell ref="D240:D242"/>
    <mergeCell ref="E240:E242"/>
    <mergeCell ref="O240:O242"/>
    <mergeCell ref="R234:R236"/>
    <mergeCell ref="S234:S236"/>
    <mergeCell ref="T234:T236"/>
    <mergeCell ref="U234:U236"/>
    <mergeCell ref="V234:V236"/>
    <mergeCell ref="W234:W236"/>
    <mergeCell ref="V231:V233"/>
    <mergeCell ref="W231:W233"/>
    <mergeCell ref="A234:A236"/>
    <mergeCell ref="B234:B236"/>
    <mergeCell ref="C234:C236"/>
    <mergeCell ref="D234:D236"/>
    <mergeCell ref="E234:E236"/>
    <mergeCell ref="O234:O236"/>
    <mergeCell ref="P234:P236"/>
    <mergeCell ref="Q234:Q236"/>
    <mergeCell ref="P231:P233"/>
    <mergeCell ref="Q231:Q233"/>
    <mergeCell ref="R231:R233"/>
    <mergeCell ref="S231:S233"/>
    <mergeCell ref="T231:T233"/>
    <mergeCell ref="U231:U233"/>
    <mergeCell ref="A231:A233"/>
    <mergeCell ref="B231:B233"/>
    <mergeCell ref="C231:C233"/>
    <mergeCell ref="D231:D233"/>
    <mergeCell ref="E231:E233"/>
    <mergeCell ref="O231:O233"/>
    <mergeCell ref="R225:R227"/>
    <mergeCell ref="S225:S227"/>
    <mergeCell ref="T225:T227"/>
    <mergeCell ref="U225:U227"/>
    <mergeCell ref="V225:V227"/>
    <mergeCell ref="W225:W227"/>
    <mergeCell ref="V222:V224"/>
    <mergeCell ref="W222:W224"/>
    <mergeCell ref="A225:A227"/>
    <mergeCell ref="B225:B227"/>
    <mergeCell ref="C225:C227"/>
    <mergeCell ref="D225:D227"/>
    <mergeCell ref="E225:E227"/>
    <mergeCell ref="O225:O227"/>
    <mergeCell ref="P225:P227"/>
    <mergeCell ref="Q225:Q227"/>
    <mergeCell ref="P222:P224"/>
    <mergeCell ref="Q222:Q224"/>
    <mergeCell ref="R222:R224"/>
    <mergeCell ref="S222:S224"/>
    <mergeCell ref="T222:T224"/>
    <mergeCell ref="U222:U224"/>
    <mergeCell ref="A222:A224"/>
    <mergeCell ref="B222:B224"/>
    <mergeCell ref="C222:C224"/>
    <mergeCell ref="D222:D224"/>
    <mergeCell ref="E222:E224"/>
    <mergeCell ref="O222:O224"/>
    <mergeCell ref="R219:R221"/>
    <mergeCell ref="S219:S221"/>
    <mergeCell ref="T219:T221"/>
    <mergeCell ref="U219:U221"/>
    <mergeCell ref="V219:V221"/>
    <mergeCell ref="W219:W221"/>
    <mergeCell ref="V216:V218"/>
    <mergeCell ref="W216:W218"/>
    <mergeCell ref="A219:A221"/>
    <mergeCell ref="B219:B221"/>
    <mergeCell ref="C219:C221"/>
    <mergeCell ref="D219:D221"/>
    <mergeCell ref="E219:E221"/>
    <mergeCell ref="O219:O221"/>
    <mergeCell ref="P219:P221"/>
    <mergeCell ref="Q219:Q221"/>
    <mergeCell ref="P216:P218"/>
    <mergeCell ref="Q216:Q218"/>
    <mergeCell ref="R216:R218"/>
    <mergeCell ref="S216:S218"/>
    <mergeCell ref="T216:T218"/>
    <mergeCell ref="U216:U218"/>
    <mergeCell ref="A216:A218"/>
    <mergeCell ref="B216:B218"/>
    <mergeCell ref="C216:C218"/>
    <mergeCell ref="D216:D218"/>
    <mergeCell ref="E216:E218"/>
    <mergeCell ref="O216:O218"/>
    <mergeCell ref="R213:R215"/>
    <mergeCell ref="S213:S215"/>
    <mergeCell ref="T213:T215"/>
    <mergeCell ref="U213:U215"/>
    <mergeCell ref="V213:V215"/>
    <mergeCell ref="W213:W215"/>
    <mergeCell ref="V210:V212"/>
    <mergeCell ref="W210:W212"/>
    <mergeCell ref="A213:A215"/>
    <mergeCell ref="B213:B215"/>
    <mergeCell ref="C213:C215"/>
    <mergeCell ref="D213:D215"/>
    <mergeCell ref="E213:E215"/>
    <mergeCell ref="O213:O215"/>
    <mergeCell ref="P213:P215"/>
    <mergeCell ref="Q213:Q215"/>
    <mergeCell ref="P210:P212"/>
    <mergeCell ref="Q210:Q212"/>
    <mergeCell ref="R210:R212"/>
    <mergeCell ref="S210:S212"/>
    <mergeCell ref="T210:T212"/>
    <mergeCell ref="U210:U212"/>
    <mergeCell ref="A210:A212"/>
    <mergeCell ref="B210:B212"/>
    <mergeCell ref="C210:C212"/>
    <mergeCell ref="D210:D212"/>
    <mergeCell ref="E210:E212"/>
    <mergeCell ref="O210:O212"/>
    <mergeCell ref="R207:R209"/>
    <mergeCell ref="S207:S209"/>
    <mergeCell ref="T207:T209"/>
    <mergeCell ref="U207:U209"/>
    <mergeCell ref="V207:V209"/>
    <mergeCell ref="W207:W209"/>
    <mergeCell ref="V204:V206"/>
    <mergeCell ref="W204:W206"/>
    <mergeCell ref="A207:A209"/>
    <mergeCell ref="B207:B209"/>
    <mergeCell ref="C207:C209"/>
    <mergeCell ref="D207:D209"/>
    <mergeCell ref="E207:E209"/>
    <mergeCell ref="O207:O209"/>
    <mergeCell ref="P207:P209"/>
    <mergeCell ref="Q207:Q209"/>
    <mergeCell ref="P204:P206"/>
    <mergeCell ref="Q204:Q206"/>
    <mergeCell ref="R204:R206"/>
    <mergeCell ref="S204:S206"/>
    <mergeCell ref="T204:T206"/>
    <mergeCell ref="U204:U206"/>
    <mergeCell ref="A204:A206"/>
    <mergeCell ref="B204:B206"/>
    <mergeCell ref="C204:C206"/>
    <mergeCell ref="D204:D206"/>
    <mergeCell ref="E204:E206"/>
    <mergeCell ref="O204:O206"/>
    <mergeCell ref="R201:R203"/>
    <mergeCell ref="S201:S203"/>
    <mergeCell ref="T201:T203"/>
    <mergeCell ref="U201:U203"/>
    <mergeCell ref="V201:V203"/>
    <mergeCell ref="W201:W203"/>
    <mergeCell ref="V198:V200"/>
    <mergeCell ref="W198:W200"/>
    <mergeCell ref="A201:A203"/>
    <mergeCell ref="B201:B203"/>
    <mergeCell ref="C201:C203"/>
    <mergeCell ref="D201:D203"/>
    <mergeCell ref="E201:E203"/>
    <mergeCell ref="O201:O203"/>
    <mergeCell ref="P201:P203"/>
    <mergeCell ref="Q201:Q203"/>
    <mergeCell ref="P198:P200"/>
    <mergeCell ref="Q198:Q200"/>
    <mergeCell ref="R198:R200"/>
    <mergeCell ref="S198:S200"/>
    <mergeCell ref="T198:T200"/>
    <mergeCell ref="U198:U200"/>
    <mergeCell ref="A198:A200"/>
    <mergeCell ref="B198:B200"/>
    <mergeCell ref="C198:C200"/>
    <mergeCell ref="D198:D200"/>
    <mergeCell ref="E198:E200"/>
    <mergeCell ref="O198:O200"/>
    <mergeCell ref="R195:R197"/>
    <mergeCell ref="S195:S197"/>
    <mergeCell ref="T195:T197"/>
    <mergeCell ref="U195:U197"/>
    <mergeCell ref="V195:V197"/>
    <mergeCell ref="W195:W197"/>
    <mergeCell ref="V191:V194"/>
    <mergeCell ref="W191:W194"/>
    <mergeCell ref="A195:A197"/>
    <mergeCell ref="B195:B197"/>
    <mergeCell ref="C195:C197"/>
    <mergeCell ref="D195:D197"/>
    <mergeCell ref="E195:E197"/>
    <mergeCell ref="O195:O197"/>
    <mergeCell ref="P195:P197"/>
    <mergeCell ref="Q195:Q197"/>
    <mergeCell ref="P191:P194"/>
    <mergeCell ref="Q191:Q194"/>
    <mergeCell ref="R191:R194"/>
    <mergeCell ref="S191:S194"/>
    <mergeCell ref="T191:T194"/>
    <mergeCell ref="U191:U194"/>
    <mergeCell ref="A191:A194"/>
    <mergeCell ref="B191:B194"/>
    <mergeCell ref="C191:C194"/>
    <mergeCell ref="D191:D194"/>
    <mergeCell ref="E191:E194"/>
    <mergeCell ref="O191:O194"/>
    <mergeCell ref="R187:R190"/>
    <mergeCell ref="S187:S190"/>
    <mergeCell ref="T187:T190"/>
    <mergeCell ref="U187:U190"/>
    <mergeCell ref="V187:V190"/>
    <mergeCell ref="W187:W190"/>
    <mergeCell ref="V183:V186"/>
    <mergeCell ref="W183:W186"/>
    <mergeCell ref="A187:A190"/>
    <mergeCell ref="B187:B190"/>
    <mergeCell ref="C187:C190"/>
    <mergeCell ref="D187:D190"/>
    <mergeCell ref="E187:E190"/>
    <mergeCell ref="O187:O190"/>
    <mergeCell ref="P187:P190"/>
    <mergeCell ref="Q187:Q190"/>
    <mergeCell ref="P183:P186"/>
    <mergeCell ref="Q183:Q186"/>
    <mergeCell ref="R183:R186"/>
    <mergeCell ref="S183:S186"/>
    <mergeCell ref="T183:T186"/>
    <mergeCell ref="U183:U186"/>
    <mergeCell ref="A183:A186"/>
    <mergeCell ref="B183:B186"/>
    <mergeCell ref="C183:C186"/>
    <mergeCell ref="D183:D186"/>
    <mergeCell ref="E183:E186"/>
    <mergeCell ref="O183:O186"/>
    <mergeCell ref="R179:R181"/>
    <mergeCell ref="S179:S181"/>
    <mergeCell ref="T179:T181"/>
    <mergeCell ref="U179:U181"/>
    <mergeCell ref="V179:V181"/>
    <mergeCell ref="W179:W181"/>
    <mergeCell ref="V175:V177"/>
    <mergeCell ref="W175:W177"/>
    <mergeCell ref="A179:A182"/>
    <mergeCell ref="B179:B182"/>
    <mergeCell ref="C179:C182"/>
    <mergeCell ref="D179:D182"/>
    <mergeCell ref="E179:E182"/>
    <mergeCell ref="O179:O181"/>
    <mergeCell ref="P179:P181"/>
    <mergeCell ref="Q179:Q181"/>
    <mergeCell ref="P175:P177"/>
    <mergeCell ref="Q175:Q177"/>
    <mergeCell ref="R175:R177"/>
    <mergeCell ref="S175:S177"/>
    <mergeCell ref="T175:T177"/>
    <mergeCell ref="U175:U177"/>
    <mergeCell ref="A175:A178"/>
    <mergeCell ref="B175:B178"/>
    <mergeCell ref="C175:C178"/>
    <mergeCell ref="D175:D178"/>
    <mergeCell ref="E175:E178"/>
    <mergeCell ref="O175:O177"/>
    <mergeCell ref="R172:R174"/>
    <mergeCell ref="S172:S174"/>
    <mergeCell ref="T172:T174"/>
    <mergeCell ref="U172:U174"/>
    <mergeCell ref="V172:V174"/>
    <mergeCell ref="W172:W174"/>
    <mergeCell ref="V169:V171"/>
    <mergeCell ref="W169:W171"/>
    <mergeCell ref="A172:A174"/>
    <mergeCell ref="B172:B174"/>
    <mergeCell ref="C172:C174"/>
    <mergeCell ref="D172:D174"/>
    <mergeCell ref="E172:E174"/>
    <mergeCell ref="O172:O174"/>
    <mergeCell ref="P172:P174"/>
    <mergeCell ref="Q172:Q174"/>
    <mergeCell ref="P169:P171"/>
    <mergeCell ref="Q169:Q171"/>
    <mergeCell ref="R169:R171"/>
    <mergeCell ref="S169:S171"/>
    <mergeCell ref="T169:T171"/>
    <mergeCell ref="U169:U171"/>
    <mergeCell ref="A169:A171"/>
    <mergeCell ref="B169:B171"/>
    <mergeCell ref="C169:C171"/>
    <mergeCell ref="D169:D171"/>
    <mergeCell ref="E169:E171"/>
    <mergeCell ref="O169:O171"/>
    <mergeCell ref="R166:R168"/>
    <mergeCell ref="S166:S168"/>
    <mergeCell ref="T166:T168"/>
    <mergeCell ref="U166:U168"/>
    <mergeCell ref="V166:V168"/>
    <mergeCell ref="W166:W168"/>
    <mergeCell ref="V163:V165"/>
    <mergeCell ref="W163:W165"/>
    <mergeCell ref="A166:A168"/>
    <mergeCell ref="B166:B168"/>
    <mergeCell ref="C166:C168"/>
    <mergeCell ref="D166:D168"/>
    <mergeCell ref="E166:E168"/>
    <mergeCell ref="O166:O168"/>
    <mergeCell ref="P166:P168"/>
    <mergeCell ref="Q166:Q168"/>
    <mergeCell ref="P163:P165"/>
    <mergeCell ref="Q163:Q165"/>
    <mergeCell ref="R163:R165"/>
    <mergeCell ref="S163:S165"/>
    <mergeCell ref="T163:T165"/>
    <mergeCell ref="U163:U165"/>
    <mergeCell ref="A163:A165"/>
    <mergeCell ref="B163:B165"/>
    <mergeCell ref="C163:C165"/>
    <mergeCell ref="D163:D165"/>
    <mergeCell ref="E163:E165"/>
    <mergeCell ref="O163:O165"/>
    <mergeCell ref="R160:R162"/>
    <mergeCell ref="S160:S162"/>
    <mergeCell ref="T160:T162"/>
    <mergeCell ref="U160:U162"/>
    <mergeCell ref="V160:V162"/>
    <mergeCell ref="W160:W162"/>
    <mergeCell ref="V157:V159"/>
    <mergeCell ref="W157:W159"/>
    <mergeCell ref="A160:A162"/>
    <mergeCell ref="B160:B162"/>
    <mergeCell ref="C160:C162"/>
    <mergeCell ref="D160:D162"/>
    <mergeCell ref="E160:E162"/>
    <mergeCell ref="O160:O162"/>
    <mergeCell ref="P160:P162"/>
    <mergeCell ref="Q160:Q162"/>
    <mergeCell ref="P157:P159"/>
    <mergeCell ref="Q157:Q159"/>
    <mergeCell ref="R157:R159"/>
    <mergeCell ref="S157:S159"/>
    <mergeCell ref="T157:T159"/>
    <mergeCell ref="U157:U159"/>
    <mergeCell ref="A157:A159"/>
    <mergeCell ref="B157:B159"/>
    <mergeCell ref="C157:C159"/>
    <mergeCell ref="D157:D159"/>
    <mergeCell ref="E157:E159"/>
    <mergeCell ref="O157:O159"/>
    <mergeCell ref="R154:R156"/>
    <mergeCell ref="S154:S156"/>
    <mergeCell ref="T154:T156"/>
    <mergeCell ref="U154:U156"/>
    <mergeCell ref="V154:V156"/>
    <mergeCell ref="W154:W156"/>
    <mergeCell ref="V151:V153"/>
    <mergeCell ref="W151:W153"/>
    <mergeCell ref="A154:A156"/>
    <mergeCell ref="B154:B156"/>
    <mergeCell ref="C154:C156"/>
    <mergeCell ref="D154:D156"/>
    <mergeCell ref="E154:E156"/>
    <mergeCell ref="O154:O156"/>
    <mergeCell ref="P154:P156"/>
    <mergeCell ref="Q154:Q156"/>
    <mergeCell ref="P151:P153"/>
    <mergeCell ref="Q151:Q153"/>
    <mergeCell ref="R151:R153"/>
    <mergeCell ref="S151:S153"/>
    <mergeCell ref="T151:T153"/>
    <mergeCell ref="U151:U153"/>
    <mergeCell ref="A151:A153"/>
    <mergeCell ref="B151:B153"/>
    <mergeCell ref="C151:C153"/>
    <mergeCell ref="D151:D153"/>
    <mergeCell ref="E151:E153"/>
    <mergeCell ref="O151:O153"/>
    <mergeCell ref="R148:R150"/>
    <mergeCell ref="S148:S150"/>
    <mergeCell ref="T148:T150"/>
    <mergeCell ref="U148:U150"/>
    <mergeCell ref="V148:V150"/>
    <mergeCell ref="W148:W150"/>
    <mergeCell ref="V145:V147"/>
    <mergeCell ref="W145:W147"/>
    <mergeCell ref="A148:A150"/>
    <mergeCell ref="B148:B150"/>
    <mergeCell ref="C148:C150"/>
    <mergeCell ref="D148:D150"/>
    <mergeCell ref="E148:E150"/>
    <mergeCell ref="O148:O150"/>
    <mergeCell ref="P148:P150"/>
    <mergeCell ref="Q148:Q150"/>
    <mergeCell ref="P145:P147"/>
    <mergeCell ref="Q145:Q147"/>
    <mergeCell ref="R145:R147"/>
    <mergeCell ref="S145:S147"/>
    <mergeCell ref="T145:T147"/>
    <mergeCell ref="U145:U147"/>
    <mergeCell ref="A145:A147"/>
    <mergeCell ref="B145:B147"/>
    <mergeCell ref="C145:C147"/>
    <mergeCell ref="D145:D147"/>
    <mergeCell ref="E145:E147"/>
    <mergeCell ref="O145:O147"/>
    <mergeCell ref="R142:R144"/>
    <mergeCell ref="S142:S144"/>
    <mergeCell ref="T142:T144"/>
    <mergeCell ref="U142:U144"/>
    <mergeCell ref="V142:V144"/>
    <mergeCell ref="W142:W144"/>
    <mergeCell ref="V139:V141"/>
    <mergeCell ref="W139:W141"/>
    <mergeCell ref="A142:A144"/>
    <mergeCell ref="B142:B144"/>
    <mergeCell ref="C142:C144"/>
    <mergeCell ref="D142:D144"/>
    <mergeCell ref="E142:E144"/>
    <mergeCell ref="O142:O144"/>
    <mergeCell ref="P142:P144"/>
    <mergeCell ref="Q142:Q144"/>
    <mergeCell ref="P139:P141"/>
    <mergeCell ref="Q139:Q141"/>
    <mergeCell ref="R139:R141"/>
    <mergeCell ref="S139:S141"/>
    <mergeCell ref="T139:T141"/>
    <mergeCell ref="U139:U141"/>
    <mergeCell ref="A139:A141"/>
    <mergeCell ref="B139:B141"/>
    <mergeCell ref="C139:C141"/>
    <mergeCell ref="D139:D141"/>
    <mergeCell ref="E139:E141"/>
    <mergeCell ref="O139:O141"/>
    <mergeCell ref="R136:R138"/>
    <mergeCell ref="S136:S138"/>
    <mergeCell ref="T136:T138"/>
    <mergeCell ref="U136:U138"/>
    <mergeCell ref="V136:V138"/>
    <mergeCell ref="W136:W138"/>
    <mergeCell ref="V133:V135"/>
    <mergeCell ref="W133:W135"/>
    <mergeCell ref="A136:A138"/>
    <mergeCell ref="B136:B138"/>
    <mergeCell ref="C136:C138"/>
    <mergeCell ref="D136:D138"/>
    <mergeCell ref="E136:E138"/>
    <mergeCell ref="O136:O138"/>
    <mergeCell ref="P136:P138"/>
    <mergeCell ref="Q136:Q138"/>
    <mergeCell ref="P133:P135"/>
    <mergeCell ref="Q133:Q135"/>
    <mergeCell ref="R133:R135"/>
    <mergeCell ref="S133:S135"/>
    <mergeCell ref="T133:T135"/>
    <mergeCell ref="U133:U135"/>
    <mergeCell ref="A133:A135"/>
    <mergeCell ref="B133:B135"/>
    <mergeCell ref="C133:C135"/>
    <mergeCell ref="D133:D135"/>
    <mergeCell ref="E133:E135"/>
    <mergeCell ref="O133:O135"/>
    <mergeCell ref="R130:R132"/>
    <mergeCell ref="S130:S132"/>
    <mergeCell ref="T130:T132"/>
    <mergeCell ref="U130:U132"/>
    <mergeCell ref="V130:V132"/>
    <mergeCell ref="W130:W132"/>
    <mergeCell ref="V127:V129"/>
    <mergeCell ref="W127:W129"/>
    <mergeCell ref="A130:A132"/>
    <mergeCell ref="B130:B132"/>
    <mergeCell ref="C130:C132"/>
    <mergeCell ref="D130:D132"/>
    <mergeCell ref="E130:E132"/>
    <mergeCell ref="O130:O132"/>
    <mergeCell ref="P130:P132"/>
    <mergeCell ref="Q130:Q132"/>
    <mergeCell ref="P127:P129"/>
    <mergeCell ref="Q127:Q129"/>
    <mergeCell ref="R127:R129"/>
    <mergeCell ref="S127:S129"/>
    <mergeCell ref="T127:T129"/>
    <mergeCell ref="U127:U129"/>
    <mergeCell ref="A127:A129"/>
    <mergeCell ref="B127:B129"/>
    <mergeCell ref="C127:C129"/>
    <mergeCell ref="D127:D129"/>
    <mergeCell ref="E127:E129"/>
    <mergeCell ref="O127:O129"/>
    <mergeCell ref="R124:R126"/>
    <mergeCell ref="S124:S126"/>
    <mergeCell ref="T124:T126"/>
    <mergeCell ref="U124:U126"/>
    <mergeCell ref="V124:V126"/>
    <mergeCell ref="W124:W126"/>
    <mergeCell ref="V121:V123"/>
    <mergeCell ref="W121:W123"/>
    <mergeCell ref="A124:A126"/>
    <mergeCell ref="B124:B126"/>
    <mergeCell ref="C124:C126"/>
    <mergeCell ref="D124:D126"/>
    <mergeCell ref="E124:E126"/>
    <mergeCell ref="O124:O126"/>
    <mergeCell ref="P124:P126"/>
    <mergeCell ref="Q124:Q126"/>
    <mergeCell ref="P121:P123"/>
    <mergeCell ref="Q121:Q123"/>
    <mergeCell ref="R121:R123"/>
    <mergeCell ref="S121:S123"/>
    <mergeCell ref="T121:T123"/>
    <mergeCell ref="U121:U123"/>
    <mergeCell ref="A121:A123"/>
    <mergeCell ref="B121:B123"/>
    <mergeCell ref="C121:C123"/>
    <mergeCell ref="D121:D123"/>
    <mergeCell ref="E121:E123"/>
    <mergeCell ref="O121:O123"/>
    <mergeCell ref="R118:R120"/>
    <mergeCell ref="S118:S120"/>
    <mergeCell ref="T118:T120"/>
    <mergeCell ref="U118:U120"/>
    <mergeCell ref="V118:V120"/>
    <mergeCell ref="W118:W120"/>
    <mergeCell ref="V115:V117"/>
    <mergeCell ref="W115:W117"/>
    <mergeCell ref="A118:A120"/>
    <mergeCell ref="B118:B120"/>
    <mergeCell ref="C118:C120"/>
    <mergeCell ref="D118:D120"/>
    <mergeCell ref="E118:E120"/>
    <mergeCell ref="O118:O120"/>
    <mergeCell ref="P118:P120"/>
    <mergeCell ref="Q118:Q120"/>
    <mergeCell ref="P115:P117"/>
    <mergeCell ref="Q115:Q117"/>
    <mergeCell ref="R115:R117"/>
    <mergeCell ref="S115:S117"/>
    <mergeCell ref="T115:T117"/>
    <mergeCell ref="U115:U117"/>
    <mergeCell ref="A115:A117"/>
    <mergeCell ref="B115:B117"/>
    <mergeCell ref="C115:C117"/>
    <mergeCell ref="D115:D117"/>
    <mergeCell ref="E115:E117"/>
    <mergeCell ref="O115:O117"/>
    <mergeCell ref="R112:R114"/>
    <mergeCell ref="S112:S114"/>
    <mergeCell ref="T112:T114"/>
    <mergeCell ref="U112:U114"/>
    <mergeCell ref="V112:V114"/>
    <mergeCell ref="W112:W114"/>
    <mergeCell ref="V109:V111"/>
    <mergeCell ref="W109:W111"/>
    <mergeCell ref="A112:A114"/>
    <mergeCell ref="B112:B114"/>
    <mergeCell ref="C112:C114"/>
    <mergeCell ref="D112:D114"/>
    <mergeCell ref="E112:E114"/>
    <mergeCell ref="O112:O114"/>
    <mergeCell ref="P112:P114"/>
    <mergeCell ref="Q112:Q114"/>
    <mergeCell ref="P109:P111"/>
    <mergeCell ref="Q109:Q111"/>
    <mergeCell ref="R109:R111"/>
    <mergeCell ref="S109:S111"/>
    <mergeCell ref="T109:T111"/>
    <mergeCell ref="U109:U111"/>
    <mergeCell ref="A109:A111"/>
    <mergeCell ref="B109:B111"/>
    <mergeCell ref="C109:C111"/>
    <mergeCell ref="D109:D111"/>
    <mergeCell ref="E109:E111"/>
    <mergeCell ref="O109:O111"/>
    <mergeCell ref="R106:R108"/>
    <mergeCell ref="S106:S108"/>
    <mergeCell ref="T106:T108"/>
    <mergeCell ref="U106:U108"/>
    <mergeCell ref="V106:V108"/>
    <mergeCell ref="W106:W108"/>
    <mergeCell ref="V103:V105"/>
    <mergeCell ref="W103:W105"/>
    <mergeCell ref="A106:A108"/>
    <mergeCell ref="B106:B108"/>
    <mergeCell ref="C106:C108"/>
    <mergeCell ref="D106:D108"/>
    <mergeCell ref="E106:E108"/>
    <mergeCell ref="O106:O108"/>
    <mergeCell ref="P106:P108"/>
    <mergeCell ref="Q106:Q108"/>
    <mergeCell ref="P103:P105"/>
    <mergeCell ref="Q103:Q105"/>
    <mergeCell ref="R103:R105"/>
    <mergeCell ref="S103:S105"/>
    <mergeCell ref="T103:T105"/>
    <mergeCell ref="U103:U105"/>
    <mergeCell ref="A103:A105"/>
    <mergeCell ref="B103:B105"/>
    <mergeCell ref="C103:C105"/>
    <mergeCell ref="E103:E105"/>
    <mergeCell ref="O103:O105"/>
    <mergeCell ref="P88:P90"/>
    <mergeCell ref="Q88:Q90"/>
    <mergeCell ref="R100:R102"/>
    <mergeCell ref="S100:S102"/>
    <mergeCell ref="T100:T102"/>
    <mergeCell ref="U100:U102"/>
    <mergeCell ref="V100:V102"/>
    <mergeCell ref="W100:W102"/>
    <mergeCell ref="V96:V98"/>
    <mergeCell ref="W96:W98"/>
    <mergeCell ref="A100:A102"/>
    <mergeCell ref="B100:B102"/>
    <mergeCell ref="C100:C102"/>
    <mergeCell ref="D100:D102"/>
    <mergeCell ref="E100:E102"/>
    <mergeCell ref="O100:O102"/>
    <mergeCell ref="P100:P102"/>
    <mergeCell ref="Q100:Q102"/>
    <mergeCell ref="P96:P98"/>
    <mergeCell ref="Q96:Q98"/>
    <mergeCell ref="R96:R98"/>
    <mergeCell ref="S96:S98"/>
    <mergeCell ref="T96:T98"/>
    <mergeCell ref="U96:U98"/>
    <mergeCell ref="A96:A99"/>
    <mergeCell ref="B96:B99"/>
    <mergeCell ref="C96:C99"/>
    <mergeCell ref="D96:D99"/>
    <mergeCell ref="E96:E99"/>
    <mergeCell ref="O96:O98"/>
    <mergeCell ref="A88:A91"/>
    <mergeCell ref="B88:B91"/>
    <mergeCell ref="V69:V71"/>
    <mergeCell ref="W69:W71"/>
    <mergeCell ref="V92:V94"/>
    <mergeCell ref="W92:W94"/>
    <mergeCell ref="A69:A71"/>
    <mergeCell ref="B69:B71"/>
    <mergeCell ref="C69:C71"/>
    <mergeCell ref="D69:D71"/>
    <mergeCell ref="E69:E71"/>
    <mergeCell ref="O69:O71"/>
    <mergeCell ref="P69:P71"/>
    <mergeCell ref="Q69:Q71"/>
    <mergeCell ref="P92:P94"/>
    <mergeCell ref="Q92:Q94"/>
    <mergeCell ref="R92:R94"/>
    <mergeCell ref="S92:S94"/>
    <mergeCell ref="T92:T94"/>
    <mergeCell ref="U92:U94"/>
    <mergeCell ref="A92:A95"/>
    <mergeCell ref="B92:B95"/>
    <mergeCell ref="C92:C95"/>
    <mergeCell ref="D92:D95"/>
    <mergeCell ref="E92:E95"/>
    <mergeCell ref="O92:O94"/>
    <mergeCell ref="R88:R90"/>
    <mergeCell ref="S88:S90"/>
    <mergeCell ref="T88:T90"/>
    <mergeCell ref="U88:U90"/>
    <mergeCell ref="V88:V90"/>
    <mergeCell ref="W88:W90"/>
    <mergeCell ref="V81:V83"/>
    <mergeCell ref="W81:W83"/>
    <mergeCell ref="Q84:Q86"/>
    <mergeCell ref="R84:R86"/>
    <mergeCell ref="S84:S86"/>
    <mergeCell ref="T84:T86"/>
    <mergeCell ref="U84:U86"/>
    <mergeCell ref="A84:A87"/>
    <mergeCell ref="B84:B87"/>
    <mergeCell ref="C84:C87"/>
    <mergeCell ref="D84:D87"/>
    <mergeCell ref="E84:E87"/>
    <mergeCell ref="O84:O86"/>
    <mergeCell ref="A75:A77"/>
    <mergeCell ref="B75:B77"/>
    <mergeCell ref="C75:C77"/>
    <mergeCell ref="R69:R71"/>
    <mergeCell ref="S69:S71"/>
    <mergeCell ref="T69:T71"/>
    <mergeCell ref="U69:U71"/>
    <mergeCell ref="R72:R74"/>
    <mergeCell ref="S72:S74"/>
    <mergeCell ref="T72:T74"/>
    <mergeCell ref="U72:U74"/>
    <mergeCell ref="A78:A80"/>
    <mergeCell ref="B78:B80"/>
    <mergeCell ref="C78:C80"/>
    <mergeCell ref="A72:A74"/>
    <mergeCell ref="B72:B74"/>
    <mergeCell ref="C72:C74"/>
    <mergeCell ref="D72:D74"/>
    <mergeCell ref="E72:E74"/>
    <mergeCell ref="O72:O74"/>
    <mergeCell ref="R66:R68"/>
    <mergeCell ref="S66:S68"/>
    <mergeCell ref="T66:T68"/>
    <mergeCell ref="U66:U68"/>
    <mergeCell ref="V66:V68"/>
    <mergeCell ref="W66:W68"/>
    <mergeCell ref="V63:V65"/>
    <mergeCell ref="W63:W65"/>
    <mergeCell ref="A66:A68"/>
    <mergeCell ref="B66:B68"/>
    <mergeCell ref="C66:C68"/>
    <mergeCell ref="D66:D68"/>
    <mergeCell ref="E66:E68"/>
    <mergeCell ref="O66:O68"/>
    <mergeCell ref="P66:P68"/>
    <mergeCell ref="Q66:Q68"/>
    <mergeCell ref="P63:P65"/>
    <mergeCell ref="Q63:Q65"/>
    <mergeCell ref="R63:R65"/>
    <mergeCell ref="S63:S65"/>
    <mergeCell ref="T63:T65"/>
    <mergeCell ref="U63:U65"/>
    <mergeCell ref="A63:A65"/>
    <mergeCell ref="B63:B65"/>
    <mergeCell ref="C63:C65"/>
    <mergeCell ref="D63:D65"/>
    <mergeCell ref="E63:E65"/>
    <mergeCell ref="O63:O65"/>
    <mergeCell ref="A60:A62"/>
    <mergeCell ref="B60:B62"/>
    <mergeCell ref="C60:C62"/>
    <mergeCell ref="D60:D62"/>
    <mergeCell ref="E60:E62"/>
    <mergeCell ref="O60:O62"/>
    <mergeCell ref="P60:P62"/>
    <mergeCell ref="Q60:Q62"/>
    <mergeCell ref="P57:P59"/>
    <mergeCell ref="Q57:Q59"/>
    <mergeCell ref="R57:R59"/>
    <mergeCell ref="S57:S59"/>
    <mergeCell ref="T57:T59"/>
    <mergeCell ref="U57:U59"/>
    <mergeCell ref="A57:A59"/>
    <mergeCell ref="B57:B59"/>
    <mergeCell ref="C57:C59"/>
    <mergeCell ref="D57:D59"/>
    <mergeCell ref="E57:E59"/>
    <mergeCell ref="O57:O59"/>
    <mergeCell ref="C54:C56"/>
    <mergeCell ref="D54:D56"/>
    <mergeCell ref="E54:E56"/>
    <mergeCell ref="O54:O56"/>
    <mergeCell ref="E51:E53"/>
    <mergeCell ref="O51:O53"/>
    <mergeCell ref="P51:P53"/>
    <mergeCell ref="Q51:Q53"/>
    <mergeCell ref="R51:R53"/>
    <mergeCell ref="S51:S53"/>
    <mergeCell ref="R60:R62"/>
    <mergeCell ref="S60:S62"/>
    <mergeCell ref="T60:T62"/>
    <mergeCell ref="U60:U62"/>
    <mergeCell ref="V60:V62"/>
    <mergeCell ref="W60:W62"/>
    <mergeCell ref="V57:V59"/>
    <mergeCell ref="W57:W59"/>
    <mergeCell ref="T47:T49"/>
    <mergeCell ref="U47:U49"/>
    <mergeCell ref="V47:V49"/>
    <mergeCell ref="W47:W49"/>
    <mergeCell ref="C47:C50"/>
    <mergeCell ref="D47:D50"/>
    <mergeCell ref="E47:E50"/>
    <mergeCell ref="O47:O49"/>
    <mergeCell ref="P47:P49"/>
    <mergeCell ref="Q47:Q49"/>
    <mergeCell ref="V54:V56"/>
    <mergeCell ref="W54:W56"/>
    <mergeCell ref="V41:V43"/>
    <mergeCell ref="W41:W43"/>
    <mergeCell ref="A44:B44"/>
    <mergeCell ref="C44:W44"/>
    <mergeCell ref="A45:W45"/>
    <mergeCell ref="A46:B46"/>
    <mergeCell ref="A47:A50"/>
    <mergeCell ref="B47:B50"/>
    <mergeCell ref="P54:P56"/>
    <mergeCell ref="Q54:Q56"/>
    <mergeCell ref="R54:R56"/>
    <mergeCell ref="S54:S56"/>
    <mergeCell ref="T54:T56"/>
    <mergeCell ref="U54:U56"/>
    <mergeCell ref="T51:T53"/>
    <mergeCell ref="U51:U53"/>
    <mergeCell ref="V51:V53"/>
    <mergeCell ref="W51:W53"/>
    <mergeCell ref="A54:A56"/>
    <mergeCell ref="B54:B56"/>
    <mergeCell ref="V32:V37"/>
    <mergeCell ref="W32:W37"/>
    <mergeCell ref="A35:A37"/>
    <mergeCell ref="B35:B37"/>
    <mergeCell ref="C35:C37"/>
    <mergeCell ref="D35:D37"/>
    <mergeCell ref="E35:E37"/>
    <mergeCell ref="P32:P37"/>
    <mergeCell ref="Q32:Q37"/>
    <mergeCell ref="R32:R37"/>
    <mergeCell ref="S32:S37"/>
    <mergeCell ref="T32:T37"/>
    <mergeCell ref="U32:U37"/>
    <mergeCell ref="A32:A34"/>
    <mergeCell ref="B32:B34"/>
    <mergeCell ref="C32:C34"/>
    <mergeCell ref="D32:D34"/>
    <mergeCell ref="E32:E34"/>
    <mergeCell ref="O32:O37"/>
    <mergeCell ref="D29:D31"/>
    <mergeCell ref="E29:E31"/>
    <mergeCell ref="O29:O31"/>
    <mergeCell ref="P29:P31"/>
    <mergeCell ref="Q29:Q31"/>
    <mergeCell ref="P26:P28"/>
    <mergeCell ref="Q26:Q28"/>
    <mergeCell ref="R26:R28"/>
    <mergeCell ref="S26:S28"/>
    <mergeCell ref="T26:T28"/>
    <mergeCell ref="U26:U28"/>
    <mergeCell ref="A26:A28"/>
    <mergeCell ref="B26:B28"/>
    <mergeCell ref="C26:C28"/>
    <mergeCell ref="D26:D28"/>
    <mergeCell ref="E26:E28"/>
    <mergeCell ref="O26:O28"/>
    <mergeCell ref="A12:B12"/>
    <mergeCell ref="A13:B13"/>
    <mergeCell ref="A23:A25"/>
    <mergeCell ref="B23:B25"/>
    <mergeCell ref="C23:C25"/>
    <mergeCell ref="D23:D25"/>
    <mergeCell ref="E23:E25"/>
    <mergeCell ref="O23:O25"/>
    <mergeCell ref="P23:P25"/>
    <mergeCell ref="Q23:Q25"/>
    <mergeCell ref="P20:P22"/>
    <mergeCell ref="Q20:Q22"/>
    <mergeCell ref="R20:R22"/>
    <mergeCell ref="S20:S22"/>
    <mergeCell ref="T20:T22"/>
    <mergeCell ref="U20:U22"/>
    <mergeCell ref="A20:A22"/>
    <mergeCell ref="B20:B22"/>
    <mergeCell ref="C20:C22"/>
    <mergeCell ref="D20:D22"/>
    <mergeCell ref="E20:E22"/>
    <mergeCell ref="O20:O22"/>
    <mergeCell ref="R23:R25"/>
    <mergeCell ref="S23:S25"/>
    <mergeCell ref="T23:T25"/>
    <mergeCell ref="U23:U25"/>
    <mergeCell ref="E351:E353"/>
    <mergeCell ref="V23:V25"/>
    <mergeCell ref="W23:W25"/>
    <mergeCell ref="V20:V22"/>
    <mergeCell ref="W20:W22"/>
    <mergeCell ref="R16:R18"/>
    <mergeCell ref="S16:S18"/>
    <mergeCell ref="T16:T18"/>
    <mergeCell ref="U16:U18"/>
    <mergeCell ref="V16:V18"/>
    <mergeCell ref="W16:W18"/>
    <mergeCell ref="A14:W14"/>
    <mergeCell ref="A15:B15"/>
    <mergeCell ref="A16:A19"/>
    <mergeCell ref="B16:B19"/>
    <mergeCell ref="C16:C19"/>
    <mergeCell ref="D16:D19"/>
    <mergeCell ref="E16:E19"/>
    <mergeCell ref="O16:O18"/>
    <mergeCell ref="P16:P18"/>
    <mergeCell ref="Q16:Q18"/>
    <mergeCell ref="R29:R31"/>
    <mergeCell ref="S29:S31"/>
    <mergeCell ref="T29:T31"/>
    <mergeCell ref="U29:U31"/>
    <mergeCell ref="V29:V31"/>
    <mergeCell ref="W29:W31"/>
    <mergeCell ref="V26:V28"/>
    <mergeCell ref="W26:W28"/>
    <mergeCell ref="A29:A31"/>
    <mergeCell ref="B29:B31"/>
    <mergeCell ref="C29:C31"/>
    <mergeCell ref="V324:V326"/>
    <mergeCell ref="Q324:Q326"/>
    <mergeCell ref="R324:R326"/>
    <mergeCell ref="S324:S326"/>
    <mergeCell ref="T324:T326"/>
    <mergeCell ref="U324:U326"/>
    <mergeCell ref="R327:R329"/>
    <mergeCell ref="S327:S329"/>
    <mergeCell ref="T327:T329"/>
    <mergeCell ref="U327:U329"/>
    <mergeCell ref="V327:V329"/>
    <mergeCell ref="T345:T347"/>
    <mergeCell ref="Q342:Q344"/>
    <mergeCell ref="R342:R344"/>
    <mergeCell ref="S342:S344"/>
    <mergeCell ref="T342:T344"/>
    <mergeCell ref="U342:U344"/>
    <mergeCell ref="V342:V344"/>
    <mergeCell ref="U345:U347"/>
    <mergeCell ref="V345:V347"/>
    <mergeCell ref="V330:V332"/>
    <mergeCell ref="V72:V74"/>
    <mergeCell ref="W72:W74"/>
    <mergeCell ref="D75:D77"/>
    <mergeCell ref="E75:E77"/>
    <mergeCell ref="O75:O77"/>
    <mergeCell ref="P75:P77"/>
    <mergeCell ref="Q75:Q77"/>
    <mergeCell ref="D360:D362"/>
    <mergeCell ref="E360:E362"/>
    <mergeCell ref="O360:O362"/>
    <mergeCell ref="V75:V77"/>
    <mergeCell ref="U78:U80"/>
    <mergeCell ref="V78:V80"/>
    <mergeCell ref="O81:O83"/>
    <mergeCell ref="P81:P83"/>
    <mergeCell ref="P360:P362"/>
    <mergeCell ref="W327:W329"/>
    <mergeCell ref="V360:V362"/>
    <mergeCell ref="W360:W362"/>
    <mergeCell ref="V84:V86"/>
    <mergeCell ref="W84:W86"/>
    <mergeCell ref="R75:R77"/>
    <mergeCell ref="S75:S77"/>
    <mergeCell ref="T75:T77"/>
    <mergeCell ref="U75:U77"/>
    <mergeCell ref="W75:W77"/>
    <mergeCell ref="W78:W80"/>
    <mergeCell ref="P84:P86"/>
    <mergeCell ref="D78:D80"/>
    <mergeCell ref="E78:E80"/>
    <mergeCell ref="P321:P323"/>
    <mergeCell ref="D103:D105"/>
    <mergeCell ref="W354:W356"/>
    <mergeCell ref="R399:R401"/>
    <mergeCell ref="R363:R365"/>
    <mergeCell ref="S363:S365"/>
    <mergeCell ref="T363:T365"/>
    <mergeCell ref="Q363:Q365"/>
    <mergeCell ref="T369:T371"/>
    <mergeCell ref="U369:U371"/>
    <mergeCell ref="V369:V371"/>
    <mergeCell ref="W369:W371"/>
    <mergeCell ref="W363:W365"/>
    <mergeCell ref="P363:P365"/>
    <mergeCell ref="U363:U365"/>
    <mergeCell ref="R366:R368"/>
    <mergeCell ref="S366:S368"/>
    <mergeCell ref="T366:T368"/>
    <mergeCell ref="O396:O398"/>
    <mergeCell ref="O354:O356"/>
    <mergeCell ref="P354:P356"/>
    <mergeCell ref="Q354:Q356"/>
    <mergeCell ref="W357:W359"/>
    <mergeCell ref="R354:R356"/>
    <mergeCell ref="S354:S356"/>
    <mergeCell ref="T354:T356"/>
    <mergeCell ref="U354:U356"/>
    <mergeCell ref="O357:O359"/>
    <mergeCell ref="P357:P359"/>
    <mergeCell ref="Q357:Q359"/>
    <mergeCell ref="R357:R359"/>
    <mergeCell ref="S357:S359"/>
    <mergeCell ref="T357:T359"/>
    <mergeCell ref="P399:P401"/>
    <mergeCell ref="A357:A359"/>
    <mergeCell ref="B357:B359"/>
    <mergeCell ref="C357:C359"/>
    <mergeCell ref="D357:D359"/>
    <mergeCell ref="A372:A374"/>
    <mergeCell ref="B372:B374"/>
    <mergeCell ref="C372:C374"/>
    <mergeCell ref="D372:D374"/>
    <mergeCell ref="E372:E374"/>
    <mergeCell ref="O372:O374"/>
    <mergeCell ref="P372:P374"/>
    <mergeCell ref="Q372:Q374"/>
    <mergeCell ref="R372:R374"/>
    <mergeCell ref="C88:C91"/>
    <mergeCell ref="D88:D91"/>
    <mergeCell ref="E88:E91"/>
    <mergeCell ref="O88:O90"/>
    <mergeCell ref="B321:B323"/>
    <mergeCell ref="C321:C323"/>
    <mergeCell ref="D321:D323"/>
    <mergeCell ref="E321:E323"/>
    <mergeCell ref="O321:O323"/>
    <mergeCell ref="B360:B362"/>
    <mergeCell ref="C360:C362"/>
    <mergeCell ref="B324:B326"/>
    <mergeCell ref="C324:C326"/>
    <mergeCell ref="D324:D326"/>
    <mergeCell ref="E324:E326"/>
    <mergeCell ref="O324:O326"/>
    <mergeCell ref="P324:P326"/>
    <mergeCell ref="D354:D356"/>
    <mergeCell ref="E354:E356"/>
    <mergeCell ref="V414:V416"/>
    <mergeCell ref="U411:U413"/>
    <mergeCell ref="V411:V413"/>
    <mergeCell ref="W411:W413"/>
    <mergeCell ref="V417:V419"/>
    <mergeCell ref="W417:W419"/>
    <mergeCell ref="W414:W416"/>
    <mergeCell ref="A414:A416"/>
    <mergeCell ref="B414:B416"/>
    <mergeCell ref="C414:C416"/>
    <mergeCell ref="D414:D416"/>
    <mergeCell ref="E414:E416"/>
    <mergeCell ref="O414:O416"/>
    <mergeCell ref="P414:P416"/>
    <mergeCell ref="O411:O413"/>
    <mergeCell ref="P411:P413"/>
    <mergeCell ref="Q411:Q413"/>
    <mergeCell ref="R411:R413"/>
    <mergeCell ref="S411:S413"/>
    <mergeCell ref="T411:T413"/>
    <mergeCell ref="E417:E419"/>
    <mergeCell ref="O417:O419"/>
    <mergeCell ref="P417:P419"/>
    <mergeCell ref="Q417:Q419"/>
    <mergeCell ref="R417:R419"/>
    <mergeCell ref="Q414:Q416"/>
    <mergeCell ref="R414:R416"/>
    <mergeCell ref="S414:S416"/>
    <mergeCell ref="T414:T416"/>
    <mergeCell ref="U414:U416"/>
    <mergeCell ref="D417:D419"/>
    <mergeCell ref="U420:U422"/>
    <mergeCell ref="V420:V422"/>
    <mergeCell ref="W420:W422"/>
    <mergeCell ref="A423:A425"/>
    <mergeCell ref="B423:B425"/>
    <mergeCell ref="C423:C425"/>
    <mergeCell ref="D423:D425"/>
    <mergeCell ref="E423:E425"/>
    <mergeCell ref="O423:O425"/>
    <mergeCell ref="P423:P425"/>
    <mergeCell ref="O420:O422"/>
    <mergeCell ref="P420:P422"/>
    <mergeCell ref="Q420:Q422"/>
    <mergeCell ref="R420:R422"/>
    <mergeCell ref="S420:S422"/>
    <mergeCell ref="T420:T422"/>
    <mergeCell ref="S417:S419"/>
    <mergeCell ref="T417:T419"/>
    <mergeCell ref="U417:U419"/>
    <mergeCell ref="A420:A422"/>
    <mergeCell ref="B420:B422"/>
    <mergeCell ref="C420:C422"/>
    <mergeCell ref="D420:D422"/>
    <mergeCell ref="E420:E422"/>
    <mergeCell ref="T426:T428"/>
    <mergeCell ref="U426:U428"/>
    <mergeCell ref="V426:V428"/>
    <mergeCell ref="W426:W428"/>
    <mergeCell ref="A429:A431"/>
    <mergeCell ref="B429:B431"/>
    <mergeCell ref="C429:C431"/>
    <mergeCell ref="D429:D431"/>
    <mergeCell ref="E429:E431"/>
    <mergeCell ref="W423:W425"/>
    <mergeCell ref="A426:A428"/>
    <mergeCell ref="B426:B428"/>
    <mergeCell ref="C426:C428"/>
    <mergeCell ref="D426:D428"/>
    <mergeCell ref="E426:E428"/>
    <mergeCell ref="O426:O428"/>
    <mergeCell ref="P426:P428"/>
    <mergeCell ref="Q426:Q428"/>
    <mergeCell ref="R426:R428"/>
    <mergeCell ref="Q423:Q425"/>
    <mergeCell ref="R423:R425"/>
    <mergeCell ref="S423:S425"/>
    <mergeCell ref="T423:T425"/>
    <mergeCell ref="U423:U425"/>
    <mergeCell ref="V423:V425"/>
    <mergeCell ref="W432:W434"/>
    <mergeCell ref="A441:A443"/>
    <mergeCell ref="B441:B443"/>
    <mergeCell ref="C441:C443"/>
    <mergeCell ref="D441:D443"/>
    <mergeCell ref="E441:E443"/>
    <mergeCell ref="O441:O443"/>
    <mergeCell ref="P441:P443"/>
    <mergeCell ref="Q441:Q443"/>
    <mergeCell ref="R441:R443"/>
    <mergeCell ref="Q432:Q434"/>
    <mergeCell ref="R432:R434"/>
    <mergeCell ref="S432:S434"/>
    <mergeCell ref="T432:T434"/>
    <mergeCell ref="U432:U434"/>
    <mergeCell ref="V432:V434"/>
    <mergeCell ref="U429:U431"/>
    <mergeCell ref="V429:V431"/>
    <mergeCell ref="W429:W431"/>
    <mergeCell ref="A432:A434"/>
    <mergeCell ref="B432:B434"/>
    <mergeCell ref="C432:C434"/>
    <mergeCell ref="D432:D434"/>
    <mergeCell ref="E432:E434"/>
    <mergeCell ref="O432:O434"/>
    <mergeCell ref="P432:P434"/>
    <mergeCell ref="O429:O431"/>
    <mergeCell ref="P429:P431"/>
    <mergeCell ref="Q429:Q431"/>
    <mergeCell ref="R429:R431"/>
    <mergeCell ref="S429:S431"/>
    <mergeCell ref="T429:T431"/>
    <mergeCell ref="U435:U437"/>
    <mergeCell ref="V435:V437"/>
    <mergeCell ref="W435:W437"/>
    <mergeCell ref="A438:A440"/>
    <mergeCell ref="B438:B440"/>
    <mergeCell ref="C438:C440"/>
    <mergeCell ref="D438:D440"/>
    <mergeCell ref="E438:E440"/>
    <mergeCell ref="O438:O440"/>
    <mergeCell ref="P438:P440"/>
    <mergeCell ref="O435:O437"/>
    <mergeCell ref="P435:P437"/>
    <mergeCell ref="Q435:Q437"/>
    <mergeCell ref="R435:R437"/>
    <mergeCell ref="S435:S437"/>
    <mergeCell ref="T435:T437"/>
    <mergeCell ref="S441:S443"/>
    <mergeCell ref="T441:T443"/>
    <mergeCell ref="U441:U443"/>
    <mergeCell ref="V441:V443"/>
    <mergeCell ref="W441:W443"/>
    <mergeCell ref="A435:A437"/>
    <mergeCell ref="B435:B437"/>
    <mergeCell ref="C435:C437"/>
    <mergeCell ref="D435:D437"/>
    <mergeCell ref="E435:E437"/>
    <mergeCell ref="R447:R449"/>
    <mergeCell ref="S447:S449"/>
    <mergeCell ref="T447:T449"/>
    <mergeCell ref="U447:U449"/>
    <mergeCell ref="V447:V449"/>
    <mergeCell ref="W447:W449"/>
    <mergeCell ref="V444:V446"/>
    <mergeCell ref="W444:W446"/>
    <mergeCell ref="A447:A449"/>
    <mergeCell ref="B447:B449"/>
    <mergeCell ref="C447:C449"/>
    <mergeCell ref="D447:D449"/>
    <mergeCell ref="E447:E449"/>
    <mergeCell ref="O447:O449"/>
    <mergeCell ref="P447:P449"/>
    <mergeCell ref="Q447:Q449"/>
    <mergeCell ref="P444:P446"/>
    <mergeCell ref="Q444:Q446"/>
    <mergeCell ref="R444:R446"/>
    <mergeCell ref="S444:S446"/>
    <mergeCell ref="T444:T446"/>
    <mergeCell ref="U444:U446"/>
    <mergeCell ref="A444:A446"/>
    <mergeCell ref="B444:B446"/>
    <mergeCell ref="C444:C446"/>
    <mergeCell ref="D444:D446"/>
    <mergeCell ref="E444:E446"/>
    <mergeCell ref="O444:O446"/>
    <mergeCell ref="A450:A452"/>
    <mergeCell ref="B450:B452"/>
    <mergeCell ref="C450:C452"/>
    <mergeCell ref="D450:D452"/>
    <mergeCell ref="E450:E452"/>
    <mergeCell ref="O450:O452"/>
    <mergeCell ref="P450:P452"/>
    <mergeCell ref="Q450:Q452"/>
    <mergeCell ref="P453:P455"/>
    <mergeCell ref="Q453:Q455"/>
    <mergeCell ref="R453:R455"/>
    <mergeCell ref="S453:S455"/>
    <mergeCell ref="T453:T455"/>
    <mergeCell ref="U453:U455"/>
    <mergeCell ref="A453:A455"/>
    <mergeCell ref="B453:B455"/>
    <mergeCell ref="C453:C455"/>
    <mergeCell ref="D453:D455"/>
    <mergeCell ref="E453:E455"/>
    <mergeCell ref="O453:O455"/>
    <mergeCell ref="A462:A464"/>
    <mergeCell ref="B462:B464"/>
    <mergeCell ref="C462:C464"/>
    <mergeCell ref="D462:D464"/>
    <mergeCell ref="E462:E464"/>
    <mergeCell ref="O462:O464"/>
    <mergeCell ref="Q438:Q440"/>
    <mergeCell ref="R438:R440"/>
    <mergeCell ref="S438:S440"/>
    <mergeCell ref="T438:T440"/>
    <mergeCell ref="U438:U440"/>
    <mergeCell ref="V438:V440"/>
    <mergeCell ref="T459:T461"/>
    <mergeCell ref="U459:U461"/>
    <mergeCell ref="V459:V461"/>
    <mergeCell ref="W459:W461"/>
    <mergeCell ref="E459:E461"/>
    <mergeCell ref="O459:O461"/>
    <mergeCell ref="P459:P461"/>
    <mergeCell ref="Q459:Q461"/>
    <mergeCell ref="R459:R461"/>
    <mergeCell ref="S459:S461"/>
    <mergeCell ref="R450:R452"/>
    <mergeCell ref="S450:S452"/>
    <mergeCell ref="T450:T452"/>
    <mergeCell ref="U450:U452"/>
    <mergeCell ref="V450:V452"/>
    <mergeCell ref="W450:W452"/>
    <mergeCell ref="V453:V455"/>
    <mergeCell ref="W453:W455"/>
    <mergeCell ref="A459:A461"/>
    <mergeCell ref="B459:B461"/>
    <mergeCell ref="C459:C461"/>
    <mergeCell ref="D459:D461"/>
    <mergeCell ref="A38:A40"/>
    <mergeCell ref="B38:B40"/>
    <mergeCell ref="C38:C40"/>
    <mergeCell ref="D38:D40"/>
    <mergeCell ref="R456:R458"/>
    <mergeCell ref="S456:S458"/>
    <mergeCell ref="T456:T458"/>
    <mergeCell ref="U456:U458"/>
    <mergeCell ref="V456:V458"/>
    <mergeCell ref="W456:W458"/>
    <mergeCell ref="V462:V464"/>
    <mergeCell ref="W462:W464"/>
    <mergeCell ref="A456:A458"/>
    <mergeCell ref="B456:B458"/>
    <mergeCell ref="C456:C458"/>
    <mergeCell ref="D456:D458"/>
    <mergeCell ref="E456:E458"/>
    <mergeCell ref="O456:O458"/>
    <mergeCell ref="P456:P458"/>
    <mergeCell ref="Q456:Q458"/>
    <mergeCell ref="P462:P464"/>
    <mergeCell ref="Q462:Q464"/>
    <mergeCell ref="R462:R464"/>
    <mergeCell ref="S462:S464"/>
    <mergeCell ref="T462:T464"/>
    <mergeCell ref="U462:U464"/>
    <mergeCell ref="W438:W440"/>
    <mergeCell ref="V354:V356"/>
    <mergeCell ref="P41:P43"/>
    <mergeCell ref="Q41:Q43"/>
    <mergeCell ref="T41:T43"/>
    <mergeCell ref="U41:U43"/>
    <mergeCell ref="Q81:Q83"/>
    <mergeCell ref="R81:R83"/>
    <mergeCell ref="S81:S83"/>
    <mergeCell ref="T81:T83"/>
    <mergeCell ref="U81:U83"/>
    <mergeCell ref="A41:B43"/>
    <mergeCell ref="C41:C43"/>
    <mergeCell ref="D41:D43"/>
    <mergeCell ref="E41:E43"/>
    <mergeCell ref="O41:O43"/>
    <mergeCell ref="E38:E40"/>
    <mergeCell ref="A81:A83"/>
    <mergeCell ref="B81:B83"/>
    <mergeCell ref="C81:C83"/>
    <mergeCell ref="D81:D83"/>
    <mergeCell ref="E81:E83"/>
    <mergeCell ref="A51:A53"/>
    <mergeCell ref="B51:B53"/>
    <mergeCell ref="C51:C53"/>
    <mergeCell ref="D51:D53"/>
    <mergeCell ref="O78:O80"/>
    <mergeCell ref="P78:P80"/>
    <mergeCell ref="Q78:Q80"/>
    <mergeCell ref="R78:R80"/>
    <mergeCell ref="S78:S80"/>
    <mergeCell ref="T78:T80"/>
    <mergeCell ref="P72:P74"/>
    <mergeCell ref="Q72:Q74"/>
    <mergeCell ref="R47:R49"/>
    <mergeCell ref="S47:S49"/>
    <mergeCell ref="W603:W606"/>
    <mergeCell ref="A480:A482"/>
    <mergeCell ref="B480:B482"/>
    <mergeCell ref="C480:C482"/>
    <mergeCell ref="D480:D482"/>
    <mergeCell ref="O480:O482"/>
    <mergeCell ref="P480:P482"/>
    <mergeCell ref="Q480:Q482"/>
    <mergeCell ref="R480:R482"/>
    <mergeCell ref="S480:S482"/>
    <mergeCell ref="V465:V467"/>
    <mergeCell ref="W465:W467"/>
    <mergeCell ref="O603:O606"/>
    <mergeCell ref="P603:P606"/>
    <mergeCell ref="Q603:Q606"/>
    <mergeCell ref="R603:R606"/>
    <mergeCell ref="S603:S606"/>
    <mergeCell ref="T603:T606"/>
    <mergeCell ref="U603:U606"/>
    <mergeCell ref="V603:V606"/>
    <mergeCell ref="P465:P467"/>
    <mergeCell ref="Q465:Q467"/>
    <mergeCell ref="R465:R467"/>
    <mergeCell ref="S465:S467"/>
    <mergeCell ref="T465:T467"/>
    <mergeCell ref="U465:U467"/>
    <mergeCell ref="A465:A467"/>
    <mergeCell ref="B465:B467"/>
    <mergeCell ref="C465:C467"/>
    <mergeCell ref="D465:D467"/>
    <mergeCell ref="E465:E467"/>
    <mergeCell ref="O465:O467"/>
    <mergeCell ref="N522:N526"/>
    <mergeCell ref="H7:N7"/>
    <mergeCell ref="H9:N9"/>
    <mergeCell ref="X16:X18"/>
    <mergeCell ref="X20:X22"/>
    <mergeCell ref="X23:X25"/>
    <mergeCell ref="X26:X28"/>
    <mergeCell ref="X29:X31"/>
    <mergeCell ref="X32:X37"/>
    <mergeCell ref="X41:X43"/>
    <mergeCell ref="X47:X49"/>
    <mergeCell ref="X51:X53"/>
    <mergeCell ref="X54:X56"/>
    <mergeCell ref="X57:X59"/>
    <mergeCell ref="X60:X62"/>
    <mergeCell ref="X63:X65"/>
    <mergeCell ref="X66:X68"/>
    <mergeCell ref="X69:X71"/>
    <mergeCell ref="X72:X74"/>
    <mergeCell ref="X75:X77"/>
    <mergeCell ref="X78:X80"/>
    <mergeCell ref="X81:X83"/>
    <mergeCell ref="X84:X86"/>
    <mergeCell ref="X88:X90"/>
    <mergeCell ref="X92:X94"/>
    <mergeCell ref="X96:X98"/>
    <mergeCell ref="X100:X102"/>
    <mergeCell ref="X103:X105"/>
    <mergeCell ref="X106:X108"/>
    <mergeCell ref="X109:X111"/>
    <mergeCell ref="R41:R43"/>
    <mergeCell ref="S41:S43"/>
    <mergeCell ref="X112:X114"/>
    <mergeCell ref="X115:X117"/>
    <mergeCell ref="X118:X120"/>
    <mergeCell ref="X121:X123"/>
    <mergeCell ref="X124:X126"/>
    <mergeCell ref="X127:X129"/>
    <mergeCell ref="X130:X132"/>
    <mergeCell ref="X133:X135"/>
    <mergeCell ref="X136:X138"/>
    <mergeCell ref="X139:X141"/>
    <mergeCell ref="X142:X144"/>
    <mergeCell ref="X145:X147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179:X181"/>
    <mergeCell ref="X183:X186"/>
    <mergeCell ref="X187:X190"/>
    <mergeCell ref="X191:X194"/>
    <mergeCell ref="X195:X197"/>
    <mergeCell ref="X198:X200"/>
    <mergeCell ref="X201:X203"/>
    <mergeCell ref="X204:X206"/>
    <mergeCell ref="X207:X209"/>
    <mergeCell ref="X210:X212"/>
    <mergeCell ref="X213:X215"/>
    <mergeCell ref="X216:X218"/>
    <mergeCell ref="X219:X221"/>
    <mergeCell ref="X222:X224"/>
    <mergeCell ref="X225:X227"/>
    <mergeCell ref="X231:X233"/>
    <mergeCell ref="X234:X236"/>
    <mergeCell ref="X240:X242"/>
    <mergeCell ref="X243:X245"/>
    <mergeCell ref="X246:X248"/>
    <mergeCell ref="X249:X251"/>
    <mergeCell ref="X252:X254"/>
    <mergeCell ref="X255:X257"/>
    <mergeCell ref="X258:X260"/>
    <mergeCell ref="X261:X263"/>
    <mergeCell ref="X264:X266"/>
    <mergeCell ref="X267:X269"/>
    <mergeCell ref="X270:X272"/>
    <mergeCell ref="X273:X275"/>
    <mergeCell ref="X336:X338"/>
    <mergeCell ref="X339:X341"/>
    <mergeCell ref="X342:X344"/>
    <mergeCell ref="X345:X347"/>
    <mergeCell ref="X351:X353"/>
    <mergeCell ref="X354:X356"/>
    <mergeCell ref="X357:X359"/>
    <mergeCell ref="X360:X362"/>
    <mergeCell ref="X363:X365"/>
    <mergeCell ref="X366:X368"/>
    <mergeCell ref="X369:X371"/>
    <mergeCell ref="X372:X374"/>
    <mergeCell ref="X375:X377"/>
    <mergeCell ref="X378:X380"/>
    <mergeCell ref="X276:X278"/>
    <mergeCell ref="X279:X281"/>
    <mergeCell ref="X282:X284"/>
    <mergeCell ref="X285:X287"/>
    <mergeCell ref="X288:X290"/>
    <mergeCell ref="X291:X293"/>
    <mergeCell ref="X294:X296"/>
    <mergeCell ref="X297:X299"/>
    <mergeCell ref="X300:X302"/>
    <mergeCell ref="X303:X305"/>
    <mergeCell ref="X306:X308"/>
    <mergeCell ref="X309:X311"/>
    <mergeCell ref="X312:X314"/>
    <mergeCell ref="X315:X317"/>
    <mergeCell ref="X318:X320"/>
    <mergeCell ref="X321:X323"/>
    <mergeCell ref="X324:X326"/>
    <mergeCell ref="X381:X383"/>
    <mergeCell ref="X384:X386"/>
    <mergeCell ref="X387:X389"/>
    <mergeCell ref="X390:X392"/>
    <mergeCell ref="X393:X395"/>
    <mergeCell ref="X396:X398"/>
    <mergeCell ref="X399:X401"/>
    <mergeCell ref="X402:X404"/>
    <mergeCell ref="X405:X407"/>
    <mergeCell ref="X408:X410"/>
    <mergeCell ref="X411:X413"/>
    <mergeCell ref="X414:X416"/>
    <mergeCell ref="X417:X419"/>
    <mergeCell ref="X420:X422"/>
    <mergeCell ref="X423:X425"/>
    <mergeCell ref="X426:X428"/>
    <mergeCell ref="X429:X431"/>
    <mergeCell ref="X432:X434"/>
    <mergeCell ref="X435:X437"/>
    <mergeCell ref="X438:X440"/>
    <mergeCell ref="X441:X443"/>
    <mergeCell ref="X444:X446"/>
    <mergeCell ref="X447:X449"/>
    <mergeCell ref="X450:X452"/>
    <mergeCell ref="X453:X455"/>
    <mergeCell ref="X456:X458"/>
    <mergeCell ref="X459:X461"/>
    <mergeCell ref="X462:X464"/>
    <mergeCell ref="X465:X467"/>
    <mergeCell ref="X468:X470"/>
    <mergeCell ref="X471:X473"/>
    <mergeCell ref="X480:X482"/>
    <mergeCell ref="X483:X485"/>
    <mergeCell ref="X486:X488"/>
    <mergeCell ref="X489:X491"/>
    <mergeCell ref="X492:X494"/>
    <mergeCell ref="X495:X497"/>
    <mergeCell ref="X498:X500"/>
    <mergeCell ref="X501:X503"/>
    <mergeCell ref="X504:X506"/>
    <mergeCell ref="X507:X509"/>
    <mergeCell ref="X510:X512"/>
    <mergeCell ref="X513:X515"/>
    <mergeCell ref="X516:X518"/>
    <mergeCell ref="X522:X526"/>
    <mergeCell ref="X527:X529"/>
    <mergeCell ref="X531:X534"/>
    <mergeCell ref="X535:X538"/>
    <mergeCell ref="X539:X550"/>
    <mergeCell ref="X551:X554"/>
    <mergeCell ref="X555:X558"/>
    <mergeCell ref="X559:X562"/>
    <mergeCell ref="X563:X566"/>
    <mergeCell ref="X567:X574"/>
    <mergeCell ref="X575:X578"/>
    <mergeCell ref="X579:X582"/>
    <mergeCell ref="X583:X586"/>
    <mergeCell ref="X587:X590"/>
    <mergeCell ref="X591:X594"/>
    <mergeCell ref="X595:X598"/>
    <mergeCell ref="X599:X602"/>
    <mergeCell ref="X603:X606"/>
    <mergeCell ref="X607:X609"/>
    <mergeCell ref="X611:X613"/>
    <mergeCell ref="P1:X2"/>
    <mergeCell ref="A3:X3"/>
    <mergeCell ref="R9:X9"/>
    <mergeCell ref="A237:A239"/>
    <mergeCell ref="B237:B239"/>
    <mergeCell ref="C237:C239"/>
    <mergeCell ref="D237:D239"/>
    <mergeCell ref="E237:E239"/>
    <mergeCell ref="O237:O239"/>
    <mergeCell ref="P237:P239"/>
    <mergeCell ref="Q237:Q239"/>
    <mergeCell ref="R237:R239"/>
    <mergeCell ref="S237:S239"/>
    <mergeCell ref="T237:T239"/>
    <mergeCell ref="U237:U239"/>
    <mergeCell ref="V237:V239"/>
    <mergeCell ref="W237:W239"/>
    <mergeCell ref="X237:X239"/>
    <mergeCell ref="A348:A350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S348:S350"/>
    <mergeCell ref="T348:T350"/>
    <mergeCell ref="U348:U350"/>
    <mergeCell ref="V348:V350"/>
    <mergeCell ref="W348:W350"/>
    <mergeCell ref="X348:X350"/>
    <mergeCell ref="A228:A230"/>
    <mergeCell ref="B228:B230"/>
    <mergeCell ref="C228:C230"/>
    <mergeCell ref="D228:D230"/>
    <mergeCell ref="E228:E230"/>
    <mergeCell ref="O228:O230"/>
    <mergeCell ref="P228:P230"/>
    <mergeCell ref="Q228:Q230"/>
    <mergeCell ref="R228:R230"/>
    <mergeCell ref="S228:S230"/>
    <mergeCell ref="T228:T230"/>
    <mergeCell ref="U228:U230"/>
    <mergeCell ref="V228:V230"/>
    <mergeCell ref="W228:W230"/>
    <mergeCell ref="X228:X230"/>
    <mergeCell ref="X327:X329"/>
    <mergeCell ref="X330:X332"/>
    <mergeCell ref="X333:X335"/>
    <mergeCell ref="A474:A476"/>
    <mergeCell ref="B474:B476"/>
    <mergeCell ref="C474:C476"/>
    <mergeCell ref="D474:D476"/>
    <mergeCell ref="E474:E476"/>
    <mergeCell ref="O474:O476"/>
    <mergeCell ref="P474:P476"/>
    <mergeCell ref="Q474:Q476"/>
    <mergeCell ref="R474:R476"/>
    <mergeCell ref="S474:S476"/>
    <mergeCell ref="T474:T476"/>
    <mergeCell ref="U474:U476"/>
    <mergeCell ref="V474:V476"/>
    <mergeCell ref="W474:W476"/>
    <mergeCell ref="X474:X476"/>
    <mergeCell ref="A477:A479"/>
    <mergeCell ref="B477:B479"/>
    <mergeCell ref="C477:C479"/>
    <mergeCell ref="D477:D479"/>
    <mergeCell ref="E477:E479"/>
    <mergeCell ref="O477:O479"/>
    <mergeCell ref="P477:P479"/>
    <mergeCell ref="Q477:Q479"/>
    <mergeCell ref="R477:R479"/>
    <mergeCell ref="S477:S479"/>
    <mergeCell ref="T477:T479"/>
    <mergeCell ref="U477:U479"/>
    <mergeCell ref="V477:V479"/>
    <mergeCell ref="W477:W479"/>
    <mergeCell ref="X477:X479"/>
  </mergeCells>
  <printOptions horizontalCentered="1"/>
  <pageMargins left="0.15748031496062992" right="0" top="0" bottom="0" header="0" footer="0"/>
  <pageSetup paperSize="9" scale="40" firstPageNumber="0" fitToHeight="21" orientation="landscape" r:id="rId1"/>
  <headerFooter alignWithMargins="0">
    <oddFooter>&amp;R&amp;P</oddFooter>
  </headerFooter>
  <rowBreaks count="1" manualBreakCount="1">
    <brk id="470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2024-01-23T12:33:02Z</cp:lastPrinted>
  <dcterms:created xsi:type="dcterms:W3CDTF">2023-01-12T11:31:44Z</dcterms:created>
  <dcterms:modified xsi:type="dcterms:W3CDTF">2024-01-26T03:55:09Z</dcterms:modified>
</cp:coreProperties>
</file>