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9040" windowHeight="16440" tabRatio="599"/>
  </bookViews>
  <sheets>
    <sheet name="Приложение 8" sheetId="1" r:id="rId1"/>
    <sheet name="Лист1" sheetId="2" r:id="rId2"/>
  </sheets>
  <definedNames>
    <definedName name="Excel_BuiltIn_Print_Area_1_1">'Приложение 8'!$A$3:$W$118</definedName>
    <definedName name="Excel_BuiltIn_Print_Area_1_1_1">'Приложение 8'!$A$3:$W$114</definedName>
    <definedName name="Excel_BuiltIn_Print_Area_1_1_1_1">'Приложение 8'!$A$4:$W$114</definedName>
    <definedName name="_xlnm.Print_Area" localSheetId="0">'Приложение 8'!$A$1:$AE$331</definedName>
  </definedNames>
  <calcPr calcId="125725"/>
</workbook>
</file>

<file path=xl/calcChain.xml><?xml version="1.0" encoding="utf-8"?>
<calcChain xmlns="http://schemas.openxmlformats.org/spreadsheetml/2006/main">
  <c r="Q116" i="1"/>
  <c r="P116"/>
  <c r="O116"/>
  <c r="N116"/>
  <c r="M116"/>
  <c r="L116"/>
  <c r="K116"/>
  <c r="G116" s="1"/>
  <c r="J116"/>
  <c r="F116" s="1"/>
  <c r="I116"/>
  <c r="Q115"/>
  <c r="P115"/>
  <c r="O115"/>
  <c r="N115"/>
  <c r="M115"/>
  <c r="L115"/>
  <c r="K115"/>
  <c r="G115" s="1"/>
  <c r="J115"/>
  <c r="I115"/>
  <c r="Q114"/>
  <c r="P114"/>
  <c r="O114"/>
  <c r="N114"/>
  <c r="M114"/>
  <c r="L114"/>
  <c r="F114" s="1"/>
  <c r="K114"/>
  <c r="J114"/>
  <c r="I114"/>
  <c r="Q113"/>
  <c r="P113"/>
  <c r="O113"/>
  <c r="N113"/>
  <c r="M113"/>
  <c r="L113"/>
  <c r="K113"/>
  <c r="J113"/>
  <c r="I113"/>
  <c r="G113" s="1"/>
  <c r="H116"/>
  <c r="H115"/>
  <c r="H114"/>
  <c r="H113"/>
  <c r="G114"/>
  <c r="F113"/>
  <c r="H176"/>
  <c r="G178"/>
  <c r="G177"/>
  <c r="G176"/>
  <c r="G175"/>
  <c r="F178"/>
  <c r="F177"/>
  <c r="F176"/>
  <c r="F175"/>
  <c r="Q243"/>
  <c r="O243" s="1"/>
  <c r="P243"/>
  <c r="N243"/>
  <c r="L243" s="1"/>
  <c r="J243" s="1"/>
  <c r="H243" s="1"/>
  <c r="F243" s="1"/>
  <c r="Q242"/>
  <c r="P242"/>
  <c r="N242" s="1"/>
  <c r="O242"/>
  <c r="M242" s="1"/>
  <c r="Q241"/>
  <c r="P241"/>
  <c r="O241"/>
  <c r="N241"/>
  <c r="M241"/>
  <c r="L241"/>
  <c r="K241"/>
  <c r="J241"/>
  <c r="I241"/>
  <c r="H241"/>
  <c r="Q240"/>
  <c r="P240"/>
  <c r="P239" s="1"/>
  <c r="O240"/>
  <c r="N240"/>
  <c r="M240"/>
  <c r="L240"/>
  <c r="K240"/>
  <c r="J240"/>
  <c r="I240"/>
  <c r="H240"/>
  <c r="Q239"/>
  <c r="F241"/>
  <c r="F240"/>
  <c r="F190"/>
  <c r="F189"/>
  <c r="F188"/>
  <c r="F187"/>
  <c r="G190"/>
  <c r="G189"/>
  <c r="G188"/>
  <c r="G187"/>
  <c r="F182"/>
  <c r="H182"/>
  <c r="G326"/>
  <c r="G325"/>
  <c r="G324"/>
  <c r="G323"/>
  <c r="G322" s="1"/>
  <c r="F326"/>
  <c r="F325"/>
  <c r="F324"/>
  <c r="F322"/>
  <c r="F323"/>
  <c r="G250"/>
  <c r="G249"/>
  <c r="G248"/>
  <c r="G247"/>
  <c r="G246"/>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35"/>
  <c r="F234"/>
  <c r="F185"/>
  <c r="F184"/>
  <c r="F183"/>
  <c r="F181"/>
  <c r="F224"/>
  <c r="G238"/>
  <c r="F238"/>
  <c r="G237"/>
  <c r="F237"/>
  <c r="G236"/>
  <c r="F236"/>
  <c r="G235"/>
  <c r="G234"/>
  <c r="G233"/>
  <c r="F233"/>
  <c r="G232"/>
  <c r="F232"/>
  <c r="G231"/>
  <c r="F231"/>
  <c r="G230"/>
  <c r="F230"/>
  <c r="G229"/>
  <c r="F229"/>
  <c r="G228"/>
  <c r="G227"/>
  <c r="G226"/>
  <c r="G225"/>
  <c r="G224"/>
  <c r="F228"/>
  <c r="F227"/>
  <c r="F226"/>
  <c r="F225"/>
  <c r="F115" l="1"/>
  <c r="K242"/>
  <c r="L239"/>
  <c r="N239"/>
  <c r="L242"/>
  <c r="J242" s="1"/>
  <c r="M243"/>
  <c r="K243" s="1"/>
  <c r="I243" s="1"/>
  <c r="O239"/>
  <c r="F159"/>
  <c r="G173"/>
  <c r="F173"/>
  <c r="G172"/>
  <c r="F172"/>
  <c r="G168"/>
  <c r="F168"/>
  <c r="G167"/>
  <c r="F167"/>
  <c r="G163"/>
  <c r="F163"/>
  <c r="G162"/>
  <c r="F162"/>
  <c r="G158"/>
  <c r="F158"/>
  <c r="G157"/>
  <c r="F157"/>
  <c r="G153"/>
  <c r="F153"/>
  <c r="G152"/>
  <c r="F152"/>
  <c r="G148"/>
  <c r="F148"/>
  <c r="G147"/>
  <c r="F147"/>
  <c r="G143"/>
  <c r="F143"/>
  <c r="G142"/>
  <c r="F142"/>
  <c r="G138"/>
  <c r="F138"/>
  <c r="G137"/>
  <c r="F137"/>
  <c r="G133"/>
  <c r="F133"/>
  <c r="G132"/>
  <c r="F132"/>
  <c r="G128"/>
  <c r="F128"/>
  <c r="G127"/>
  <c r="F127"/>
  <c r="G123"/>
  <c r="F123"/>
  <c r="G122"/>
  <c r="F122"/>
  <c r="Q21"/>
  <c r="P21"/>
  <c r="O21"/>
  <c r="N21"/>
  <c r="M21"/>
  <c r="L21"/>
  <c r="K21"/>
  <c r="J21"/>
  <c r="F21" s="1"/>
  <c r="I21"/>
  <c r="Q20"/>
  <c r="P20"/>
  <c r="O20"/>
  <c r="N20"/>
  <c r="M20"/>
  <c r="L20"/>
  <c r="K20"/>
  <c r="G20" s="1"/>
  <c r="J20"/>
  <c r="I20"/>
  <c r="H21"/>
  <c r="H20"/>
  <c r="H18"/>
  <c r="F20"/>
  <c r="F19"/>
  <c r="G21"/>
  <c r="F18"/>
  <c r="G111"/>
  <c r="F111"/>
  <c r="G110"/>
  <c r="F110"/>
  <c r="G106"/>
  <c r="F106"/>
  <c r="G105"/>
  <c r="F105"/>
  <c r="G101"/>
  <c r="F101"/>
  <c r="G100"/>
  <c r="F100"/>
  <c r="G96"/>
  <c r="F96"/>
  <c r="G95"/>
  <c r="F95"/>
  <c r="G91"/>
  <c r="F91"/>
  <c r="G90"/>
  <c r="F90"/>
  <c r="G86"/>
  <c r="F86"/>
  <c r="G85"/>
  <c r="F85"/>
  <c r="G81"/>
  <c r="F81"/>
  <c r="G80"/>
  <c r="F80"/>
  <c r="G76"/>
  <c r="F76"/>
  <c r="G75"/>
  <c r="F75"/>
  <c r="G71"/>
  <c r="F71"/>
  <c r="G70"/>
  <c r="F70"/>
  <c r="G66"/>
  <c r="F66"/>
  <c r="G65"/>
  <c r="F65"/>
  <c r="G61"/>
  <c r="F61"/>
  <c r="G60"/>
  <c r="F60"/>
  <c r="G56"/>
  <c r="F56"/>
  <c r="G55"/>
  <c r="F55"/>
  <c r="G51"/>
  <c r="F51"/>
  <c r="G50"/>
  <c r="F50"/>
  <c r="G46"/>
  <c r="F46"/>
  <c r="G45"/>
  <c r="F45"/>
  <c r="G41"/>
  <c r="F41"/>
  <c r="G40"/>
  <c r="F40"/>
  <c r="G36"/>
  <c r="F36"/>
  <c r="G35"/>
  <c r="F35"/>
  <c r="G31"/>
  <c r="F31"/>
  <c r="G30"/>
  <c r="F30"/>
  <c r="G26"/>
  <c r="F26"/>
  <c r="G25"/>
  <c r="F25"/>
  <c r="M239" l="1"/>
  <c r="H242"/>
  <c r="J239"/>
  <c r="I242"/>
  <c r="I239" s="1"/>
  <c r="K239"/>
  <c r="P187"/>
  <c r="P182" s="1"/>
  <c r="P23"/>
  <c r="Q84"/>
  <c r="P84" s="1"/>
  <c r="P24" s="1"/>
  <c r="Q83"/>
  <c r="H84"/>
  <c r="O83"/>
  <c r="G83"/>
  <c r="F83"/>
  <c r="K82"/>
  <c r="J82"/>
  <c r="I82"/>
  <c r="H82"/>
  <c r="F242" l="1"/>
  <c r="F239" s="1"/>
  <c r="H239"/>
  <c r="Q82"/>
  <c r="P82"/>
  <c r="O84"/>
  <c r="N84" s="1"/>
  <c r="Q190"/>
  <c r="Q189"/>
  <c r="Q188"/>
  <c r="Q183" s="1"/>
  <c r="Q187"/>
  <c r="P190"/>
  <c r="P185" s="1"/>
  <c r="P189"/>
  <c r="P188"/>
  <c r="Q234"/>
  <c r="P234"/>
  <c r="Q229"/>
  <c r="P229"/>
  <c r="Q185" l="1"/>
  <c r="Q182"/>
  <c r="Q181" s="1"/>
  <c r="P183"/>
  <c r="P186"/>
  <c r="P184"/>
  <c r="Q184"/>
  <c r="O82"/>
  <c r="M84"/>
  <c r="N82"/>
  <c r="K234"/>
  <c r="J234"/>
  <c r="I234"/>
  <c r="H234"/>
  <c r="K229"/>
  <c r="J229"/>
  <c r="I229"/>
  <c r="H229"/>
  <c r="P181" l="1"/>
  <c r="G84"/>
  <c r="M82"/>
  <c r="G82" s="1"/>
  <c r="L84"/>
  <c r="Q262"/>
  <c r="P262"/>
  <c r="O262"/>
  <c r="N262"/>
  <c r="Q171"/>
  <c r="P159"/>
  <c r="Q159" s="1"/>
  <c r="Q317"/>
  <c r="P317"/>
  <c r="Q316"/>
  <c r="P316"/>
  <c r="P311" s="1"/>
  <c r="Q315"/>
  <c r="Q310" s="1"/>
  <c r="P315"/>
  <c r="P310" s="1"/>
  <c r="Q314"/>
  <c r="Q309" s="1"/>
  <c r="P314"/>
  <c r="P309" s="1"/>
  <c r="Q313"/>
  <c r="P313"/>
  <c r="Q311"/>
  <c r="Q302"/>
  <c r="P302"/>
  <c r="Q297"/>
  <c r="P297"/>
  <c r="Q291"/>
  <c r="P291"/>
  <c r="Q286"/>
  <c r="P286"/>
  <c r="Q285"/>
  <c r="Q280" s="1"/>
  <c r="P285"/>
  <c r="P280" s="1"/>
  <c r="Q284"/>
  <c r="Q279" s="1"/>
  <c r="P284"/>
  <c r="Q283"/>
  <c r="Q278" s="1"/>
  <c r="P283"/>
  <c r="Q282"/>
  <c r="Q277" s="1"/>
  <c r="P282"/>
  <c r="P277" s="1"/>
  <c r="P279"/>
  <c r="Q271"/>
  <c r="P271"/>
  <c r="Q266"/>
  <c r="P266"/>
  <c r="Q265"/>
  <c r="P265"/>
  <c r="Q264"/>
  <c r="P264"/>
  <c r="Q263"/>
  <c r="Q261" s="1"/>
  <c r="P263"/>
  <c r="Q256"/>
  <c r="P256"/>
  <c r="Q255"/>
  <c r="P255"/>
  <c r="Q254"/>
  <c r="P254"/>
  <c r="P249" s="1"/>
  <c r="Q253"/>
  <c r="P253"/>
  <c r="P248" s="1"/>
  <c r="Q252"/>
  <c r="P252"/>
  <c r="Q249"/>
  <c r="Q221"/>
  <c r="P221"/>
  <c r="Q216"/>
  <c r="P216"/>
  <c r="Q211"/>
  <c r="P211"/>
  <c r="Q206"/>
  <c r="P206"/>
  <c r="Q201"/>
  <c r="P201"/>
  <c r="Q196"/>
  <c r="P196"/>
  <c r="Q191"/>
  <c r="P191"/>
  <c r="Q170"/>
  <c r="P169"/>
  <c r="Q169" s="1"/>
  <c r="Q166"/>
  <c r="Q165"/>
  <c r="P164"/>
  <c r="Q164" s="1"/>
  <c r="Q161"/>
  <c r="Q160"/>
  <c r="Q155"/>
  <c r="P154"/>
  <c r="Q154" s="1"/>
  <c r="P151"/>
  <c r="P146" s="1"/>
  <c r="P150"/>
  <c r="P145" s="1"/>
  <c r="Q141"/>
  <c r="Q140"/>
  <c r="P139"/>
  <c r="Q136"/>
  <c r="Q135"/>
  <c r="P134"/>
  <c r="Q131"/>
  <c r="Q129"/>
  <c r="P129"/>
  <c r="P126"/>
  <c r="P121" s="1"/>
  <c r="P125"/>
  <c r="Q109"/>
  <c r="P107"/>
  <c r="Q107" s="1"/>
  <c r="Q104"/>
  <c r="P102"/>
  <c r="Q102" s="1"/>
  <c r="Q99"/>
  <c r="Q98"/>
  <c r="P97"/>
  <c r="Q97" s="1"/>
  <c r="P94"/>
  <c r="P89" s="1"/>
  <c r="P93"/>
  <c r="P88" s="1"/>
  <c r="Q78"/>
  <c r="Q77" s="1"/>
  <c r="P77"/>
  <c r="Q73"/>
  <c r="Q72" s="1"/>
  <c r="P72"/>
  <c r="Q69"/>
  <c r="Q68"/>
  <c r="P67"/>
  <c r="Q67" s="1"/>
  <c r="Q63"/>
  <c r="P62"/>
  <c r="Q62" s="1"/>
  <c r="Q59"/>
  <c r="Q58"/>
  <c r="P57"/>
  <c r="Q57" s="1"/>
  <c r="Q54"/>
  <c r="Q53"/>
  <c r="P52"/>
  <c r="Q52" s="1"/>
  <c r="Q49"/>
  <c r="P47"/>
  <c r="Q47" s="1"/>
  <c r="Q43"/>
  <c r="P42"/>
  <c r="Q42" s="1"/>
  <c r="Q38"/>
  <c r="P37"/>
  <c r="Q34"/>
  <c r="P32"/>
  <c r="Q32" s="1"/>
  <c r="Q29"/>
  <c r="P27"/>
  <c r="P19"/>
  <c r="M131"/>
  <c r="O49"/>
  <c r="Q93" l="1"/>
  <c r="Q88" s="1"/>
  <c r="P261"/>
  <c r="P312"/>
  <c r="Q94"/>
  <c r="Q89" s="1"/>
  <c r="Q87" s="1"/>
  <c r="P281"/>
  <c r="Q27"/>
  <c r="Q24"/>
  <c r="Q37"/>
  <c r="Q23"/>
  <c r="Q325"/>
  <c r="Q330" s="1"/>
  <c r="G330" s="1"/>
  <c r="Q248"/>
  <c r="P92"/>
  <c r="L82"/>
  <c r="F82" s="1"/>
  <c r="F84"/>
  <c r="P308"/>
  <c r="P307" s="1"/>
  <c r="Q126"/>
  <c r="Q121" s="1"/>
  <c r="P325"/>
  <c r="P330" s="1"/>
  <c r="F330" s="1"/>
  <c r="P22"/>
  <c r="P124"/>
  <c r="P250"/>
  <c r="P326" s="1"/>
  <c r="P331" s="1"/>
  <c r="F331" s="1"/>
  <c r="Q324"/>
  <c r="P251"/>
  <c r="Q281"/>
  <c r="Q276"/>
  <c r="Q312"/>
  <c r="P87"/>
  <c r="Q247"/>
  <c r="P278"/>
  <c r="P276" s="1"/>
  <c r="Q151"/>
  <c r="Q146" s="1"/>
  <c r="Q134"/>
  <c r="Q125"/>
  <c r="Q150"/>
  <c r="Q139"/>
  <c r="Q251"/>
  <c r="P176"/>
  <c r="P149"/>
  <c r="P144" s="1"/>
  <c r="P18"/>
  <c r="P120"/>
  <c r="Q186"/>
  <c r="Q250"/>
  <c r="Q326" s="1"/>
  <c r="Q331" s="1"/>
  <c r="G331" s="1"/>
  <c r="Q308"/>
  <c r="Q307" s="1"/>
  <c r="P247"/>
  <c r="N24"/>
  <c r="N94"/>
  <c r="N93"/>
  <c r="N88" s="1"/>
  <c r="N317"/>
  <c r="Q124" l="1"/>
  <c r="Q176"/>
  <c r="Q92"/>
  <c r="Q18"/>
  <c r="P324"/>
  <c r="Q19"/>
  <c r="Q329" s="1"/>
  <c r="Q149"/>
  <c r="Q144" s="1"/>
  <c r="Q22"/>
  <c r="P329"/>
  <c r="Q145"/>
  <c r="Q120"/>
  <c r="Q119" s="1"/>
  <c r="P17"/>
  <c r="Q323"/>
  <c r="Q322" s="1"/>
  <c r="P323"/>
  <c r="P322" s="1"/>
  <c r="P246"/>
  <c r="P119"/>
  <c r="P175"/>
  <c r="P174" s="1"/>
  <c r="Q246"/>
  <c r="N19"/>
  <c r="Q17" l="1"/>
  <c r="Q175"/>
  <c r="Q174" s="1"/>
  <c r="Q112"/>
  <c r="P112"/>
  <c r="P328"/>
  <c r="P327" s="1"/>
  <c r="N89"/>
  <c r="N87"/>
  <c r="O109"/>
  <c r="O108"/>
  <c r="N107"/>
  <c r="O107" s="1"/>
  <c r="O104"/>
  <c r="O103"/>
  <c r="N102"/>
  <c r="O102" s="1"/>
  <c r="O99"/>
  <c r="O98"/>
  <c r="N97"/>
  <c r="O97" s="1"/>
  <c r="N92"/>
  <c r="O78"/>
  <c r="O77" s="1"/>
  <c r="N77"/>
  <c r="O73"/>
  <c r="O72" s="1"/>
  <c r="N72"/>
  <c r="O69"/>
  <c r="O68"/>
  <c r="N67"/>
  <c r="O67" s="1"/>
  <c r="O64"/>
  <c r="O63"/>
  <c r="N62"/>
  <c r="O62" s="1"/>
  <c r="O59"/>
  <c r="O58"/>
  <c r="N57"/>
  <c r="O57" s="1"/>
  <c r="O54"/>
  <c r="O53"/>
  <c r="N52"/>
  <c r="O52" s="1"/>
  <c r="N47"/>
  <c r="O47" s="1"/>
  <c r="O43"/>
  <c r="N42"/>
  <c r="O42" s="1"/>
  <c r="O38"/>
  <c r="O37" s="1"/>
  <c r="N37"/>
  <c r="O34"/>
  <c r="N32"/>
  <c r="O32" s="1"/>
  <c r="O29"/>
  <c r="N28"/>
  <c r="M79"/>
  <c r="M77" s="1"/>
  <c r="K79"/>
  <c r="K77" s="1"/>
  <c r="H79"/>
  <c r="H77" s="1"/>
  <c r="G78"/>
  <c r="F78"/>
  <c r="L77"/>
  <c r="J77"/>
  <c r="I77"/>
  <c r="F79" l="1"/>
  <c r="Q328"/>
  <c r="Q327" s="1"/>
  <c r="F77"/>
  <c r="G77"/>
  <c r="N27"/>
  <c r="N23"/>
  <c r="O93"/>
  <c r="O24"/>
  <c r="O27"/>
  <c r="O94"/>
  <c r="O23"/>
  <c r="G79"/>
  <c r="N151"/>
  <c r="N150"/>
  <c r="N145" s="1"/>
  <c r="O171"/>
  <c r="M171"/>
  <c r="F171"/>
  <c r="O170"/>
  <c r="G170" s="1"/>
  <c r="F170"/>
  <c r="N169"/>
  <c r="O169" s="1"/>
  <c r="L169"/>
  <c r="M169" s="1"/>
  <c r="K169"/>
  <c r="J169"/>
  <c r="I169"/>
  <c r="H169"/>
  <c r="O18" l="1"/>
  <c r="N18"/>
  <c r="G169"/>
  <c r="O19"/>
  <c r="O92"/>
  <c r="G171"/>
  <c r="O22"/>
  <c r="N22"/>
  <c r="F169"/>
  <c r="G19" l="1"/>
  <c r="G18"/>
  <c r="O17"/>
  <c r="N17"/>
  <c r="F166"/>
  <c r="F165"/>
  <c r="N146" l="1"/>
  <c r="O317"/>
  <c r="O316"/>
  <c r="N316"/>
  <c r="N311" s="1"/>
  <c r="O315"/>
  <c r="O310" s="1"/>
  <c r="N315"/>
  <c r="N310" s="1"/>
  <c r="O314"/>
  <c r="O309" s="1"/>
  <c r="N314"/>
  <c r="N309" s="1"/>
  <c r="O313"/>
  <c r="O308" s="1"/>
  <c r="N313"/>
  <c r="N308" s="1"/>
  <c r="O311"/>
  <c r="O302"/>
  <c r="N302"/>
  <c r="O297"/>
  <c r="N297"/>
  <c r="O291"/>
  <c r="N291"/>
  <c r="O286"/>
  <c r="N286"/>
  <c r="O285"/>
  <c r="N285"/>
  <c r="N280" s="1"/>
  <c r="O284"/>
  <c r="O279" s="1"/>
  <c r="N284"/>
  <c r="N279" s="1"/>
  <c r="O283"/>
  <c r="O278" s="1"/>
  <c r="N283"/>
  <c r="N278" s="1"/>
  <c r="O282"/>
  <c r="O277" s="1"/>
  <c r="N282"/>
  <c r="N277" s="1"/>
  <c r="O280"/>
  <c r="O271"/>
  <c r="N271"/>
  <c r="O266"/>
  <c r="N266"/>
  <c r="O265"/>
  <c r="N265"/>
  <c r="O264"/>
  <c r="N264"/>
  <c r="O263"/>
  <c r="N263"/>
  <c r="O256"/>
  <c r="N256"/>
  <c r="O255"/>
  <c r="N255"/>
  <c r="O254"/>
  <c r="N254"/>
  <c r="O253"/>
  <c r="N253"/>
  <c r="O252"/>
  <c r="O251" s="1"/>
  <c r="N252"/>
  <c r="N251" s="1"/>
  <c r="O248"/>
  <c r="O221"/>
  <c r="N221"/>
  <c r="O216"/>
  <c r="N216"/>
  <c r="O211"/>
  <c r="N211"/>
  <c r="O206"/>
  <c r="N206"/>
  <c r="O201"/>
  <c r="N201"/>
  <c r="O196"/>
  <c r="N196"/>
  <c r="O191"/>
  <c r="N191"/>
  <c r="O187"/>
  <c r="N187"/>
  <c r="O166"/>
  <c r="O165"/>
  <c r="N164"/>
  <c r="O164" s="1"/>
  <c r="O161"/>
  <c r="O160"/>
  <c r="N159"/>
  <c r="O159" s="1"/>
  <c r="O156"/>
  <c r="O155"/>
  <c r="N154"/>
  <c r="O154" s="1"/>
  <c r="N149"/>
  <c r="N144" s="1"/>
  <c r="O141"/>
  <c r="O140"/>
  <c r="N139"/>
  <c r="O136"/>
  <c r="O135"/>
  <c r="N134"/>
  <c r="O131"/>
  <c r="O129" s="1"/>
  <c r="N129"/>
  <c r="N126"/>
  <c r="N121" s="1"/>
  <c r="N125"/>
  <c r="O89"/>
  <c r="M187"/>
  <c r="M182" s="1"/>
  <c r="M181" s="1"/>
  <c r="L187"/>
  <c r="M285"/>
  <c r="M284"/>
  <c r="M283"/>
  <c r="M278" s="1"/>
  <c r="M282"/>
  <c r="L283"/>
  <c r="L278" s="1"/>
  <c r="L285"/>
  <c r="L280" s="1"/>
  <c r="L284"/>
  <c r="L282"/>
  <c r="G301"/>
  <c r="G306"/>
  <c r="G305"/>
  <c r="G304"/>
  <c r="G303"/>
  <c r="U302"/>
  <c r="T302"/>
  <c r="M302"/>
  <c r="L302"/>
  <c r="K302"/>
  <c r="J302"/>
  <c r="I302"/>
  <c r="H302"/>
  <c r="M221"/>
  <c r="M216"/>
  <c r="M211"/>
  <c r="M206"/>
  <c r="M201"/>
  <c r="M196"/>
  <c r="M191"/>
  <c r="L221"/>
  <c r="L216"/>
  <c r="L211"/>
  <c r="L206"/>
  <c r="L201"/>
  <c r="L196"/>
  <c r="L191"/>
  <c r="F213"/>
  <c r="G223"/>
  <c r="F223"/>
  <c r="G222"/>
  <c r="F222"/>
  <c r="G217"/>
  <c r="F217"/>
  <c r="F208"/>
  <c r="F207"/>
  <c r="F202"/>
  <c r="G202"/>
  <c r="F203"/>
  <c r="G203"/>
  <c r="G198"/>
  <c r="F198"/>
  <c r="G197"/>
  <c r="F197"/>
  <c r="F193"/>
  <c r="G193"/>
  <c r="F194"/>
  <c r="G194"/>
  <c r="F195"/>
  <c r="G195"/>
  <c r="F199"/>
  <c r="G199"/>
  <c r="F200"/>
  <c r="G200"/>
  <c r="F204"/>
  <c r="G204"/>
  <c r="F205"/>
  <c r="G205"/>
  <c r="G207"/>
  <c r="G208"/>
  <c r="F209"/>
  <c r="G209"/>
  <c r="F210"/>
  <c r="G210"/>
  <c r="G212"/>
  <c r="G213"/>
  <c r="F214"/>
  <c r="G214"/>
  <c r="F215"/>
  <c r="G215"/>
  <c r="F218"/>
  <c r="G218"/>
  <c r="F219"/>
  <c r="G219"/>
  <c r="F220"/>
  <c r="G220"/>
  <c r="G192"/>
  <c r="F192"/>
  <c r="L151"/>
  <c r="L150"/>
  <c r="M166"/>
  <c r="G166" s="1"/>
  <c r="M165"/>
  <c r="G165" s="1"/>
  <c r="M161"/>
  <c r="M160"/>
  <c r="M156"/>
  <c r="M155"/>
  <c r="L164"/>
  <c r="M164" s="1"/>
  <c r="L159"/>
  <c r="M159" s="1"/>
  <c r="L154"/>
  <c r="M154" s="1"/>
  <c r="K164"/>
  <c r="J164"/>
  <c r="I164"/>
  <c r="H164"/>
  <c r="M141"/>
  <c r="M140"/>
  <c r="M136"/>
  <c r="M135"/>
  <c r="L139"/>
  <c r="L134"/>
  <c r="L129"/>
  <c r="L126"/>
  <c r="L121" s="1"/>
  <c r="L125"/>
  <c r="K141"/>
  <c r="I141" s="1"/>
  <c r="J141"/>
  <c r="H141" s="1"/>
  <c r="G140"/>
  <c r="F140"/>
  <c r="L108"/>
  <c r="L103"/>
  <c r="M103" s="1"/>
  <c r="L97"/>
  <c r="L72"/>
  <c r="L67"/>
  <c r="L62"/>
  <c r="L57"/>
  <c r="L52"/>
  <c r="L47"/>
  <c r="L42"/>
  <c r="L37"/>
  <c r="L32"/>
  <c r="L27"/>
  <c r="L24"/>
  <c r="L23"/>
  <c r="G73"/>
  <c r="F73"/>
  <c r="G68"/>
  <c r="F68"/>
  <c r="H69"/>
  <c r="M74"/>
  <c r="G74" s="1"/>
  <c r="H74"/>
  <c r="K72"/>
  <c r="J72"/>
  <c r="I72"/>
  <c r="M69"/>
  <c r="K69"/>
  <c r="K67" s="1"/>
  <c r="J67"/>
  <c r="I67"/>
  <c r="H315"/>
  <c r="I315"/>
  <c r="G315" s="1"/>
  <c r="G310" s="1"/>
  <c r="J315"/>
  <c r="J310" s="1"/>
  <c r="K315"/>
  <c r="K310" s="1"/>
  <c r="L315"/>
  <c r="M315"/>
  <c r="M310" s="1"/>
  <c r="H316"/>
  <c r="I316"/>
  <c r="G316" s="1"/>
  <c r="G311" s="1"/>
  <c r="J316"/>
  <c r="J311" s="1"/>
  <c r="K316"/>
  <c r="L316"/>
  <c r="L311" s="1"/>
  <c r="M316"/>
  <c r="I310"/>
  <c r="L310"/>
  <c r="M311"/>
  <c r="I313"/>
  <c r="G313" s="1"/>
  <c r="G308" s="1"/>
  <c r="L94"/>
  <c r="L89" s="1"/>
  <c r="L252"/>
  <c r="L253"/>
  <c r="L254"/>
  <c r="L255"/>
  <c r="L250" s="1"/>
  <c r="L256"/>
  <c r="L262"/>
  <c r="L263"/>
  <c r="L264"/>
  <c r="L265"/>
  <c r="L266"/>
  <c r="L271"/>
  <c r="L279"/>
  <c r="L291"/>
  <c r="L297"/>
  <c r="L313"/>
  <c r="L314"/>
  <c r="L309" s="1"/>
  <c r="L317"/>
  <c r="M317"/>
  <c r="M314"/>
  <c r="M309" s="1"/>
  <c r="M313"/>
  <c r="M308" s="1"/>
  <c r="M297"/>
  <c r="M291"/>
  <c r="M286"/>
  <c r="M277"/>
  <c r="M271"/>
  <c r="M266"/>
  <c r="M265"/>
  <c r="M264"/>
  <c r="M263"/>
  <c r="M262"/>
  <c r="M256"/>
  <c r="M255"/>
  <c r="M250" s="1"/>
  <c r="M254"/>
  <c r="M253"/>
  <c r="M252"/>
  <c r="M97"/>
  <c r="M94"/>
  <c r="M89" s="1"/>
  <c r="M64"/>
  <c r="M62" s="1"/>
  <c r="M59"/>
  <c r="M57" s="1"/>
  <c r="M54"/>
  <c r="M52" s="1"/>
  <c r="M48"/>
  <c r="M47" s="1"/>
  <c r="M44"/>
  <c r="M42" s="1"/>
  <c r="M39"/>
  <c r="M33"/>
  <c r="M32" s="1"/>
  <c r="M28"/>
  <c r="G321"/>
  <c r="G320"/>
  <c r="G319"/>
  <c r="G318"/>
  <c r="U317"/>
  <c r="T317"/>
  <c r="K317"/>
  <c r="J317"/>
  <c r="I317"/>
  <c r="H317"/>
  <c r="K314"/>
  <c r="K309" s="1"/>
  <c r="J314"/>
  <c r="J309" s="1"/>
  <c r="I314"/>
  <c r="I309" s="1"/>
  <c r="H314"/>
  <c r="H309" s="1"/>
  <c r="K313"/>
  <c r="J313"/>
  <c r="H313"/>
  <c r="G300"/>
  <c r="G299"/>
  <c r="G298"/>
  <c r="U297"/>
  <c r="T297"/>
  <c r="K297"/>
  <c r="J297"/>
  <c r="I297"/>
  <c r="H297"/>
  <c r="V296"/>
  <c r="T296"/>
  <c r="G295"/>
  <c r="G294"/>
  <c r="G293"/>
  <c r="G292"/>
  <c r="U291"/>
  <c r="T291"/>
  <c r="K291"/>
  <c r="J291"/>
  <c r="I291"/>
  <c r="H291"/>
  <c r="G290"/>
  <c r="G289"/>
  <c r="K288"/>
  <c r="G288" s="1"/>
  <c r="G286" s="1"/>
  <c r="J288"/>
  <c r="G287"/>
  <c r="U286"/>
  <c r="T286"/>
  <c r="I286"/>
  <c r="H286"/>
  <c r="K285"/>
  <c r="K280" s="1"/>
  <c r="J285"/>
  <c r="J280" s="1"/>
  <c r="I285"/>
  <c r="G285" s="1"/>
  <c r="G280" s="1"/>
  <c r="H285"/>
  <c r="H280" s="1"/>
  <c r="K284"/>
  <c r="K279" s="1"/>
  <c r="J284"/>
  <c r="J279" s="1"/>
  <c r="I284"/>
  <c r="I279" s="1"/>
  <c r="G284"/>
  <c r="G279" s="1"/>
  <c r="H284"/>
  <c r="I283"/>
  <c r="H283"/>
  <c r="H278"/>
  <c r="K282"/>
  <c r="J282"/>
  <c r="I282"/>
  <c r="G282" s="1"/>
  <c r="G277" s="1"/>
  <c r="H282"/>
  <c r="H277" s="1"/>
  <c r="G275"/>
  <c r="G274"/>
  <c r="G273"/>
  <c r="G272"/>
  <c r="U271"/>
  <c r="T271"/>
  <c r="K271"/>
  <c r="J271"/>
  <c r="I271"/>
  <c r="H271"/>
  <c r="G270"/>
  <c r="G269"/>
  <c r="G268"/>
  <c r="G267"/>
  <c r="U266"/>
  <c r="T266"/>
  <c r="K266"/>
  <c r="J266"/>
  <c r="I266"/>
  <c r="H266"/>
  <c r="K265"/>
  <c r="J265"/>
  <c r="I265"/>
  <c r="H265"/>
  <c r="K264"/>
  <c r="J264"/>
  <c r="I264"/>
  <c r="H264"/>
  <c r="K263"/>
  <c r="J263"/>
  <c r="I263"/>
  <c r="H263"/>
  <c r="K262"/>
  <c r="J262"/>
  <c r="I262"/>
  <c r="I261" s="1"/>
  <c r="H262"/>
  <c r="G260"/>
  <c r="G255" s="1"/>
  <c r="G259"/>
  <c r="G254" s="1"/>
  <c r="G258"/>
  <c r="G253" s="1"/>
  <c r="G257"/>
  <c r="G252" s="1"/>
  <c r="U256"/>
  <c r="T256"/>
  <c r="K256"/>
  <c r="J256"/>
  <c r="I256"/>
  <c r="H256"/>
  <c r="K255"/>
  <c r="J255"/>
  <c r="J250" s="1"/>
  <c r="I255"/>
  <c r="I331" s="1"/>
  <c r="H255"/>
  <c r="H250" s="1"/>
  <c r="K254"/>
  <c r="K249" s="1"/>
  <c r="J254"/>
  <c r="J249" s="1"/>
  <c r="I254"/>
  <c r="I249" s="1"/>
  <c r="H254"/>
  <c r="H249" s="1"/>
  <c r="K253"/>
  <c r="J253"/>
  <c r="I253"/>
  <c r="H253"/>
  <c r="K252"/>
  <c r="J252"/>
  <c r="J247" s="1"/>
  <c r="I252"/>
  <c r="I247" s="1"/>
  <c r="H252"/>
  <c r="G243"/>
  <c r="G242"/>
  <c r="G239" s="1"/>
  <c r="G185"/>
  <c r="G184"/>
  <c r="G183"/>
  <c r="G241"/>
  <c r="U224"/>
  <c r="T224"/>
  <c r="K224"/>
  <c r="J224"/>
  <c r="J221" s="1"/>
  <c r="I224"/>
  <c r="I221" s="1"/>
  <c r="H224"/>
  <c r="H221" s="1"/>
  <c r="U216"/>
  <c r="T216"/>
  <c r="K216"/>
  <c r="J216"/>
  <c r="I216"/>
  <c r="H216"/>
  <c r="J212"/>
  <c r="J187" s="1"/>
  <c r="U211"/>
  <c r="T211"/>
  <c r="K211"/>
  <c r="I211"/>
  <c r="H211"/>
  <c r="U206"/>
  <c r="T206"/>
  <c r="K206"/>
  <c r="G206" s="1"/>
  <c r="J206"/>
  <c r="I206"/>
  <c r="H206"/>
  <c r="U201"/>
  <c r="T201"/>
  <c r="K201"/>
  <c r="J201"/>
  <c r="I201"/>
  <c r="H201"/>
  <c r="U196"/>
  <c r="T196"/>
  <c r="K196"/>
  <c r="J196"/>
  <c r="I196"/>
  <c r="H196"/>
  <c r="U191"/>
  <c r="T191"/>
  <c r="K191"/>
  <c r="J191"/>
  <c r="I191"/>
  <c r="H191"/>
  <c r="K187"/>
  <c r="K186" s="1"/>
  <c r="I187"/>
  <c r="H187"/>
  <c r="G160"/>
  <c r="G156"/>
  <c r="F156"/>
  <c r="K155"/>
  <c r="I155" s="1"/>
  <c r="J155"/>
  <c r="J150" s="1"/>
  <c r="K136"/>
  <c r="I136" s="1"/>
  <c r="J136"/>
  <c r="G135"/>
  <c r="F135"/>
  <c r="K131"/>
  <c r="J131"/>
  <c r="G130"/>
  <c r="F130"/>
  <c r="K126"/>
  <c r="J126"/>
  <c r="H126" s="1"/>
  <c r="F160"/>
  <c r="K159"/>
  <c r="J159"/>
  <c r="I159"/>
  <c r="H159"/>
  <c r="K154"/>
  <c r="K151"/>
  <c r="K146" s="1"/>
  <c r="K125"/>
  <c r="J125"/>
  <c r="J120" s="1"/>
  <c r="I125"/>
  <c r="H125"/>
  <c r="H120" s="1"/>
  <c r="J23"/>
  <c r="I24"/>
  <c r="J24"/>
  <c r="J27"/>
  <c r="H28"/>
  <c r="I28"/>
  <c r="K28"/>
  <c r="F29"/>
  <c r="G29"/>
  <c r="J32"/>
  <c r="H33"/>
  <c r="F33" s="1"/>
  <c r="I33"/>
  <c r="I32" s="1"/>
  <c r="K33"/>
  <c r="F34"/>
  <c r="G34"/>
  <c r="H37"/>
  <c r="I37"/>
  <c r="J37"/>
  <c r="F38"/>
  <c r="G38"/>
  <c r="F39"/>
  <c r="K39"/>
  <c r="H42"/>
  <c r="I42"/>
  <c r="J42"/>
  <c r="F43"/>
  <c r="G43"/>
  <c r="F44"/>
  <c r="K44"/>
  <c r="K42" s="1"/>
  <c r="H47"/>
  <c r="I47"/>
  <c r="J47"/>
  <c r="F48"/>
  <c r="K48"/>
  <c r="G48" s="1"/>
  <c r="F49"/>
  <c r="G49"/>
  <c r="I52"/>
  <c r="J52"/>
  <c r="F53"/>
  <c r="G53"/>
  <c r="H54"/>
  <c r="K54"/>
  <c r="I57"/>
  <c r="J57"/>
  <c r="F58"/>
  <c r="G58"/>
  <c r="H59"/>
  <c r="H57" s="1"/>
  <c r="K59"/>
  <c r="K57" s="1"/>
  <c r="I62"/>
  <c r="J62"/>
  <c r="F63"/>
  <c r="G63"/>
  <c r="H64"/>
  <c r="K64"/>
  <c r="G64" s="1"/>
  <c r="H93"/>
  <c r="I93"/>
  <c r="I88" s="1"/>
  <c r="J93"/>
  <c r="H94"/>
  <c r="H89" s="1"/>
  <c r="I94"/>
  <c r="J94"/>
  <c r="K94"/>
  <c r="K89" s="1"/>
  <c r="H97"/>
  <c r="I97"/>
  <c r="J97"/>
  <c r="K97"/>
  <c r="F98"/>
  <c r="G98"/>
  <c r="F99"/>
  <c r="G99"/>
  <c r="H102"/>
  <c r="I102"/>
  <c r="J102"/>
  <c r="T102"/>
  <c r="U102"/>
  <c r="F103"/>
  <c r="K103"/>
  <c r="F104"/>
  <c r="G104"/>
  <c r="H107"/>
  <c r="I107"/>
  <c r="J107"/>
  <c r="F108"/>
  <c r="K108"/>
  <c r="K107" s="1"/>
  <c r="G107" s="1"/>
  <c r="F109"/>
  <c r="G109"/>
  <c r="I27"/>
  <c r="I154"/>
  <c r="I151"/>
  <c r="I146" s="1"/>
  <c r="H154"/>
  <c r="H151"/>
  <c r="J151"/>
  <c r="J146" s="1"/>
  <c r="J154"/>
  <c r="K250"/>
  <c r="I280"/>
  <c r="L145"/>
  <c r="K62"/>
  <c r="G314"/>
  <c r="G309" s="1"/>
  <c r="I277"/>
  <c r="L286"/>
  <c r="I311"/>
  <c r="M186"/>
  <c r="K182"/>
  <c r="K181" s="1"/>
  <c r="K27" l="1"/>
  <c r="H27"/>
  <c r="F97"/>
  <c r="L22"/>
  <c r="G62"/>
  <c r="H32"/>
  <c r="F154"/>
  <c r="L248"/>
  <c r="L324" s="1"/>
  <c r="J22"/>
  <c r="G57"/>
  <c r="L247"/>
  <c r="J18"/>
  <c r="G59"/>
  <c r="H155"/>
  <c r="H150" s="1"/>
  <c r="H149" s="1"/>
  <c r="G151"/>
  <c r="F59"/>
  <c r="F212"/>
  <c r="I251"/>
  <c r="I325"/>
  <c r="K247"/>
  <c r="G317"/>
  <c r="G302"/>
  <c r="N261"/>
  <c r="I308"/>
  <c r="I323" s="1"/>
  <c r="K24"/>
  <c r="G24" s="1"/>
  <c r="H121"/>
  <c r="F126"/>
  <c r="H124"/>
  <c r="J124"/>
  <c r="J139"/>
  <c r="G42"/>
  <c r="F120"/>
  <c r="G297"/>
  <c r="O134"/>
  <c r="J121"/>
  <c r="J119" s="1"/>
  <c r="K47"/>
  <c r="G47" s="1"/>
  <c r="F37"/>
  <c r="G159"/>
  <c r="K248"/>
  <c r="G263"/>
  <c r="G265"/>
  <c r="G271"/>
  <c r="G264"/>
  <c r="O261"/>
  <c r="N307"/>
  <c r="F32"/>
  <c r="I250"/>
  <c r="K150"/>
  <c r="K149" s="1"/>
  <c r="K144" s="1"/>
  <c r="G154"/>
  <c r="F42"/>
  <c r="H251"/>
  <c r="J248"/>
  <c r="J246" s="1"/>
  <c r="O151"/>
  <c r="O146" s="1"/>
  <c r="G94"/>
  <c r="M150"/>
  <c r="M145" s="1"/>
  <c r="F201"/>
  <c r="F151"/>
  <c r="H146"/>
  <c r="J134"/>
  <c r="H136"/>
  <c r="F136" s="1"/>
  <c r="I278"/>
  <c r="G283"/>
  <c r="G278" s="1"/>
  <c r="G276" s="1"/>
  <c r="J283"/>
  <c r="J278" s="1"/>
  <c r="J286"/>
  <c r="O330"/>
  <c r="O249"/>
  <c r="O325" s="1"/>
  <c r="G27"/>
  <c r="K102"/>
  <c r="G102" s="1"/>
  <c r="G103"/>
  <c r="I126"/>
  <c r="G126" s="1"/>
  <c r="K121"/>
  <c r="K176" s="1"/>
  <c r="J186"/>
  <c r="J182"/>
  <c r="J181" s="1"/>
  <c r="H279"/>
  <c r="H276" s="1"/>
  <c r="M307"/>
  <c r="L281"/>
  <c r="L277"/>
  <c r="L182"/>
  <c r="L181" s="1"/>
  <c r="L186"/>
  <c r="K93"/>
  <c r="H62"/>
  <c r="F62" s="1"/>
  <c r="F64"/>
  <c r="G54"/>
  <c r="K52"/>
  <c r="G52" s="1"/>
  <c r="L249"/>
  <c r="L330"/>
  <c r="L120"/>
  <c r="L119" s="1"/>
  <c r="L124"/>
  <c r="K134"/>
  <c r="J330"/>
  <c r="K286"/>
  <c r="J211"/>
  <c r="F211" s="1"/>
  <c r="I92"/>
  <c r="I89"/>
  <c r="F125"/>
  <c r="H248"/>
  <c r="H72"/>
  <c r="F72" s="1"/>
  <c r="F74"/>
  <c r="F164"/>
  <c r="G211"/>
  <c r="N330"/>
  <c r="N249"/>
  <c r="N325" s="1"/>
  <c r="O276"/>
  <c r="F27"/>
  <c r="I23"/>
  <c r="I248"/>
  <c r="G164"/>
  <c r="G240"/>
  <c r="N248"/>
  <c r="N324" s="1"/>
  <c r="N331"/>
  <c r="I326"/>
  <c r="G108"/>
  <c r="G256"/>
  <c r="F102"/>
  <c r="F57"/>
  <c r="F206"/>
  <c r="H261"/>
  <c r="M248"/>
  <c r="M324" s="1"/>
  <c r="L251"/>
  <c r="L149"/>
  <c r="L144" s="1"/>
  <c r="G191"/>
  <c r="M331"/>
  <c r="O139"/>
  <c r="O150"/>
  <c r="O145" s="1"/>
  <c r="O331"/>
  <c r="O281"/>
  <c r="O324"/>
  <c r="O307"/>
  <c r="N312"/>
  <c r="H134"/>
  <c r="F134" s="1"/>
  <c r="O126"/>
  <c r="O121" s="1"/>
  <c r="M125"/>
  <c r="M120" s="1"/>
  <c r="M134"/>
  <c r="H119"/>
  <c r="O125"/>
  <c r="O120" s="1"/>
  <c r="O312"/>
  <c r="O247"/>
  <c r="O323" s="1"/>
  <c r="N247"/>
  <c r="N323" s="1"/>
  <c r="O182"/>
  <c r="O181" s="1"/>
  <c r="N124"/>
  <c r="N176"/>
  <c r="N120"/>
  <c r="N119" s="1"/>
  <c r="N276"/>
  <c r="N182"/>
  <c r="N181" s="1"/>
  <c r="N281"/>
  <c r="N186"/>
  <c r="N250"/>
  <c r="N326" s="1"/>
  <c r="O186"/>
  <c r="O250"/>
  <c r="O326" s="1"/>
  <c r="K325"/>
  <c r="H52"/>
  <c r="F52" s="1"/>
  <c r="H24"/>
  <c r="H19" s="1"/>
  <c r="G39"/>
  <c r="K37"/>
  <c r="G37" s="1"/>
  <c r="H131"/>
  <c r="J129"/>
  <c r="J149"/>
  <c r="J144" s="1"/>
  <c r="J145"/>
  <c r="J175" s="1"/>
  <c r="J326"/>
  <c r="G262"/>
  <c r="G266"/>
  <c r="J312"/>
  <c r="J308"/>
  <c r="J307" s="1"/>
  <c r="M27"/>
  <c r="M23"/>
  <c r="M330"/>
  <c r="M251"/>
  <c r="H310"/>
  <c r="M67"/>
  <c r="G67" s="1"/>
  <c r="G69"/>
  <c r="M279"/>
  <c r="M281"/>
  <c r="J176"/>
  <c r="H330"/>
  <c r="L331"/>
  <c r="F94"/>
  <c r="J19"/>
  <c r="J89"/>
  <c r="J92"/>
  <c r="J88"/>
  <c r="I131"/>
  <c r="I129" s="1"/>
  <c r="K129"/>
  <c r="K330"/>
  <c r="J331"/>
  <c r="J277"/>
  <c r="K308"/>
  <c r="K312"/>
  <c r="F196"/>
  <c r="G201"/>
  <c r="I281"/>
  <c r="G281" s="1"/>
  <c r="H92"/>
  <c r="L146"/>
  <c r="L176" s="1"/>
  <c r="H324"/>
  <c r="F54"/>
  <c r="K251"/>
  <c r="K32"/>
  <c r="G32" s="1"/>
  <c r="G33"/>
  <c r="K23"/>
  <c r="K120"/>
  <c r="K124"/>
  <c r="H186"/>
  <c r="H181"/>
  <c r="K221"/>
  <c r="G221" s="1"/>
  <c r="H247"/>
  <c r="J251"/>
  <c r="K277"/>
  <c r="M102"/>
  <c r="M280"/>
  <c r="M326" s="1"/>
  <c r="K311"/>
  <c r="K326" s="1"/>
  <c r="K331"/>
  <c r="H331"/>
  <c r="H311"/>
  <c r="H326" s="1"/>
  <c r="J325"/>
  <c r="L93"/>
  <c r="L92" s="1"/>
  <c r="L102"/>
  <c r="F141"/>
  <c r="H139"/>
  <c r="F139" s="1"/>
  <c r="M126"/>
  <c r="M121" s="1"/>
  <c r="M129"/>
  <c r="F191"/>
  <c r="F121"/>
  <c r="M312"/>
  <c r="G28"/>
  <c r="G44"/>
  <c r="K283"/>
  <c r="K278" s="1"/>
  <c r="K324" s="1"/>
  <c r="H88"/>
  <c r="F93"/>
  <c r="F47"/>
  <c r="H23"/>
  <c r="F28"/>
  <c r="I120"/>
  <c r="G125"/>
  <c r="G136"/>
  <c r="I134"/>
  <c r="G134" s="1"/>
  <c r="I182"/>
  <c r="I181" s="1"/>
  <c r="F216"/>
  <c r="F221"/>
  <c r="K261"/>
  <c r="H281"/>
  <c r="H308"/>
  <c r="H312"/>
  <c r="M24"/>
  <c r="M37"/>
  <c r="M249"/>
  <c r="M325" s="1"/>
  <c r="M247"/>
  <c r="M261"/>
  <c r="L308"/>
  <c r="L307" s="1"/>
  <c r="L312"/>
  <c r="L326"/>
  <c r="H67"/>
  <c r="F67" s="1"/>
  <c r="F69"/>
  <c r="L107"/>
  <c r="M108"/>
  <c r="M107" s="1"/>
  <c r="G216"/>
  <c r="I330"/>
  <c r="G291"/>
  <c r="M139"/>
  <c r="M151"/>
  <c r="G196"/>
  <c r="F107"/>
  <c r="G97"/>
  <c r="J261"/>
  <c r="L261"/>
  <c r="L19"/>
  <c r="I246"/>
  <c r="G141"/>
  <c r="I139"/>
  <c r="G307"/>
  <c r="G146"/>
  <c r="F146"/>
  <c r="I150"/>
  <c r="G155"/>
  <c r="G251"/>
  <c r="I19"/>
  <c r="I186"/>
  <c r="M72"/>
  <c r="G72" s="1"/>
  <c r="I312"/>
  <c r="G312" s="1"/>
  <c r="K139"/>
  <c r="F150" l="1"/>
  <c r="F155"/>
  <c r="H145"/>
  <c r="H175" s="1"/>
  <c r="G120"/>
  <c r="G89"/>
  <c r="F89"/>
  <c r="K246"/>
  <c r="F124"/>
  <c r="M19"/>
  <c r="I307"/>
  <c r="H22"/>
  <c r="F22" s="1"/>
  <c r="O149"/>
  <c r="O144" s="1"/>
  <c r="I18"/>
  <c r="L246"/>
  <c r="K19"/>
  <c r="K329" s="1"/>
  <c r="I22"/>
  <c r="L325"/>
  <c r="J324"/>
  <c r="K145"/>
  <c r="K175" s="1"/>
  <c r="K174" s="1"/>
  <c r="F23"/>
  <c r="M93"/>
  <c r="M92" s="1"/>
  <c r="I124"/>
  <c r="J276"/>
  <c r="H325"/>
  <c r="L323"/>
  <c r="L322" s="1"/>
  <c r="I324"/>
  <c r="G261"/>
  <c r="F186"/>
  <c r="F119"/>
  <c r="F92"/>
  <c r="G186"/>
  <c r="G181" s="1"/>
  <c r="M175"/>
  <c r="M149"/>
  <c r="M144" s="1"/>
  <c r="J174"/>
  <c r="K119"/>
  <c r="I87"/>
  <c r="G129"/>
  <c r="I276"/>
  <c r="L276"/>
  <c r="O322"/>
  <c r="L88"/>
  <c r="L175"/>
  <c r="L174" s="1"/>
  <c r="K276"/>
  <c r="I121"/>
  <c r="G121" s="1"/>
  <c r="K307"/>
  <c r="G182"/>
  <c r="O246"/>
  <c r="O124"/>
  <c r="L18"/>
  <c r="L17" s="1"/>
  <c r="K323"/>
  <c r="K281"/>
  <c r="J281"/>
  <c r="O175"/>
  <c r="K88"/>
  <c r="K92"/>
  <c r="G92" s="1"/>
  <c r="G93"/>
  <c r="N329"/>
  <c r="M119"/>
  <c r="L329"/>
  <c r="O176"/>
  <c r="N175"/>
  <c r="N174" s="1"/>
  <c r="N322"/>
  <c r="N246"/>
  <c r="O119"/>
  <c r="N112"/>
  <c r="M246"/>
  <c r="M323"/>
  <c r="M322" s="1"/>
  <c r="K22"/>
  <c r="G22" s="1"/>
  <c r="K18"/>
  <c r="I176"/>
  <c r="H129"/>
  <c r="F129" s="1"/>
  <c r="F131"/>
  <c r="K322"/>
  <c r="M146"/>
  <c r="M176" s="1"/>
  <c r="M329" s="1"/>
  <c r="H87"/>
  <c r="F88"/>
  <c r="J17"/>
  <c r="G131"/>
  <c r="H307"/>
  <c r="M88"/>
  <c r="J87"/>
  <c r="M22"/>
  <c r="G23"/>
  <c r="M124"/>
  <c r="H246"/>
  <c r="H323"/>
  <c r="G124"/>
  <c r="J323"/>
  <c r="J322" s="1"/>
  <c r="M276"/>
  <c r="F24"/>
  <c r="I149"/>
  <c r="I145"/>
  <c r="G150"/>
  <c r="H174"/>
  <c r="G139"/>
  <c r="H144"/>
  <c r="F144" s="1"/>
  <c r="F149"/>
  <c r="I17"/>
  <c r="J329" l="1"/>
  <c r="M87"/>
  <c r="J112"/>
  <c r="F174"/>
  <c r="L87"/>
  <c r="G17"/>
  <c r="M18"/>
  <c r="I119"/>
  <c r="H17"/>
  <c r="L112"/>
  <c r="I322"/>
  <c r="G119"/>
  <c r="K87"/>
  <c r="G87" s="1"/>
  <c r="G88"/>
  <c r="O174"/>
  <c r="O329"/>
  <c r="N328"/>
  <c r="N327" s="1"/>
  <c r="O88"/>
  <c r="H112"/>
  <c r="F112" s="1"/>
  <c r="F17"/>
  <c r="H322"/>
  <c r="M17"/>
  <c r="J328"/>
  <c r="J327" s="1"/>
  <c r="M174"/>
  <c r="F87"/>
  <c r="K17"/>
  <c r="G149"/>
  <c r="I144"/>
  <c r="G144" s="1"/>
  <c r="I175"/>
  <c r="G145"/>
  <c r="F145"/>
  <c r="I112"/>
  <c r="I329"/>
  <c r="H328"/>
  <c r="G329" l="1"/>
  <c r="L328"/>
  <c r="L327" s="1"/>
  <c r="O87"/>
  <c r="K112"/>
  <c r="K328"/>
  <c r="K327" s="1"/>
  <c r="M328"/>
  <c r="M327" s="1"/>
  <c r="M112"/>
  <c r="H329"/>
  <c r="F329" s="1"/>
  <c r="I328"/>
  <c r="I174"/>
  <c r="G174"/>
  <c r="F328" l="1"/>
  <c r="F327" s="1"/>
  <c r="H327"/>
  <c r="O328"/>
  <c r="O327" s="1"/>
  <c r="O112"/>
  <c r="G112" s="1"/>
  <c r="I327"/>
  <c r="G328" l="1"/>
  <c r="G327" s="1"/>
</calcChain>
</file>

<file path=xl/sharedStrings.xml><?xml version="1.0" encoding="utf-8"?>
<sst xmlns="http://schemas.openxmlformats.org/spreadsheetml/2006/main" count="1132" uniqueCount="226">
  <si>
    <t>ОТЧЕТ</t>
  </si>
  <si>
    <t>о реализации муниципальной программы Азовского немецкого национального муниципального района Омской области</t>
  </si>
  <si>
    <t>(далее — муниципальная программа)</t>
  </si>
  <si>
    <t>"Развитие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</si>
  <si>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
п\п
</t>
  </si>
  <si>
    <t>Наименование показателя</t>
  </si>
  <si>
    <t xml:space="preserve">Финансовое обеспечение </t>
  </si>
  <si>
    <t xml:space="preserve">Целевой индикатор мероприятий подпрограммы </t>
  </si>
  <si>
    <t>Код бюджетной классификации</t>
  </si>
  <si>
    <t>Источник</t>
  </si>
  <si>
    <t>Объем (рублей)</t>
  </si>
  <si>
    <t>Наименование</t>
  </si>
  <si>
    <t>Единица измере-ния</t>
  </si>
  <si>
    <t>Значение</t>
  </si>
  <si>
    <t>Всего</t>
  </si>
  <si>
    <t>2020 год</t>
  </si>
  <si>
    <t>2021 год</t>
  </si>
  <si>
    <t>Главный распорядитель средств местного бюджета</t>
  </si>
  <si>
    <t>Целевая статья расходов</t>
  </si>
  <si>
    <t>план</t>
  </si>
  <si>
    <t>факт</t>
  </si>
  <si>
    <t>Задача 1 муниципальной программы: Повышение эффективности муниципального управления, управления финансами, экономикой и муниципальным имуществом в Азовском немецком национальном муниципальном районе Омской области</t>
  </si>
  <si>
    <t>Цель подпрограммы 1 муниципальной программы. Повышение эффективности муниципального управления, управления финансами, экономикой и муниципальным имуществом в Азовском немецком национальном муниципальном районе Омской области</t>
  </si>
  <si>
    <t xml:space="preserve">Задача 1 подпрограммы 1 муниципальной 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 </t>
  </si>
  <si>
    <t>Всего, из них расходы за счет:</t>
  </si>
  <si>
    <t>х</t>
  </si>
  <si>
    <t>-  налоговых и неналоговых доходов, поступлений в местный бюджет нецелевого характера (далее – источник № 1)</t>
  </si>
  <si>
    <t>- поступлений в местный бюджет целевого характера (далее – источник № 2)</t>
  </si>
  <si>
    <t>1.1</t>
  </si>
  <si>
    <t>Основное мероприятие 1. Обеспечение эффективного осуществления полномочий Администрации Азовского немецкого национального муниципального района Омской области</t>
  </si>
  <si>
    <t>- источник № 1</t>
  </si>
  <si>
    <t>- источник № 2</t>
  </si>
  <si>
    <t>1.1.1</t>
  </si>
  <si>
    <t>Мероприятие 1. Хозяйственное обеспечение органов местного самоуправления</t>
  </si>
  <si>
    <t>Степень обеспечения деятельности Администрации (освоение выделенных в отчетном периоде бюджетных средств из бюджетов разных уровней)</t>
  </si>
  <si>
    <t>%</t>
  </si>
  <si>
    <t>-</t>
  </si>
  <si>
    <t>1.1.2</t>
  </si>
  <si>
    <t>Мероприятие 2. Осуществление функций руководства и управления в сфере установленных функций</t>
  </si>
  <si>
    <t>1.1.3</t>
  </si>
  <si>
    <t>Мероприятие 3. Осуществление государственного полномочия по созданию административных комиссий, в том числе обеспечению их деятельности</t>
  </si>
  <si>
    <t>1.1.4</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</si>
  <si>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</si>
  <si>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1.1.5</t>
  </si>
  <si>
    <t>Мероприятие 5. Повышение уровня профессионального образования муниципальных служащих</t>
  </si>
  <si>
    <t>Доля муниципльных служащих, прошедших обучение по программам дополнительного профессионального образования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</si>
  <si>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</si>
  <si>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</si>
  <si>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502, 503, 504, 506, 507</t>
  </si>
  <si>
    <t>Степень реализации мероприятия</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</si>
  <si>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</si>
  <si>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</si>
  <si>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</si>
  <si>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</si>
  <si>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502, 504, 505, 506, 507, 508,</t>
  </si>
  <si>
    <t>2</t>
  </si>
  <si>
    <t>Задача 2.подпрограммы 1 муниципальной программы: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</si>
  <si>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2.1</t>
  </si>
  <si>
    <t>Основное мероприятие 2. Обеспечение предоставления социальных выплат отдельным категориям граждан</t>
  </si>
  <si>
    <t>2.1.1</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</si>
  <si>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</si>
  <si>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</si>
  <si>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2.1.2</t>
  </si>
  <si>
    <t>Мероприятие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</si>
  <si>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Степень исполнения обязательств по обеспечению гарантий лицам, замещавшим должности муниципальной службы</t>
  </si>
  <si>
    <t>2.1.3</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</si>
  <si>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</si>
  <si>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Итого по подпрограмме 1 муниципальной программы</t>
  </si>
  <si>
    <t>1</t>
  </si>
  <si>
    <t>Задача 1.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t>
  </si>
  <si>
    <t>Х</t>
  </si>
  <si>
    <t>Основное мероприятие: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</si>
  <si>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23.2.01.00000</t>
  </si>
  <si>
    <t>- источника № 1</t>
  </si>
  <si>
    <t>- источника № 2</t>
  </si>
  <si>
    <t>Мероприятие 1. Осуществление функций руководства и управления в сфере установленных функций</t>
  </si>
  <si>
    <t>505</t>
  </si>
  <si>
    <t>23.2.01.19980</t>
  </si>
  <si>
    <t>Средняя оценка качества финансового менеджмента, осуществляемого главными распорядителями средств районного бюджета.</t>
  </si>
  <si>
    <t>балл</t>
  </si>
  <si>
    <t xml:space="preserve">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 </t>
  </si>
  <si>
    <t>23.2.01.19990</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</si>
  <si>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 профессионального образования.</t>
  </si>
  <si>
    <t>процентов</t>
  </si>
  <si>
    <t>Задача 2.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 и развитие механизмов межбюджетного регулирования."</t>
  </si>
  <si>
    <t>2.2</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</si>
  <si>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</si>
  <si>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23.2.02.00000</t>
  </si>
  <si>
    <t>Всего, из них расходы за счёт:</t>
  </si>
  <si>
    <t xml:space="preserve"> - источника № 1</t>
  </si>
  <si>
    <t xml:space="preserve"> - источника № 2</t>
  </si>
  <si>
    <t>2.2.1</t>
  </si>
  <si>
    <t xml:space="preserve">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 </t>
  </si>
  <si>
    <t>23.2.02.70800</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</si>
  <si>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</si>
  <si>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единиц</t>
  </si>
  <si>
    <t>2.2.2</t>
  </si>
  <si>
    <t>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t>
  </si>
  <si>
    <t>23.2.02.81010</t>
  </si>
  <si>
    <t>Удельный вес просроченной кредиторской задолженности по социально значимым расходам в общем объеме расходов местных бюджетов.</t>
  </si>
  <si>
    <t>Итого по подпрограмме 2 муниципальной программы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</si>
  <si>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</si>
  <si>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</si>
  <si>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</si>
  <si>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r>
      <t xml:space="preserve">Цель подпрограммы "Повышение эффективности и качества управления муниципальными финансами в Азовском немецком национальном муниципальном районе Омской области" (далее </t>
    </r>
    <r>
      <rPr>
        <sz val="10"/>
        <color indexed="8"/>
        <rFont val="Symbol"/>
        <family val="1"/>
        <charset val="2"/>
      </rPr>
      <t xml:space="preserve">- </t>
    </r>
    <r>
      <rPr>
        <sz val="10"/>
        <color indexed="8"/>
        <rFont val="Times New Roman"/>
        <family val="1"/>
        <charset val="204"/>
      </rPr>
      <t xml:space="preserve">подпрограмма)
</t>
    </r>
  </si>
  <si>
    <t xml:space="preserve">Подпрограмма  3. "Повышение эффективности управления имуществом в Азовском немецком национальном муниципальном районе Омской области" </t>
  </si>
  <si>
    <t xml:space="preserve">Цель подпрограммы 1. .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</si>
  <si>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</si>
  <si>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x</t>
  </si>
  <si>
    <t>Основное мероприятие: Формирование и развитие муниципальной собственности Азовского немецкого национального муниципального района Омской области.</t>
  </si>
  <si>
    <t>Мероприятие 1 - Оформление технической документации на объекты недвижимого имущества Азовского немецкого национального муниципального района Омской области</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</si>
  <si>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</si>
  <si>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</si>
  <si>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 xml:space="preserve">Количество изготовленных межевых планов, кадастровых выписок (паспортов) или планов территорий на объекты недвижимости </t>
  </si>
  <si>
    <t>Мероприятие 3 - Осуществление оценки объектов собственности Азовского немецкого национального муниципального района Омской области, вовлекаемых в сделки</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</si>
  <si>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</si>
  <si>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Мероприятие 4 - Содержание и обслуживание муниципального имущества Азовского немецкого национального муниципального района Омской области</t>
  </si>
  <si>
    <t>Доля муниципальных организаций, оснащенных средствами обучения безопасному поведению на дорогах</t>
  </si>
  <si>
    <t>Мероприятие 5 - Осуществление функций руководства и управления в сфере установленных функций</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</si>
  <si>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</si>
  <si>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Мероприятие 6 -Приобретение имущества в муниципальную собственность Азовского немецкого национального муниципального района Омской области</t>
  </si>
  <si>
    <t>процент</t>
  </si>
  <si>
    <t>23.1.01.10010</t>
  </si>
  <si>
    <t>23.1.01.19980</t>
  </si>
  <si>
    <t>23.1.01.70820</t>
  </si>
  <si>
    <t>23.1.01.71210</t>
  </si>
  <si>
    <t>23.1.01.19990</t>
  </si>
  <si>
    <t>23.1.01.72370</t>
  </si>
  <si>
    <t>23.1.01.71750</t>
  </si>
  <si>
    <t>23.1.01.55490</t>
  </si>
  <si>
    <t>23.1.02.10010</t>
  </si>
  <si>
    <t>23.1.02.10020</t>
  </si>
  <si>
    <t>23.3.01.10010</t>
  </si>
  <si>
    <t>23.3.01.10020</t>
  </si>
  <si>
    <t>23.3.01.10030</t>
  </si>
  <si>
    <t>23.3.01.10040</t>
  </si>
  <si>
    <t>23.3.01.19980</t>
  </si>
  <si>
    <t>23.3.01.19990</t>
  </si>
  <si>
    <t>23.3.01.10050</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</si>
  <si>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</si>
  <si>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</si>
  <si>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</si>
  <si>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</si>
  <si>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23.4.I4.00000</t>
  </si>
  <si>
    <t xml:space="preserve">Мероприятие 1 Предоставление грантов начинающим субъектам малого предпринимательства </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</si>
  <si>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</si>
  <si>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23.4.I4.S1950</t>
  </si>
  <si>
    <t>23.4.I4.71950</t>
  </si>
  <si>
    <t>Основное мероприятие 2 - Развитие малого  и среднего предпринимательства</t>
  </si>
  <si>
    <t>23.4.01.00000</t>
  </si>
  <si>
    <t>Мероприятие 2 Создание молодежного бизнес-инкубатора</t>
  </si>
  <si>
    <t>23.4.01.10020</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</si>
  <si>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</si>
  <si>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 xml:space="preserve">Задача 2: Повышение уровня занятости населения  в Азовском немецкого национального муниципального района Омской области. </t>
  </si>
  <si>
    <t>Основное мероприятие 3: Содействие занятости населения Азовского немецкого национального муниципального района Омской области</t>
  </si>
  <si>
    <t>23.4.02.00000</t>
  </si>
  <si>
    <t>Мероприятие 1: Участие в организации и финансировании проведения оплачиваемых общественных работ</t>
  </si>
  <si>
    <t>502                  503                         504</t>
  </si>
  <si>
    <t>Количество участников оплачиваемых общественных работ</t>
  </si>
  <si>
    <t>23.4.02.10010</t>
  </si>
  <si>
    <t>23.4.02.70140</t>
  </si>
  <si>
    <t>2.3</t>
  </si>
  <si>
    <t>Мероприятие 2: Расходы на реализацию дополнительных мероприятий в области содействия занятости населения</t>
  </si>
  <si>
    <t>23.4.02.71350</t>
  </si>
  <si>
    <t xml:space="preserve">Количество  рабочих местах работающих инвалидов на которых проведена специальная оценка условий труда </t>
  </si>
  <si>
    <t>мест</t>
  </si>
  <si>
    <t>Количество  оборудованых (оснащеных) рабочих мест для работы инвалидов</t>
  </si>
  <si>
    <t>2.4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</si>
  <si>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</si>
  <si>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503                         504</t>
  </si>
  <si>
    <t>Количество участников мероприятия</t>
  </si>
  <si>
    <t>человек</t>
  </si>
  <si>
    <t>23.4.02.10030</t>
  </si>
  <si>
    <t>23.4.02.L8521</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</si>
  <si>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</si>
  <si>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</si>
  <si>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23.4.03.00000</t>
  </si>
  <si>
    <t>Мероприятие 1: Субсидия социально-ориентированным некоммерческим организациям, не являющимся государственными (муниципальными) учреждениями</t>
  </si>
  <si>
    <t>23.4.03.10010</t>
  </si>
  <si>
    <t>Количество социально ориентированных некоммерческих организаций, которым оказана поддержка</t>
  </si>
  <si>
    <t>23.4.00.00000</t>
  </si>
  <si>
    <t>Итого по подпрограмме 3 муниципальной программы</t>
  </si>
  <si>
    <t>Итого по подпрограмме 4 муниципальной программы</t>
  </si>
  <si>
    <t>23.3.00.00000</t>
  </si>
  <si>
    <t>23.1.00.00000</t>
  </si>
  <si>
    <t>Итого по муниципальной программе</t>
  </si>
  <si>
    <t xml:space="preserve"> - источника № 3</t>
  </si>
  <si>
    <t xml:space="preserve"> - источника № 4</t>
  </si>
  <si>
    <t>2022 год</t>
  </si>
  <si>
    <t>1.1.9</t>
  </si>
  <si>
    <t>1.1.10</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</si>
  <si>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</si>
  <si>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</si>
  <si>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</si>
  <si>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</si>
  <si>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23.2.01.17830</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</si>
  <si>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</si>
  <si>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</si>
  <si>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Мероприятие 7 - Повышение уровня профессионального образования муниципльных служащих Управления имущественных отношений  Азовского немецкого национального муниципального района Омской области</t>
  </si>
  <si>
    <t>Доля муниципльных служащих Управления, прошедших обучение по программам дополнительного профессионального образования</t>
  </si>
  <si>
    <t>Мероприятие 8. - Приобретение нежилых помещений (1П, 3П и гаража/котельной), расположенных по адресу: Омская обл., Азовский ННР, с.Азово, пл.Возрождения, 1</t>
  </si>
  <si>
    <t>23.1.01.72510</t>
  </si>
  <si>
    <t>2.5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</si>
  <si>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</si>
  <si>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2023 год</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</si>
  <si>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</si>
  <si>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</si>
  <si>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23.2.02.81011</t>
  </si>
  <si>
    <t>Доля работников органов местного самоуправления сельских поселений, которым обеспечено повышение оплаты  труда с 1 сентября 2023 года</t>
  </si>
  <si>
    <t>1.1.11</t>
  </si>
  <si>
    <t>Мероприятие 11. Поощрение муниципальной управленческой команды Омской области за достижение Омской областью в 2022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пунктах 4, 5 Правил распределения в 2023 году между субъектами Российской Федерации межбюджетных трансфертов в форме дотаций (грантов)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утвержденных постановлением Правительства Российской Федерации от 13 июня 2023 года № 971</t>
  </si>
  <si>
    <t>2024 год</t>
  </si>
  <si>
    <t>на 31 декабря 2024 года</t>
  </si>
  <si>
    <t>Мероприятие 10.                                     Оформление технических планов в отношении бесхозяйных сетей жилищно-коммунального хозяйства</t>
  </si>
  <si>
    <t>Мероприятие 11.                                     Подготовка проектов межевания земельных участков и проведение кадастровых работ</t>
  </si>
  <si>
    <t>23.3.01.S2470</t>
  </si>
  <si>
    <t>23.3.01.L5991</t>
  </si>
  <si>
    <t>23.3.01.72470</t>
  </si>
  <si>
    <t>Количество подготовленных технических планов в отношении бесхозяйных сетей жилищно коммунального хозяйства</t>
  </si>
  <si>
    <t>1.1.12</t>
  </si>
  <si>
    <t>Мероприятие 12.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(финансовое обеспечение деятельности органов местного самоуправления сельских поселений)</t>
  </si>
  <si>
    <t>23.1.01.81017</t>
  </si>
  <si>
    <t xml:space="preserve">3. иных источников финансирования, предусмотренных законодательством (далее - источник № 3) </t>
  </si>
  <si>
    <t>4. переходящего остатка бюджетных средств (далее - источник № 4)</t>
  </si>
  <si>
    <t>23.2.02.0000</t>
  </si>
  <si>
    <t xml:space="preserve">Приложение № 2 к постановлению Администрации Азовского немецкого
национального муниципального района Омской области от 27.05.2025 № 351
</t>
  </si>
</sst>
</file>

<file path=xl/styles.xml><?xml version="1.0" encoding="utf-8"?>
<styleSheet xmlns="http://schemas.openxmlformats.org/spreadsheetml/2006/main">
  <numFmts count="2">
    <numFmt numFmtId="164" formatCode="#,##0.00\ _₽"/>
    <numFmt numFmtId="165" formatCode="00;&quot;&quot;;00"/>
  </numFmts>
  <fonts count="15">
    <font>
      <sz val="11"/>
      <color indexed="8"/>
      <name val="Calibri"/>
      <family val="2"/>
      <charset val="204"/>
    </font>
    <font>
      <b/>
      <sz val="10"/>
      <name val="Times New Roman"/>
      <family val="1"/>
      <charset val="204"/>
    </font>
    <font>
      <sz val="10"/>
      <name val="Times New Roman"/>
      <family val="1"/>
      <charset val="204"/>
    </font>
    <font>
      <sz val="10"/>
      <color indexed="8"/>
      <name val="Times New Roman"/>
      <family val="1"/>
      <charset val="204"/>
    </font>
    <font>
      <sz val="10"/>
      <color indexed="8"/>
      <name val="Arial Cyr"/>
      <family val="2"/>
      <charset val="204"/>
    </font>
    <font>
      <b/>
      <sz val="10"/>
      <color indexed="12"/>
      <name val="Times New Roman"/>
      <family val="1"/>
      <charset val="204"/>
    </font>
    <font>
      <sz val="10"/>
      <color indexed="8"/>
      <name val="Symbol"/>
      <family val="1"/>
      <charset val="2"/>
    </font>
    <font>
      <sz val="8"/>
      <name val="Times New Roman"/>
      <family val="1"/>
      <charset val="204"/>
    </font>
    <font>
      <sz val="10"/>
      <color indexed="12"/>
      <name val="Times New Roman"/>
      <family val="1"/>
      <charset val="204"/>
    </font>
    <font>
      <b/>
      <sz val="8"/>
      <name val="Arial"/>
      <family val="2"/>
      <charset val="204"/>
    </font>
    <font>
      <b/>
      <sz val="11"/>
      <color indexed="8"/>
      <name val="Calibri"/>
      <family val="2"/>
      <charset val="204"/>
    </font>
    <font>
      <sz val="10"/>
      <color theme="1"/>
      <name val="Times New Roman"/>
      <family val="1"/>
      <charset val="204"/>
    </font>
    <font>
      <b/>
      <sz val="10"/>
      <color theme="1"/>
      <name val="Times New Roman"/>
      <family val="1"/>
      <charset val="204"/>
    </font>
    <font>
      <sz val="11"/>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8"/>
      </left>
      <right style="hair">
        <color indexed="8"/>
      </right>
      <top style="hair">
        <color indexed="8"/>
      </top>
      <bottom style="hair">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applyBorder="0" applyProtection="0"/>
  </cellStyleXfs>
  <cellXfs count="139">
    <xf numFmtId="0" fontId="0" fillId="0" borderId="0" xfId="0"/>
    <xf numFmtId="0" fontId="1" fillId="0" borderId="0" xfId="0" applyFont="1" applyFill="1" applyBorder="1" applyAlignment="1">
      <alignment horizontal="center" vertical="top" wrapText="1"/>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 fontId="2" fillId="0" borderId="0" xfId="0" applyNumberFormat="1" applyFont="1" applyFill="1" applyBorder="1" applyAlignment="1">
      <alignment horizontal="center" vertical="center" wrapText="1"/>
    </xf>
    <xf numFmtId="1" fontId="2" fillId="0" borderId="0" xfId="0" applyNumberFormat="1" applyFont="1" applyFill="1" applyAlignment="1">
      <alignment horizontal="center" vertical="center" wrapText="1"/>
    </xf>
    <xf numFmtId="0" fontId="2"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1" fontId="2" fillId="0" borderId="1" xfId="0" applyNumberFormat="1" applyFont="1" applyFill="1" applyBorder="1" applyAlignment="1">
      <alignment horizontal="center" vertical="center" wrapText="1"/>
    </xf>
    <xf numFmtId="1" fontId="2" fillId="0" borderId="0" xfId="0" applyNumberFormat="1" applyFont="1" applyFill="1" applyAlignment="1">
      <alignment horizontal="center" vertical="top" wrapText="1"/>
    </xf>
    <xf numFmtId="1" fontId="2" fillId="0" borderId="0" xfId="0" applyNumberFormat="1" applyFont="1" applyFill="1" applyBorder="1" applyAlignment="1">
      <alignment horizontal="center" vertical="top" wrapText="1"/>
    </xf>
    <xf numFmtId="0" fontId="5" fillId="0" borderId="0" xfId="1" applyFont="1" applyFill="1" applyBorder="1" applyAlignment="1" applyProtection="1">
      <alignment vertical="center" wrapText="1"/>
    </xf>
    <xf numFmtId="4" fontId="3" fillId="0" borderId="0" xfId="1" applyNumberFormat="1" applyFont="1" applyFill="1" applyBorder="1" applyAlignment="1" applyProtection="1"/>
    <xf numFmtId="0" fontId="3" fillId="0" borderId="0" xfId="1" applyFont="1" applyFill="1" applyBorder="1" applyAlignment="1" applyProtection="1"/>
    <xf numFmtId="4" fontId="8" fillId="0" borderId="0" xfId="0" applyNumberFormat="1" applyFont="1" applyFill="1"/>
    <xf numFmtId="0" fontId="8" fillId="0" borderId="0" xfId="0" applyFont="1" applyFill="1"/>
    <xf numFmtId="4" fontId="8" fillId="0" borderId="0" xfId="0" applyNumberFormat="1" applyFont="1" applyFill="1" applyBorder="1"/>
    <xf numFmtId="0" fontId="0" fillId="0" borderId="0" xfId="0" applyAlignment="1">
      <alignment wrapText="1"/>
    </xf>
    <xf numFmtId="0" fontId="0" fillId="0" borderId="0" xfId="0" applyAlignment="1">
      <alignment horizontal="left" vertical="top" wrapText="1"/>
    </xf>
    <xf numFmtId="0" fontId="11" fillId="0" borderId="1" xfId="0" applyFont="1" applyFill="1" applyBorder="1" applyAlignment="1">
      <alignment wrapText="1"/>
    </xf>
    <xf numFmtId="0" fontId="2" fillId="0" borderId="1" xfId="0" applyFont="1" applyFill="1" applyBorder="1" applyAlignment="1">
      <alignment vertical="center" wrapText="1"/>
    </xf>
    <xf numFmtId="0" fontId="10" fillId="0" borderId="0" xfId="0" applyFont="1"/>
    <xf numFmtId="164" fontId="12" fillId="0" borderId="1" xfId="0" applyNumberFormat="1" applyFont="1" applyFill="1" applyBorder="1" applyAlignment="1">
      <alignment horizontal="right" vertical="top" wrapText="1"/>
    </xf>
    <xf numFmtId="0" fontId="1" fillId="0" borderId="0" xfId="0" applyFont="1" applyFill="1" applyBorder="1" applyAlignment="1">
      <alignment horizontal="center" vertical="top" wrapText="1"/>
    </xf>
    <xf numFmtId="0" fontId="0" fillId="0" borderId="0" xfId="0" applyAlignment="1">
      <alignment horizontal="left" vertical="top" wrapText="1"/>
    </xf>
    <xf numFmtId="0" fontId="2" fillId="0" borderId="1"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vertical="top" wrapText="1"/>
    </xf>
    <xf numFmtId="0" fontId="5" fillId="0" borderId="1" xfId="1" applyFont="1" applyFill="1" applyBorder="1" applyAlignment="1" applyProtection="1">
      <alignment horizontal="center" vertical="center" wrapText="1"/>
    </xf>
    <xf numFmtId="0" fontId="5" fillId="0" borderId="1" xfId="0" applyFont="1" applyFill="1" applyBorder="1" applyAlignment="1">
      <alignment horizontal="center" wrapText="1"/>
    </xf>
    <xf numFmtId="0" fontId="0" fillId="0" borderId="1" xfId="0" applyBorder="1" applyAlignment="1">
      <alignment vertical="center" wrapText="1"/>
    </xf>
    <xf numFmtId="165" fontId="9" fillId="0" borderId="1" xfId="0" applyNumberFormat="1" applyFont="1" applyFill="1" applyBorder="1" applyAlignment="1" applyProtection="1">
      <alignment horizontal="left" vertical="center"/>
      <protection hidden="1"/>
    </xf>
    <xf numFmtId="0" fontId="11"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5" fillId="0" borderId="1" xfId="1" applyFont="1" applyFill="1" applyBorder="1" applyAlignment="1" applyProtection="1">
      <alignment horizontal="center" vertical="center" wrapText="1"/>
    </xf>
    <xf numFmtId="0" fontId="5" fillId="0" borderId="1" xfId="0" applyFont="1" applyFill="1" applyBorder="1" applyAlignment="1">
      <alignment horizontal="center" wrapText="1"/>
    </xf>
    <xf numFmtId="1" fontId="2"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top" wrapText="1"/>
    </xf>
    <xf numFmtId="0" fontId="0" fillId="0" borderId="0" xfId="0" applyAlignment="1">
      <alignment horizontal="left" vertical="top" wrapText="1"/>
    </xf>
    <xf numFmtId="4"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165" fontId="9" fillId="0" borderId="1" xfId="0" applyNumberFormat="1" applyFont="1" applyFill="1" applyBorder="1" applyAlignment="1" applyProtection="1">
      <alignment horizontal="center" vertical="center"/>
      <protection hidden="1"/>
    </xf>
    <xf numFmtId="1"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164" fontId="11" fillId="0" borderId="1" xfId="0" applyNumberFormat="1" applyFont="1" applyFill="1" applyBorder="1" applyAlignment="1">
      <alignment horizontal="right" vertical="top" wrapText="1"/>
    </xf>
    <xf numFmtId="4" fontId="2" fillId="0" borderId="1" xfId="0" applyNumberFormat="1" applyFont="1" applyFill="1" applyBorder="1" applyAlignment="1">
      <alignment horizontal="right" vertical="top"/>
    </xf>
    <xf numFmtId="4" fontId="2" fillId="0" borderId="1" xfId="0" applyNumberFormat="1" applyFont="1" applyFill="1" applyBorder="1" applyAlignment="1">
      <alignment horizontal="right" vertical="top" wrapText="1"/>
    </xf>
    <xf numFmtId="0" fontId="0" fillId="0" borderId="0" xfId="0" applyFill="1"/>
    <xf numFmtId="4" fontId="2" fillId="0" borderId="1"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4" fontId="3" fillId="0" borderId="1" xfId="1" applyNumberFormat="1" applyFont="1" applyFill="1" applyBorder="1" applyAlignment="1" applyProtection="1">
      <alignment horizontal="right" vertical="center" wrapText="1"/>
    </xf>
    <xf numFmtId="164" fontId="2" fillId="0" borderId="1" xfId="0" applyNumberFormat="1" applyFont="1" applyFill="1" applyBorder="1" applyAlignment="1">
      <alignment horizontal="right" vertical="center" wrapText="1"/>
    </xf>
    <xf numFmtId="4" fontId="2" fillId="0" borderId="8" xfId="0" applyNumberFormat="1" applyFont="1" applyFill="1" applyBorder="1" applyAlignment="1">
      <alignment horizontal="right" vertical="center" wrapText="1"/>
    </xf>
    <xf numFmtId="4" fontId="1" fillId="0"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2" fillId="0" borderId="1" xfId="0" applyFont="1" applyFill="1" applyBorder="1" applyAlignment="1">
      <alignment horizontal="justify"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49" fontId="2" fillId="2" borderId="1" xfId="0" applyNumberFormat="1" applyFont="1" applyFill="1" applyBorder="1" applyAlignment="1">
      <alignment horizontal="center" vertical="top" wrapText="1"/>
    </xf>
    <xf numFmtId="0" fontId="2" fillId="2" borderId="1" xfId="0" applyFont="1" applyFill="1" applyBorder="1" applyAlignment="1">
      <alignment horizontal="left" vertical="top" wrapText="1"/>
    </xf>
    <xf numFmtId="165" fontId="9" fillId="0" borderId="1" xfId="0" applyNumberFormat="1" applyFont="1" applyFill="1" applyBorder="1" applyAlignment="1" applyProtection="1">
      <alignment horizontal="center" vertical="center"/>
      <protection hidden="1"/>
    </xf>
    <xf numFmtId="4"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 fontId="2" fillId="0" borderId="5"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4" fontId="2" fillId="0" borderId="7" xfId="0" applyNumberFormat="1" applyFont="1" applyFill="1" applyBorder="1" applyAlignment="1">
      <alignment horizontal="center" vertical="center" wrapText="1"/>
    </xf>
    <xf numFmtId="0" fontId="0" fillId="0" borderId="0" xfId="0" applyAlignment="1">
      <alignment horizontal="left" vertical="top" wrapText="1"/>
    </xf>
    <xf numFmtId="0" fontId="1"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0" fontId="1" fillId="0" borderId="1" xfId="0" applyFont="1" applyFill="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vertical="top" wrapText="1"/>
    </xf>
    <xf numFmtId="0" fontId="13" fillId="0" borderId="1" xfId="0" applyFont="1" applyBorder="1" applyAlignment="1">
      <alignment horizontal="center" vertical="top" wrapText="1"/>
    </xf>
    <xf numFmtId="0" fontId="1" fillId="0" borderId="0"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 fillId="0" borderId="1" xfId="0" applyFont="1" applyFill="1" applyBorder="1" applyAlignment="1">
      <alignment horizontal="center" vertical="top" wrapText="1"/>
    </xf>
    <xf numFmtId="4" fontId="3" fillId="0" borderId="1" xfId="0" applyNumberFormat="1" applyFont="1" applyFill="1" applyBorder="1" applyAlignment="1">
      <alignment vertical="center" wrapText="1"/>
    </xf>
    <xf numFmtId="0" fontId="2" fillId="0" borderId="1" xfId="0" applyFont="1" applyFill="1" applyBorder="1" applyAlignment="1">
      <alignment horizontal="center" vertical="top" wrapText="1"/>
    </xf>
    <xf numFmtId="0" fontId="12" fillId="0" borderId="1" xfId="0" applyFont="1" applyFill="1" applyBorder="1" applyAlignment="1">
      <alignment horizontal="center" vertical="top" wrapText="1"/>
    </xf>
    <xf numFmtId="1" fontId="2" fillId="0" borderId="1" xfId="0" applyNumberFormat="1" applyFont="1" applyFill="1" applyBorder="1" applyAlignment="1">
      <alignment horizontal="center" vertical="center" wrapText="1"/>
    </xf>
    <xf numFmtId="0" fontId="5" fillId="0" borderId="1" xfId="1" applyFont="1" applyFill="1" applyBorder="1" applyAlignment="1" applyProtection="1">
      <alignment horizontal="center" vertical="center" wrapText="1"/>
    </xf>
    <xf numFmtId="0" fontId="5" fillId="0" borderId="1" xfId="0" applyFont="1" applyFill="1" applyBorder="1" applyAlignment="1">
      <alignment horizont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16" xfId="0" applyFont="1" applyFill="1" applyBorder="1" applyAlignment="1">
      <alignment horizontal="left" vertical="top" wrapText="1"/>
    </xf>
    <xf numFmtId="4" fontId="1" fillId="0" borderId="5"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7" fillId="0" borderId="5" xfId="0" applyNumberFormat="1" applyFont="1" applyFill="1" applyBorder="1" applyAlignment="1">
      <alignment horizontal="center" vertical="center" wrapText="1"/>
    </xf>
    <xf numFmtId="4" fontId="7" fillId="0" borderId="6" xfId="0" applyNumberFormat="1" applyFont="1" applyFill="1" applyBorder="1" applyAlignment="1">
      <alignment horizontal="center" vertical="center" wrapText="1"/>
    </xf>
    <xf numFmtId="4" fontId="7" fillId="0" borderId="7" xfId="0" applyNumberFormat="1" applyFont="1" applyFill="1" applyBorder="1" applyAlignment="1">
      <alignment horizontal="center" vertical="center" wrapText="1"/>
    </xf>
    <xf numFmtId="165" fontId="9" fillId="0" borderId="5" xfId="0" applyNumberFormat="1" applyFont="1" applyFill="1" applyBorder="1" applyAlignment="1" applyProtection="1">
      <alignment horizontal="center" vertical="center"/>
      <protection hidden="1"/>
    </xf>
    <xf numFmtId="165" fontId="9" fillId="0" borderId="6" xfId="0" applyNumberFormat="1" applyFont="1" applyFill="1" applyBorder="1" applyAlignment="1" applyProtection="1">
      <alignment horizontal="center" vertical="center"/>
      <protection hidden="1"/>
    </xf>
    <xf numFmtId="165" fontId="9" fillId="0" borderId="7" xfId="0" applyNumberFormat="1" applyFont="1" applyFill="1" applyBorder="1" applyAlignment="1" applyProtection="1">
      <alignment horizontal="center" vertical="center"/>
      <protection hidden="1"/>
    </xf>
    <xf numFmtId="0" fontId="1" fillId="0" borderId="9"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cellXfs>
  <cellStyles count="2">
    <cellStyle name="Excel Built-in 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G331"/>
  <sheetViews>
    <sheetView tabSelected="1" view="pageBreakPreview" topLeftCell="F1" zoomScale="80" zoomScaleNormal="80" zoomScaleSheetLayoutView="80" workbookViewId="0">
      <selection activeCell="R2" sqref="R2"/>
    </sheetView>
  </sheetViews>
  <sheetFormatPr defaultRowHeight="15"/>
  <cols>
    <col min="2" max="2" width="43.5703125" customWidth="1"/>
    <col min="3" max="3" width="19" customWidth="1"/>
    <col min="4" max="4" width="15.140625" customWidth="1"/>
    <col min="5" max="5" width="22.7109375" customWidth="1"/>
    <col min="6" max="6" width="15.85546875" bestFit="1" customWidth="1"/>
    <col min="7" max="7" width="17.42578125" customWidth="1"/>
    <col min="8" max="10" width="14.85546875" bestFit="1" customWidth="1"/>
    <col min="11" max="11" width="18.28515625" bestFit="1" customWidth="1"/>
    <col min="12" max="12" width="17" customWidth="1"/>
    <col min="13" max="13" width="18.28515625" bestFit="1" customWidth="1"/>
    <col min="14" max="14" width="17" customWidth="1"/>
    <col min="15" max="15" width="18.28515625" bestFit="1" customWidth="1"/>
    <col min="16" max="16" width="17" style="53" customWidth="1"/>
    <col min="17" max="17" width="18.28515625" bestFit="1" customWidth="1"/>
    <col min="18" max="18" width="19.28515625" customWidth="1"/>
    <col min="19" max="19" width="10.28515625" customWidth="1"/>
    <col min="21" max="21" width="10.7109375" customWidth="1"/>
  </cols>
  <sheetData>
    <row r="1" spans="1:85" ht="35.25" customHeight="1">
      <c r="R1" s="83" t="s">
        <v>225</v>
      </c>
      <c r="S1" s="83"/>
      <c r="T1" s="83"/>
      <c r="U1" s="83"/>
      <c r="V1" s="83"/>
      <c r="W1" s="83"/>
      <c r="X1" s="83"/>
      <c r="Y1" s="83"/>
      <c r="Z1" s="18"/>
      <c r="AA1" s="18"/>
      <c r="AB1" s="24"/>
      <c r="AC1" s="24"/>
      <c r="AD1" s="44"/>
      <c r="AE1" s="44"/>
    </row>
    <row r="2" spans="1:85">
      <c r="T2" s="17"/>
      <c r="U2" s="17"/>
      <c r="V2" s="17"/>
      <c r="W2" s="17"/>
      <c r="X2" s="17"/>
      <c r="Y2" s="17"/>
      <c r="Z2" s="17"/>
      <c r="AA2" s="17"/>
      <c r="AB2" s="17"/>
      <c r="AC2" s="17"/>
      <c r="AD2" s="17"/>
      <c r="AE2" s="17"/>
    </row>
    <row r="3" spans="1:85" s="2" customFormat="1" ht="12.75" customHeight="1">
      <c r="A3" s="90" t="s">
        <v>0</v>
      </c>
      <c r="B3" s="90"/>
      <c r="C3" s="90"/>
      <c r="D3" s="90"/>
      <c r="E3" s="90"/>
      <c r="F3" s="90"/>
      <c r="G3" s="90"/>
      <c r="H3" s="90"/>
      <c r="I3" s="90"/>
      <c r="J3" s="90"/>
      <c r="K3" s="90"/>
      <c r="L3" s="90"/>
      <c r="M3" s="90"/>
      <c r="N3" s="90"/>
      <c r="O3" s="90"/>
      <c r="P3" s="90"/>
      <c r="Q3" s="90"/>
      <c r="R3" s="90"/>
      <c r="S3" s="90"/>
      <c r="T3" s="90"/>
      <c r="U3" s="90"/>
      <c r="V3" s="90"/>
      <c r="W3" s="90"/>
      <c r="X3" s="90"/>
      <c r="Y3" s="90"/>
      <c r="Z3" s="1"/>
      <c r="AA3" s="1"/>
      <c r="AB3" s="23"/>
      <c r="AC3" s="23"/>
      <c r="AD3" s="43"/>
      <c r="AE3" s="43"/>
    </row>
    <row r="4" spans="1:85" s="2" customFormat="1" ht="16.350000000000001" customHeight="1">
      <c r="A4" s="90" t="s">
        <v>1</v>
      </c>
      <c r="B4" s="90"/>
      <c r="C4" s="90"/>
      <c r="D4" s="90"/>
      <c r="E4" s="90"/>
      <c r="F4" s="90"/>
      <c r="G4" s="90"/>
      <c r="H4" s="90"/>
      <c r="I4" s="90"/>
      <c r="J4" s="90"/>
      <c r="K4" s="90"/>
      <c r="L4" s="90"/>
      <c r="M4" s="90"/>
      <c r="N4" s="90"/>
      <c r="O4" s="90"/>
      <c r="P4" s="90"/>
      <c r="Q4" s="90"/>
      <c r="R4" s="90"/>
      <c r="S4" s="90"/>
      <c r="T4" s="90"/>
      <c r="U4" s="90"/>
      <c r="V4" s="90"/>
      <c r="W4" s="90"/>
      <c r="X4" s="90"/>
      <c r="Y4" s="90"/>
      <c r="Z4" s="1"/>
      <c r="AA4" s="1"/>
      <c r="AB4" s="23"/>
      <c r="AC4" s="23"/>
      <c r="AD4" s="43"/>
      <c r="AE4" s="43"/>
    </row>
    <row r="5" spans="1:85" s="2" customFormat="1" ht="16.350000000000001" customHeight="1">
      <c r="A5" s="90" t="s">
        <v>2</v>
      </c>
      <c r="B5" s="90"/>
      <c r="C5" s="90"/>
      <c r="D5" s="90"/>
      <c r="E5" s="90"/>
      <c r="F5" s="90"/>
      <c r="G5" s="90"/>
      <c r="H5" s="90"/>
      <c r="I5" s="90"/>
      <c r="J5" s="90"/>
      <c r="K5" s="90"/>
      <c r="L5" s="90"/>
      <c r="M5" s="90"/>
      <c r="N5" s="90"/>
      <c r="O5" s="90"/>
      <c r="P5" s="90"/>
      <c r="Q5" s="90"/>
      <c r="R5" s="90"/>
      <c r="S5" s="90"/>
      <c r="T5" s="90"/>
      <c r="U5" s="90"/>
      <c r="V5" s="90"/>
      <c r="W5" s="90"/>
      <c r="X5" s="1"/>
      <c r="Y5" s="1"/>
      <c r="Z5" s="1"/>
      <c r="AA5" s="1"/>
      <c r="AB5" s="23"/>
      <c r="AC5" s="23"/>
      <c r="AD5" s="43"/>
      <c r="AE5" s="43"/>
    </row>
    <row r="6" spans="1:85" s="2" customFormat="1" ht="16.350000000000001" customHeight="1">
      <c r="A6" s="90" t="s">
        <v>3</v>
      </c>
      <c r="B6" s="90"/>
      <c r="C6" s="90"/>
      <c r="D6" s="90"/>
      <c r="E6" s="90"/>
      <c r="F6" s="90"/>
      <c r="G6" s="90"/>
      <c r="H6" s="90"/>
      <c r="I6" s="90"/>
      <c r="J6" s="90"/>
      <c r="K6" s="90"/>
      <c r="L6" s="90"/>
      <c r="M6" s="90"/>
      <c r="N6" s="90"/>
      <c r="O6" s="90"/>
      <c r="P6" s="90"/>
      <c r="Q6" s="90"/>
      <c r="R6" s="90"/>
      <c r="S6" s="90"/>
      <c r="T6" s="90"/>
      <c r="U6" s="90"/>
      <c r="V6" s="90"/>
      <c r="W6" s="90"/>
      <c r="X6" s="1"/>
      <c r="Y6" s="1"/>
      <c r="Z6" s="1"/>
      <c r="AA6" s="1"/>
      <c r="AB6" s="23"/>
      <c r="AC6" s="23"/>
      <c r="AD6" s="43"/>
      <c r="AE6" s="43"/>
    </row>
    <row r="7" spans="1:85" s="2" customFormat="1" ht="13.9" customHeight="1">
      <c r="A7" s="90" t="s">
        <v>212</v>
      </c>
      <c r="B7" s="90"/>
      <c r="C7" s="90"/>
      <c r="D7" s="90"/>
      <c r="E7" s="90"/>
      <c r="F7" s="90"/>
      <c r="G7" s="90"/>
      <c r="H7" s="90"/>
      <c r="I7" s="90"/>
      <c r="J7" s="90"/>
      <c r="K7" s="90"/>
      <c r="L7" s="90"/>
      <c r="M7" s="90"/>
      <c r="N7" s="90"/>
      <c r="O7" s="90"/>
      <c r="P7" s="90"/>
      <c r="Q7" s="90"/>
      <c r="R7" s="90"/>
      <c r="S7" s="90"/>
      <c r="T7" s="90"/>
      <c r="U7" s="90"/>
      <c r="V7" s="90"/>
      <c r="W7" s="90"/>
      <c r="X7" s="1"/>
      <c r="Y7" s="1"/>
      <c r="Z7" s="1"/>
      <c r="AA7" s="1"/>
      <c r="AB7" s="23"/>
      <c r="AC7" s="23"/>
      <c r="AD7" s="43"/>
      <c r="AE7" s="43"/>
    </row>
    <row r="8" spans="1:85" s="3" customFormat="1" ht="15" customHeight="1">
      <c r="A8" s="91" t="s">
        <v>4</v>
      </c>
      <c r="B8" s="91" t="s">
        <v>5</v>
      </c>
      <c r="C8" s="106" t="s">
        <v>6</v>
      </c>
      <c r="D8" s="107"/>
      <c r="E8" s="107"/>
      <c r="F8" s="107"/>
      <c r="G8" s="107"/>
      <c r="H8" s="107"/>
      <c r="I8" s="107"/>
      <c r="J8" s="107"/>
      <c r="K8" s="107"/>
      <c r="L8" s="107"/>
      <c r="M8" s="107"/>
      <c r="N8" s="107"/>
      <c r="O8" s="107"/>
      <c r="P8" s="107"/>
      <c r="Q8" s="108"/>
      <c r="R8" s="70" t="s">
        <v>7</v>
      </c>
      <c r="S8" s="70"/>
      <c r="T8" s="70"/>
      <c r="U8" s="70"/>
      <c r="V8" s="70"/>
      <c r="W8" s="70"/>
      <c r="X8" s="70"/>
      <c r="Y8" s="70"/>
      <c r="Z8" s="70"/>
      <c r="AA8" s="70"/>
      <c r="AB8" s="70"/>
      <c r="AC8" s="70"/>
      <c r="AD8" s="70"/>
      <c r="AE8" s="70"/>
    </row>
    <row r="9" spans="1:85" s="3" customFormat="1" ht="12.75" customHeight="1">
      <c r="A9" s="91"/>
      <c r="B9" s="91"/>
      <c r="C9" s="91" t="s">
        <v>8</v>
      </c>
      <c r="D9" s="91"/>
      <c r="E9" s="91" t="s">
        <v>9</v>
      </c>
      <c r="F9" s="109" t="s">
        <v>10</v>
      </c>
      <c r="G9" s="110"/>
      <c r="H9" s="110"/>
      <c r="I9" s="110"/>
      <c r="J9" s="110"/>
      <c r="K9" s="110"/>
      <c r="L9" s="110"/>
      <c r="M9" s="110"/>
      <c r="N9" s="110"/>
      <c r="O9" s="110"/>
      <c r="P9" s="110"/>
      <c r="Q9" s="111"/>
      <c r="R9" s="70" t="s">
        <v>11</v>
      </c>
      <c r="S9" s="70" t="s">
        <v>12</v>
      </c>
      <c r="T9" s="70" t="s">
        <v>13</v>
      </c>
      <c r="U9" s="70"/>
      <c r="V9" s="70"/>
      <c r="W9" s="70"/>
      <c r="X9" s="70"/>
      <c r="Y9" s="70"/>
      <c r="Z9" s="70"/>
      <c r="AA9" s="70"/>
      <c r="AB9" s="70"/>
      <c r="AC9" s="70"/>
      <c r="AD9" s="70"/>
      <c r="AE9" s="70"/>
    </row>
    <row r="10" spans="1:85" s="3" customFormat="1" ht="16.350000000000001" customHeight="1">
      <c r="A10" s="91"/>
      <c r="B10" s="91"/>
      <c r="C10" s="91"/>
      <c r="D10" s="91"/>
      <c r="E10" s="91"/>
      <c r="F10" s="70" t="s">
        <v>14</v>
      </c>
      <c r="G10" s="70"/>
      <c r="H10" s="70" t="s">
        <v>15</v>
      </c>
      <c r="I10" s="70"/>
      <c r="J10" s="70" t="s">
        <v>16</v>
      </c>
      <c r="K10" s="70"/>
      <c r="L10" s="70" t="s">
        <v>188</v>
      </c>
      <c r="M10" s="70"/>
      <c r="N10" s="70" t="s">
        <v>204</v>
      </c>
      <c r="O10" s="70"/>
      <c r="P10" s="70" t="s">
        <v>211</v>
      </c>
      <c r="Q10" s="70"/>
      <c r="R10" s="70"/>
      <c r="S10" s="70"/>
      <c r="T10" s="70" t="s">
        <v>14</v>
      </c>
      <c r="U10" s="70"/>
      <c r="V10" s="70" t="s">
        <v>15</v>
      </c>
      <c r="W10" s="70"/>
      <c r="X10" s="70" t="s">
        <v>16</v>
      </c>
      <c r="Y10" s="70"/>
      <c r="Z10" s="70" t="s">
        <v>188</v>
      </c>
      <c r="AA10" s="70"/>
      <c r="AB10" s="70" t="s">
        <v>204</v>
      </c>
      <c r="AC10" s="70"/>
      <c r="AD10" s="70" t="s">
        <v>211</v>
      </c>
      <c r="AE10" s="70"/>
    </row>
    <row r="11" spans="1:85" s="3" customFormat="1" ht="95.1" customHeight="1">
      <c r="A11" s="91"/>
      <c r="B11" s="91"/>
      <c r="C11" s="25" t="s">
        <v>17</v>
      </c>
      <c r="D11" s="25" t="s">
        <v>18</v>
      </c>
      <c r="E11" s="91"/>
      <c r="F11" s="27" t="s">
        <v>19</v>
      </c>
      <c r="G11" s="27" t="s">
        <v>20</v>
      </c>
      <c r="H11" s="27" t="s">
        <v>19</v>
      </c>
      <c r="I11" s="27" t="s">
        <v>20</v>
      </c>
      <c r="J11" s="27" t="s">
        <v>19</v>
      </c>
      <c r="K11" s="27" t="s">
        <v>20</v>
      </c>
      <c r="L11" s="27" t="s">
        <v>19</v>
      </c>
      <c r="M11" s="27" t="s">
        <v>20</v>
      </c>
      <c r="N11" s="27" t="s">
        <v>19</v>
      </c>
      <c r="O11" s="27" t="s">
        <v>20</v>
      </c>
      <c r="P11" s="45" t="s">
        <v>19</v>
      </c>
      <c r="Q11" s="38" t="s">
        <v>20</v>
      </c>
      <c r="R11" s="70"/>
      <c r="S11" s="70"/>
      <c r="T11" s="38" t="s">
        <v>19</v>
      </c>
      <c r="U11" s="38" t="s">
        <v>20</v>
      </c>
      <c r="V11" s="38" t="s">
        <v>19</v>
      </c>
      <c r="W11" s="38" t="s">
        <v>20</v>
      </c>
      <c r="X11" s="38" t="s">
        <v>19</v>
      </c>
      <c r="Y11" s="38" t="s">
        <v>20</v>
      </c>
      <c r="Z11" s="38" t="s">
        <v>19</v>
      </c>
      <c r="AA11" s="38" t="s">
        <v>20</v>
      </c>
      <c r="AB11" s="38" t="s">
        <v>19</v>
      </c>
      <c r="AC11" s="38" t="s">
        <v>20</v>
      </c>
      <c r="AD11" s="38" t="s">
        <v>19</v>
      </c>
      <c r="AE11" s="38" t="s">
        <v>20</v>
      </c>
    </row>
    <row r="12" spans="1:85" s="5" customFormat="1" ht="12.75">
      <c r="A12" s="8">
        <v>1</v>
      </c>
      <c r="B12" s="25">
        <v>2</v>
      </c>
      <c r="C12" s="8">
        <v>3</v>
      </c>
      <c r="D12" s="8">
        <v>4</v>
      </c>
      <c r="E12" s="8">
        <v>5</v>
      </c>
      <c r="F12" s="8">
        <v>6</v>
      </c>
      <c r="G12" s="8">
        <v>7</v>
      </c>
      <c r="H12" s="8">
        <v>8</v>
      </c>
      <c r="I12" s="8">
        <v>9</v>
      </c>
      <c r="J12" s="8">
        <v>10</v>
      </c>
      <c r="K12" s="8">
        <v>11</v>
      </c>
      <c r="L12" s="8">
        <v>12</v>
      </c>
      <c r="M12" s="8">
        <v>13</v>
      </c>
      <c r="N12" s="8">
        <v>12</v>
      </c>
      <c r="O12" s="8">
        <v>13</v>
      </c>
      <c r="P12" s="48">
        <v>14</v>
      </c>
      <c r="Q12" s="42">
        <v>15</v>
      </c>
      <c r="R12" s="8">
        <v>16</v>
      </c>
      <c r="S12" s="8">
        <v>17</v>
      </c>
      <c r="T12" s="8">
        <v>15</v>
      </c>
      <c r="U12" s="8">
        <v>18</v>
      </c>
      <c r="V12" s="8">
        <v>19</v>
      </c>
      <c r="W12" s="8">
        <v>20</v>
      </c>
      <c r="X12" s="8">
        <v>21</v>
      </c>
      <c r="Y12" s="8">
        <v>22</v>
      </c>
      <c r="Z12" s="8">
        <v>23</v>
      </c>
      <c r="AA12" s="8">
        <v>24</v>
      </c>
      <c r="AB12" s="8">
        <v>25</v>
      </c>
      <c r="AC12" s="8">
        <v>26</v>
      </c>
      <c r="AD12" s="42">
        <v>27</v>
      </c>
      <c r="AE12" s="42">
        <v>28</v>
      </c>
      <c r="AF12" s="4"/>
      <c r="AG12" s="4"/>
      <c r="AH12" s="4"/>
      <c r="AI12" s="4"/>
      <c r="AJ12" s="4"/>
      <c r="AK12" s="4"/>
      <c r="AL12" s="4"/>
      <c r="AM12" s="4"/>
      <c r="AN12" s="4"/>
      <c r="AO12" s="4"/>
      <c r="AP12" s="4"/>
      <c r="AQ12" s="4"/>
      <c r="AR12" s="4"/>
      <c r="AS12" s="4"/>
      <c r="AT12" s="4"/>
      <c r="AU12" s="4"/>
      <c r="AV12" s="4"/>
      <c r="AW12" s="4"/>
      <c r="AX12" s="4"/>
      <c r="AY12" s="4"/>
      <c r="AZ12" s="4"/>
      <c r="BA12" s="4"/>
      <c r="BM12" s="4"/>
      <c r="BN12" s="4"/>
      <c r="BO12" s="4"/>
      <c r="BP12" s="4"/>
      <c r="BQ12" s="4"/>
      <c r="BR12" s="4"/>
      <c r="BS12" s="4"/>
      <c r="BT12" s="4"/>
      <c r="BU12" s="4"/>
      <c r="BV12" s="4"/>
      <c r="BW12" s="4"/>
      <c r="BX12" s="4"/>
      <c r="BY12" s="4"/>
      <c r="BZ12" s="4"/>
      <c r="CA12" s="4"/>
      <c r="CB12" s="4"/>
    </row>
    <row r="13" spans="1:85" s="5" customFormat="1" ht="13.9" customHeight="1">
      <c r="A13" s="103" t="s">
        <v>101</v>
      </c>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8"/>
      <c r="AC13" s="8"/>
      <c r="AD13" s="42"/>
      <c r="AE13" s="42"/>
      <c r="AF13" s="4"/>
      <c r="AG13" s="4"/>
      <c r="AH13" s="4"/>
      <c r="AI13" s="4"/>
      <c r="AJ13" s="4"/>
      <c r="AK13" s="4"/>
      <c r="AL13" s="4"/>
      <c r="AM13" s="4"/>
      <c r="AN13" s="4"/>
      <c r="AO13" s="4"/>
      <c r="AP13" s="4"/>
      <c r="AQ13" s="4"/>
      <c r="AR13" s="4"/>
      <c r="AS13" s="4"/>
      <c r="AT13" s="4"/>
      <c r="AU13" s="4"/>
      <c r="AV13" s="4"/>
      <c r="AW13" s="4"/>
      <c r="AX13" s="4"/>
      <c r="AY13" s="4"/>
      <c r="AZ13" s="4"/>
      <c r="BA13" s="4"/>
      <c r="BM13" s="4"/>
      <c r="BN13" s="4"/>
      <c r="BO13" s="4"/>
      <c r="BP13" s="4"/>
      <c r="BQ13" s="4"/>
      <c r="BR13" s="4"/>
      <c r="BS13" s="4"/>
      <c r="BT13" s="4"/>
      <c r="BU13" s="4"/>
      <c r="BV13" s="4"/>
      <c r="BW13" s="4"/>
      <c r="BX13" s="4"/>
      <c r="BY13" s="4"/>
      <c r="BZ13" s="4"/>
      <c r="CA13" s="4"/>
      <c r="CB13" s="4"/>
    </row>
    <row r="14" spans="1:85" s="5" customFormat="1" ht="13.9" customHeight="1">
      <c r="A14" s="103" t="s">
        <v>21</v>
      </c>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8"/>
      <c r="AC14" s="8"/>
      <c r="AD14" s="42"/>
      <c r="AE14" s="42"/>
      <c r="BM14" s="4"/>
      <c r="BN14" s="4"/>
      <c r="BO14" s="4"/>
      <c r="BP14" s="4"/>
      <c r="BQ14" s="4"/>
      <c r="BR14" s="4"/>
      <c r="BS14" s="4"/>
      <c r="BT14" s="4"/>
      <c r="BU14" s="4"/>
      <c r="BV14" s="4"/>
      <c r="BW14" s="4"/>
      <c r="BX14" s="4"/>
      <c r="BY14" s="4"/>
      <c r="BZ14" s="4"/>
      <c r="CA14" s="4"/>
      <c r="CB14" s="4"/>
    </row>
    <row r="15" spans="1:85" s="9" customFormat="1" ht="12.75" customHeight="1">
      <c r="A15" s="104" t="s">
        <v>102</v>
      </c>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32"/>
      <c r="AC15" s="32"/>
      <c r="AD15" s="40"/>
      <c r="AE15" s="40"/>
      <c r="AF15" s="11"/>
      <c r="BR15" s="10"/>
      <c r="BS15" s="10"/>
      <c r="BT15" s="10"/>
      <c r="BU15" s="10"/>
      <c r="BV15" s="10"/>
      <c r="BW15" s="10"/>
      <c r="BX15" s="10"/>
      <c r="BY15" s="10"/>
      <c r="BZ15" s="10"/>
      <c r="CA15" s="10"/>
      <c r="CB15" s="10"/>
      <c r="CC15" s="10"/>
      <c r="CD15" s="10"/>
      <c r="CE15" s="10"/>
      <c r="CF15" s="10"/>
      <c r="CG15" s="10"/>
    </row>
    <row r="16" spans="1:85" s="3" customFormat="1" ht="13.9" customHeight="1">
      <c r="A16" s="91" t="s">
        <v>22</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25"/>
      <c r="AC16" s="25"/>
      <c r="AD16" s="37"/>
      <c r="AE16" s="37"/>
      <c r="BM16" s="6"/>
      <c r="BN16" s="6"/>
      <c r="BO16" s="6"/>
      <c r="BP16" s="6"/>
      <c r="BQ16" s="6"/>
      <c r="BR16" s="6"/>
      <c r="BS16" s="6"/>
      <c r="BT16" s="6"/>
      <c r="BU16" s="6"/>
      <c r="BV16" s="6"/>
      <c r="BW16" s="6"/>
      <c r="BX16" s="6"/>
      <c r="BY16" s="6"/>
      <c r="BZ16" s="6"/>
      <c r="CA16" s="6"/>
      <c r="CB16" s="6"/>
    </row>
    <row r="17" spans="1:31" s="3" customFormat="1" ht="25.5" customHeight="1">
      <c r="A17" s="77">
        <v>1</v>
      </c>
      <c r="B17" s="112" t="s">
        <v>23</v>
      </c>
      <c r="C17" s="113"/>
      <c r="D17" s="114"/>
      <c r="E17" s="29" t="s">
        <v>24</v>
      </c>
      <c r="F17" s="54">
        <f t="shared" ref="F17:K17" si="0">F18+F19</f>
        <v>263838823.88999999</v>
      </c>
      <c r="G17" s="54">
        <f t="shared" si="0"/>
        <v>263370434.98000002</v>
      </c>
      <c r="H17" s="54">
        <f t="shared" si="0"/>
        <v>40661913.43</v>
      </c>
      <c r="I17" s="54">
        <f t="shared" si="0"/>
        <v>40661913.43</v>
      </c>
      <c r="J17" s="54">
        <f t="shared" si="0"/>
        <v>43969374.140000001</v>
      </c>
      <c r="K17" s="54">
        <f t="shared" si="0"/>
        <v>43969374.140000001</v>
      </c>
      <c r="L17" s="54">
        <f t="shared" ref="L17:Q17" si="1">L18+L19</f>
        <v>48592405.239999995</v>
      </c>
      <c r="M17" s="54">
        <f t="shared" si="1"/>
        <v>48592405.239999995</v>
      </c>
      <c r="N17" s="54">
        <f t="shared" si="1"/>
        <v>56298519.120000005</v>
      </c>
      <c r="O17" s="54">
        <f t="shared" si="1"/>
        <v>56184295.100000001</v>
      </c>
      <c r="P17" s="54">
        <f t="shared" si="1"/>
        <v>74316611.959999993</v>
      </c>
      <c r="Q17" s="54">
        <f t="shared" si="1"/>
        <v>73962447.069999993</v>
      </c>
      <c r="R17" s="80" t="s">
        <v>25</v>
      </c>
      <c r="S17" s="80" t="s">
        <v>25</v>
      </c>
      <c r="T17" s="80" t="s">
        <v>25</v>
      </c>
      <c r="U17" s="80" t="s">
        <v>25</v>
      </c>
      <c r="V17" s="80" t="s">
        <v>25</v>
      </c>
      <c r="W17" s="80" t="s">
        <v>25</v>
      </c>
      <c r="X17" s="80" t="s">
        <v>25</v>
      </c>
      <c r="Y17" s="80" t="s">
        <v>25</v>
      </c>
      <c r="Z17" s="80" t="s">
        <v>25</v>
      </c>
      <c r="AA17" s="80" t="s">
        <v>25</v>
      </c>
      <c r="AB17" s="80" t="s">
        <v>25</v>
      </c>
      <c r="AC17" s="80" t="s">
        <v>25</v>
      </c>
      <c r="AD17" s="80" t="s">
        <v>25</v>
      </c>
      <c r="AE17" s="80" t="s">
        <v>25</v>
      </c>
    </row>
    <row r="18" spans="1:31" s="3" customFormat="1" ht="76.5">
      <c r="A18" s="78"/>
      <c r="B18" s="115"/>
      <c r="C18" s="116"/>
      <c r="D18" s="117"/>
      <c r="E18" s="29" t="s">
        <v>26</v>
      </c>
      <c r="F18" s="54">
        <f>H18+J18+L18+N18+P18</f>
        <v>253146139.44999999</v>
      </c>
      <c r="G18" s="54">
        <f t="shared" ref="G18:G21" si="2">I18+K18+M18+O18+Q18</f>
        <v>252677750.54000002</v>
      </c>
      <c r="H18" s="54">
        <f t="shared" ref="H18:M19" si="3">H23+H93</f>
        <v>39071357.420000002</v>
      </c>
      <c r="I18" s="54">
        <f t="shared" si="3"/>
        <v>39071357.420000002</v>
      </c>
      <c r="J18" s="54">
        <f t="shared" si="3"/>
        <v>41465073.07</v>
      </c>
      <c r="K18" s="54">
        <f t="shared" si="3"/>
        <v>41465073.07</v>
      </c>
      <c r="L18" s="54">
        <f t="shared" si="3"/>
        <v>46364065.179999992</v>
      </c>
      <c r="M18" s="54">
        <f t="shared" si="3"/>
        <v>46364065.179999992</v>
      </c>
      <c r="N18" s="54">
        <f>N23</f>
        <v>54407152.340000004</v>
      </c>
      <c r="O18" s="54">
        <f>O23</f>
        <v>54292928.32</v>
      </c>
      <c r="P18" s="54">
        <f>P23</f>
        <v>71838491.439999998</v>
      </c>
      <c r="Q18" s="54">
        <f>Q23</f>
        <v>71484326.549999997</v>
      </c>
      <c r="R18" s="81"/>
      <c r="S18" s="81"/>
      <c r="T18" s="81"/>
      <c r="U18" s="81"/>
      <c r="V18" s="81"/>
      <c r="W18" s="81"/>
      <c r="X18" s="81"/>
      <c r="Y18" s="81"/>
      <c r="Z18" s="81"/>
      <c r="AA18" s="81"/>
      <c r="AB18" s="81"/>
      <c r="AC18" s="81"/>
      <c r="AD18" s="81"/>
      <c r="AE18" s="81"/>
    </row>
    <row r="19" spans="1:31" s="3" customFormat="1" ht="58.5" customHeight="1">
      <c r="A19" s="78"/>
      <c r="B19" s="115"/>
      <c r="C19" s="116"/>
      <c r="D19" s="117"/>
      <c r="E19" s="29" t="s">
        <v>27</v>
      </c>
      <c r="F19" s="54">
        <f t="shared" ref="F19:F21" si="4">H19+J19+L19+N19+P19</f>
        <v>10692684.439999999</v>
      </c>
      <c r="G19" s="54">
        <f t="shared" si="2"/>
        <v>10692684.439999999</v>
      </c>
      <c r="H19" s="54">
        <f t="shared" si="3"/>
        <v>1590556.01</v>
      </c>
      <c r="I19" s="54">
        <f t="shared" si="3"/>
        <v>1590556.01</v>
      </c>
      <c r="J19" s="54">
        <f t="shared" si="3"/>
        <v>2504301.0699999998</v>
      </c>
      <c r="K19" s="54">
        <f t="shared" si="3"/>
        <v>2504301.0699999998</v>
      </c>
      <c r="L19" s="54">
        <f t="shared" si="3"/>
        <v>2228340.0599999996</v>
      </c>
      <c r="M19" s="54">
        <f t="shared" si="3"/>
        <v>2228340.0599999996</v>
      </c>
      <c r="N19" s="54">
        <f>N24+N94</f>
        <v>1891366.78</v>
      </c>
      <c r="O19" s="54">
        <f>O24+O94</f>
        <v>1891366.78</v>
      </c>
      <c r="P19" s="54">
        <f>P24+P94</f>
        <v>2478120.52</v>
      </c>
      <c r="Q19" s="54">
        <f>Q24+Q94</f>
        <v>2478120.52</v>
      </c>
      <c r="R19" s="81"/>
      <c r="S19" s="81"/>
      <c r="T19" s="81"/>
      <c r="U19" s="81"/>
      <c r="V19" s="81"/>
      <c r="W19" s="81"/>
      <c r="X19" s="81"/>
      <c r="Y19" s="81"/>
      <c r="Z19" s="81"/>
      <c r="AA19" s="81"/>
      <c r="AB19" s="81"/>
      <c r="AC19" s="81"/>
      <c r="AD19" s="81"/>
      <c r="AE19" s="81"/>
    </row>
    <row r="20" spans="1:31" s="3" customFormat="1" ht="78.75" customHeight="1">
      <c r="A20" s="78"/>
      <c r="B20" s="115"/>
      <c r="C20" s="116"/>
      <c r="D20" s="117"/>
      <c r="E20" s="60" t="s">
        <v>222</v>
      </c>
      <c r="F20" s="54">
        <f t="shared" si="4"/>
        <v>0</v>
      </c>
      <c r="G20" s="54">
        <f t="shared" si="2"/>
        <v>0</v>
      </c>
      <c r="H20" s="54">
        <f t="shared" ref="H20:Q21" si="5">H25+H95</f>
        <v>0</v>
      </c>
      <c r="I20" s="54">
        <f t="shared" si="5"/>
        <v>0</v>
      </c>
      <c r="J20" s="54">
        <f t="shared" si="5"/>
        <v>0</v>
      </c>
      <c r="K20" s="54">
        <f t="shared" si="5"/>
        <v>0</v>
      </c>
      <c r="L20" s="54">
        <f t="shared" si="5"/>
        <v>0</v>
      </c>
      <c r="M20" s="54">
        <f t="shared" si="5"/>
        <v>0</v>
      </c>
      <c r="N20" s="54">
        <f t="shared" si="5"/>
        <v>0</v>
      </c>
      <c r="O20" s="54">
        <f t="shared" si="5"/>
        <v>0</v>
      </c>
      <c r="P20" s="54">
        <f t="shared" si="5"/>
        <v>0</v>
      </c>
      <c r="Q20" s="54">
        <f t="shared" si="5"/>
        <v>0</v>
      </c>
      <c r="R20" s="81"/>
      <c r="S20" s="81"/>
      <c r="T20" s="81"/>
      <c r="U20" s="81"/>
      <c r="V20" s="81"/>
      <c r="W20" s="81"/>
      <c r="X20" s="81"/>
      <c r="Y20" s="81"/>
      <c r="Z20" s="81"/>
      <c r="AA20" s="81"/>
      <c r="AB20" s="81"/>
      <c r="AC20" s="81"/>
      <c r="AD20" s="81"/>
      <c r="AE20" s="81"/>
    </row>
    <row r="21" spans="1:31" s="3" customFormat="1" ht="48" customHeight="1">
      <c r="A21" s="79"/>
      <c r="B21" s="118"/>
      <c r="C21" s="119"/>
      <c r="D21" s="120"/>
      <c r="E21" s="60" t="s">
        <v>223</v>
      </c>
      <c r="F21" s="54">
        <f t="shared" si="4"/>
        <v>0</v>
      </c>
      <c r="G21" s="54">
        <f t="shared" si="2"/>
        <v>0</v>
      </c>
      <c r="H21" s="54">
        <f t="shared" si="5"/>
        <v>0</v>
      </c>
      <c r="I21" s="54">
        <f t="shared" si="5"/>
        <v>0</v>
      </c>
      <c r="J21" s="54">
        <f t="shared" si="5"/>
        <v>0</v>
      </c>
      <c r="K21" s="54">
        <f t="shared" si="5"/>
        <v>0</v>
      </c>
      <c r="L21" s="54">
        <f t="shared" si="5"/>
        <v>0</v>
      </c>
      <c r="M21" s="54">
        <f t="shared" si="5"/>
        <v>0</v>
      </c>
      <c r="N21" s="54">
        <f t="shared" si="5"/>
        <v>0</v>
      </c>
      <c r="O21" s="54">
        <f t="shared" si="5"/>
        <v>0</v>
      </c>
      <c r="P21" s="54">
        <f t="shared" si="5"/>
        <v>0</v>
      </c>
      <c r="Q21" s="54">
        <f t="shared" si="5"/>
        <v>0</v>
      </c>
      <c r="R21" s="82"/>
      <c r="S21" s="82"/>
      <c r="T21" s="82"/>
      <c r="U21" s="82"/>
      <c r="V21" s="82"/>
      <c r="W21" s="82"/>
      <c r="X21" s="82"/>
      <c r="Y21" s="82"/>
      <c r="Z21" s="82"/>
      <c r="AA21" s="82"/>
      <c r="AB21" s="82"/>
      <c r="AC21" s="82"/>
      <c r="AD21" s="82"/>
      <c r="AE21" s="82"/>
    </row>
    <row r="22" spans="1:31" s="7" customFormat="1" ht="24" customHeight="1">
      <c r="A22" s="71" t="s">
        <v>28</v>
      </c>
      <c r="B22" s="74" t="s">
        <v>29</v>
      </c>
      <c r="C22" s="77" t="s">
        <v>25</v>
      </c>
      <c r="D22" s="77" t="s">
        <v>25</v>
      </c>
      <c r="E22" s="29" t="s">
        <v>24</v>
      </c>
      <c r="F22" s="54">
        <f t="shared" ref="F22:F109" si="6">H22+J22</f>
        <v>80310258.489999995</v>
      </c>
      <c r="G22" s="54">
        <f t="shared" ref="G22:G109" si="7">I22+K22</f>
        <v>80310258.489999995</v>
      </c>
      <c r="H22" s="54">
        <f t="shared" ref="H22:M22" si="8">H23+H24</f>
        <v>38561706.229999997</v>
      </c>
      <c r="I22" s="54">
        <f t="shared" si="8"/>
        <v>38561706.229999997</v>
      </c>
      <c r="J22" s="54">
        <f t="shared" si="8"/>
        <v>41748552.259999998</v>
      </c>
      <c r="K22" s="54">
        <f t="shared" si="8"/>
        <v>41748552.259999998</v>
      </c>
      <c r="L22" s="54">
        <f t="shared" si="8"/>
        <v>46323330.579999998</v>
      </c>
      <c r="M22" s="54">
        <f t="shared" si="8"/>
        <v>46323330.579999998</v>
      </c>
      <c r="N22" s="54">
        <f>N23+N24</f>
        <v>56298519.120000005</v>
      </c>
      <c r="O22" s="54">
        <f>O23+O24</f>
        <v>56184295.100000001</v>
      </c>
      <c r="P22" s="54">
        <f>P23+P24</f>
        <v>74316611.959999993</v>
      </c>
      <c r="Q22" s="54">
        <f>Q23+Q24</f>
        <v>73962447.069999993</v>
      </c>
      <c r="R22" s="80" t="s">
        <v>25</v>
      </c>
      <c r="S22" s="80" t="s">
        <v>25</v>
      </c>
      <c r="T22" s="80" t="s">
        <v>25</v>
      </c>
      <c r="U22" s="80" t="s">
        <v>25</v>
      </c>
      <c r="V22" s="80" t="s">
        <v>25</v>
      </c>
      <c r="W22" s="80" t="s">
        <v>25</v>
      </c>
      <c r="X22" s="80" t="s">
        <v>25</v>
      </c>
      <c r="Y22" s="80" t="s">
        <v>25</v>
      </c>
      <c r="Z22" s="80" t="s">
        <v>25</v>
      </c>
      <c r="AA22" s="80" t="s">
        <v>25</v>
      </c>
      <c r="AB22" s="80" t="s">
        <v>25</v>
      </c>
      <c r="AC22" s="80" t="s">
        <v>25</v>
      </c>
      <c r="AD22" s="80" t="s">
        <v>25</v>
      </c>
      <c r="AE22" s="80" t="s">
        <v>25</v>
      </c>
    </row>
    <row r="23" spans="1:31" s="7" customFormat="1" ht="12.75">
      <c r="A23" s="72"/>
      <c r="B23" s="75"/>
      <c r="C23" s="78"/>
      <c r="D23" s="78"/>
      <c r="E23" s="29" t="s">
        <v>30</v>
      </c>
      <c r="F23" s="54">
        <f t="shared" si="6"/>
        <v>76215401.409999996</v>
      </c>
      <c r="G23" s="54">
        <f t="shared" si="7"/>
        <v>76215401.409999996</v>
      </c>
      <c r="H23" s="54">
        <f>H28+H33+H38+H43+H48+H53</f>
        <v>36971150.219999999</v>
      </c>
      <c r="I23" s="54">
        <f>I28+I33+I38+I43+I48+I53</f>
        <v>36971150.219999999</v>
      </c>
      <c r="J23" s="54">
        <f>J28+J33+J38+J43+J48+J53+J58+J63</f>
        <v>39244251.189999998</v>
      </c>
      <c r="K23" s="54">
        <f>K28+K33+K38+K43+K48+K53+K58+K63</f>
        <v>39244251.189999998</v>
      </c>
      <c r="L23" s="54">
        <f>L28+L33+L38+L43+L48+L53+L58+L63+L68+L73</f>
        <v>44094990.519999996</v>
      </c>
      <c r="M23" s="54">
        <f>M28+M33+M38+M43+M48+M53+M58+M63+M68+M73</f>
        <v>44094990.519999996</v>
      </c>
      <c r="N23" s="54">
        <f>N28+N33+N38+N43+N48+N53+N58+N63+N68+N73+N78</f>
        <v>54407152.340000004</v>
      </c>
      <c r="O23" s="54">
        <f>O28+O33+O38+O43+O48+O53+O58+O63+O68+O73+O78</f>
        <v>54292928.32</v>
      </c>
      <c r="P23" s="54">
        <f>P28+P33+P38+P43+P48+P53+P58+P63+P68+P73+P78+P83</f>
        <v>71838491.439999998</v>
      </c>
      <c r="Q23" s="54">
        <f>Q28+Q33+Q38+Q43+Q48+Q53+Q58+Q63+Q68+Q73+Q78+Q83</f>
        <v>71484326.549999997</v>
      </c>
      <c r="R23" s="81"/>
      <c r="S23" s="81"/>
      <c r="T23" s="81"/>
      <c r="U23" s="81"/>
      <c r="V23" s="81"/>
      <c r="W23" s="81"/>
      <c r="X23" s="81"/>
      <c r="Y23" s="81"/>
      <c r="Z23" s="81"/>
      <c r="AA23" s="81"/>
      <c r="AB23" s="81"/>
      <c r="AC23" s="81"/>
      <c r="AD23" s="81"/>
      <c r="AE23" s="81"/>
    </row>
    <row r="24" spans="1:31" s="7" customFormat="1" ht="32.25" customHeight="1">
      <c r="A24" s="72"/>
      <c r="B24" s="75"/>
      <c r="C24" s="78"/>
      <c r="D24" s="78"/>
      <c r="E24" s="29" t="s">
        <v>31</v>
      </c>
      <c r="F24" s="54">
        <f t="shared" si="6"/>
        <v>4094857.08</v>
      </c>
      <c r="G24" s="54">
        <f t="shared" si="7"/>
        <v>4094857.08</v>
      </c>
      <c r="H24" s="54">
        <f>H29+H34+H39+H44+H49+H54</f>
        <v>1590556.01</v>
      </c>
      <c r="I24" s="54">
        <f>I29+I34+I39+I44+I49+I54</f>
        <v>1590556.01</v>
      </c>
      <c r="J24" s="54">
        <f>J29+J34+J39+J44+J49+J54+J59+J64</f>
        <v>2504301.0699999998</v>
      </c>
      <c r="K24" s="54">
        <f>K29+K34+K39+K44+K49+K54+K59+K64</f>
        <v>2504301.0699999998</v>
      </c>
      <c r="L24" s="54">
        <f>L29+L34+L39+L44+L49+L54+L59+L64+L69+L74</f>
        <v>2228340.0599999996</v>
      </c>
      <c r="M24" s="54">
        <f>M29+M34+M39+M44+M49+M54+M59+M64+M69+M74</f>
        <v>2228340.0599999996</v>
      </c>
      <c r="N24" s="54">
        <f>N29+N34+N39+N44+N49+N54+N59+N64+N69+N74+N79</f>
        <v>1891366.78</v>
      </c>
      <c r="O24" s="54">
        <f>O29+O34+O39+O44+O49+O54+O59+O64+O69+O74+O79</f>
        <v>1891366.78</v>
      </c>
      <c r="P24" s="54">
        <f>P29+P34+P39+P44+P49+P54+P59+P64+P69+P74+P79+P84</f>
        <v>2478120.52</v>
      </c>
      <c r="Q24" s="54">
        <f>Q29+Q34+Q39+Q44+Q49+Q54+Q59+Q64+Q69+Q74+Q79+Q84</f>
        <v>2478120.52</v>
      </c>
      <c r="R24" s="81"/>
      <c r="S24" s="81"/>
      <c r="T24" s="81"/>
      <c r="U24" s="81"/>
      <c r="V24" s="81"/>
      <c r="W24" s="81"/>
      <c r="X24" s="81"/>
      <c r="Y24" s="81"/>
      <c r="Z24" s="81"/>
      <c r="AA24" s="81"/>
      <c r="AB24" s="81"/>
      <c r="AC24" s="81"/>
      <c r="AD24" s="81"/>
      <c r="AE24" s="81"/>
    </row>
    <row r="25" spans="1:31">
      <c r="A25" s="72"/>
      <c r="B25" s="75"/>
      <c r="C25" s="78"/>
      <c r="D25" s="78"/>
      <c r="E25" s="60" t="s">
        <v>186</v>
      </c>
      <c r="F25" s="50">
        <f t="shared" si="6"/>
        <v>0</v>
      </c>
      <c r="G25" s="50">
        <f t="shared" si="7"/>
        <v>0</v>
      </c>
      <c r="H25" s="50">
        <v>0</v>
      </c>
      <c r="I25" s="50">
        <v>0</v>
      </c>
      <c r="J25" s="50">
        <v>0</v>
      </c>
      <c r="K25" s="50">
        <v>0</v>
      </c>
      <c r="L25" s="50">
        <v>0</v>
      </c>
      <c r="M25" s="50">
        <v>0</v>
      </c>
      <c r="N25" s="50">
        <v>0</v>
      </c>
      <c r="O25" s="50">
        <v>0</v>
      </c>
      <c r="P25" s="50">
        <v>0</v>
      </c>
      <c r="Q25" s="50">
        <v>0</v>
      </c>
      <c r="R25" s="81"/>
      <c r="S25" s="81"/>
      <c r="T25" s="81"/>
      <c r="U25" s="81"/>
      <c r="V25" s="81"/>
      <c r="W25" s="81"/>
      <c r="X25" s="81"/>
      <c r="Y25" s="81"/>
      <c r="Z25" s="81"/>
      <c r="AA25" s="81"/>
      <c r="AB25" s="81"/>
      <c r="AC25" s="81"/>
      <c r="AD25" s="81"/>
      <c r="AE25" s="81"/>
    </row>
    <row r="26" spans="1:31">
      <c r="A26" s="73"/>
      <c r="B26" s="76"/>
      <c r="C26" s="79"/>
      <c r="D26" s="79"/>
      <c r="E26" s="60" t="s">
        <v>187</v>
      </c>
      <c r="F26" s="50">
        <f t="shared" si="6"/>
        <v>0</v>
      </c>
      <c r="G26" s="50">
        <f t="shared" si="7"/>
        <v>0</v>
      </c>
      <c r="H26" s="50">
        <v>0</v>
      </c>
      <c r="I26" s="50">
        <v>0</v>
      </c>
      <c r="J26" s="50">
        <v>0</v>
      </c>
      <c r="K26" s="50">
        <v>0</v>
      </c>
      <c r="L26" s="50">
        <v>0</v>
      </c>
      <c r="M26" s="50">
        <v>0</v>
      </c>
      <c r="N26" s="50">
        <v>0</v>
      </c>
      <c r="O26" s="50">
        <v>0</v>
      </c>
      <c r="P26" s="50">
        <v>0</v>
      </c>
      <c r="Q26" s="50">
        <v>0</v>
      </c>
      <c r="R26" s="82"/>
      <c r="S26" s="82"/>
      <c r="T26" s="82"/>
      <c r="U26" s="82"/>
      <c r="V26" s="82"/>
      <c r="W26" s="82"/>
      <c r="X26" s="82"/>
      <c r="Y26" s="82"/>
      <c r="Z26" s="82"/>
      <c r="AA26" s="82"/>
      <c r="AB26" s="82"/>
      <c r="AC26" s="82"/>
      <c r="AD26" s="82"/>
      <c r="AE26" s="82"/>
    </row>
    <row r="27" spans="1:31" s="3" customFormat="1" ht="24" customHeight="1">
      <c r="A27" s="71" t="s">
        <v>32</v>
      </c>
      <c r="B27" s="74" t="s">
        <v>33</v>
      </c>
      <c r="C27" s="77">
        <v>502</v>
      </c>
      <c r="D27" s="77" t="s">
        <v>122</v>
      </c>
      <c r="E27" s="29" t="s">
        <v>24</v>
      </c>
      <c r="F27" s="54">
        <f t="shared" si="6"/>
        <v>41878110.960000001</v>
      </c>
      <c r="G27" s="54">
        <f t="shared" si="7"/>
        <v>41878110.960000001</v>
      </c>
      <c r="H27" s="54">
        <f t="shared" ref="H27:M27" si="9">H28+H29</f>
        <v>20260380.530000001</v>
      </c>
      <c r="I27" s="54">
        <f t="shared" si="9"/>
        <v>20260380.530000001</v>
      </c>
      <c r="J27" s="54">
        <f t="shared" si="9"/>
        <v>21617730.43</v>
      </c>
      <c r="K27" s="54">
        <f t="shared" si="9"/>
        <v>21617730.43</v>
      </c>
      <c r="L27" s="54">
        <f t="shared" si="9"/>
        <v>23075007.23</v>
      </c>
      <c r="M27" s="54">
        <f t="shared" si="9"/>
        <v>23075007.23</v>
      </c>
      <c r="N27" s="54">
        <f>N28+N29</f>
        <v>27172244.359999999</v>
      </c>
      <c r="O27" s="54">
        <f>O28+O29</f>
        <v>27058020.34</v>
      </c>
      <c r="P27" s="54">
        <f>P28+P29</f>
        <v>36069122.5</v>
      </c>
      <c r="Q27" s="54">
        <f>Q28+Q29</f>
        <v>35714957.609999999</v>
      </c>
      <c r="R27" s="80" t="s">
        <v>34</v>
      </c>
      <c r="S27" s="80" t="s">
        <v>35</v>
      </c>
      <c r="T27" s="80" t="s">
        <v>25</v>
      </c>
      <c r="U27" s="80" t="s">
        <v>25</v>
      </c>
      <c r="V27" s="80">
        <v>100</v>
      </c>
      <c r="W27" s="80">
        <v>100</v>
      </c>
      <c r="X27" s="80">
        <v>100</v>
      </c>
      <c r="Y27" s="80">
        <v>100</v>
      </c>
      <c r="Z27" s="80">
        <v>100</v>
      </c>
      <c r="AA27" s="80">
        <v>100</v>
      </c>
      <c r="AB27" s="80">
        <v>100</v>
      </c>
      <c r="AC27" s="80">
        <v>100</v>
      </c>
      <c r="AD27" s="80">
        <v>100</v>
      </c>
      <c r="AE27" s="80">
        <v>100</v>
      </c>
    </row>
    <row r="28" spans="1:31" s="3" customFormat="1" ht="12.75">
      <c r="A28" s="72"/>
      <c r="B28" s="75"/>
      <c r="C28" s="78"/>
      <c r="D28" s="78"/>
      <c r="E28" s="29" t="s">
        <v>30</v>
      </c>
      <c r="F28" s="54">
        <f t="shared" si="6"/>
        <v>41878110.960000001</v>
      </c>
      <c r="G28" s="54">
        <f t="shared" si="7"/>
        <v>41878110.960000001</v>
      </c>
      <c r="H28" s="54">
        <f>20245680.53+14700</f>
        <v>20260380.530000001</v>
      </c>
      <c r="I28" s="54">
        <f>20245680.53+14700</f>
        <v>20260380.530000001</v>
      </c>
      <c r="J28" s="54">
        <v>21617730.43</v>
      </c>
      <c r="K28" s="54">
        <f>J28</f>
        <v>21617730.43</v>
      </c>
      <c r="L28" s="54">
        <v>23075007.23</v>
      </c>
      <c r="M28" s="54">
        <f>L28</f>
        <v>23075007.23</v>
      </c>
      <c r="N28" s="54">
        <f>27152744.36+19500</f>
        <v>27172244.359999999</v>
      </c>
      <c r="O28" s="54">
        <v>27058020.34</v>
      </c>
      <c r="P28" s="54">
        <v>36069122.5</v>
      </c>
      <c r="Q28" s="54">
        <v>35714957.609999999</v>
      </c>
      <c r="R28" s="81"/>
      <c r="S28" s="81"/>
      <c r="T28" s="81"/>
      <c r="U28" s="81"/>
      <c r="V28" s="81"/>
      <c r="W28" s="81"/>
      <c r="X28" s="81"/>
      <c r="Y28" s="81"/>
      <c r="Z28" s="81"/>
      <c r="AA28" s="81"/>
      <c r="AB28" s="81"/>
      <c r="AC28" s="81"/>
      <c r="AD28" s="81"/>
      <c r="AE28" s="81"/>
    </row>
    <row r="29" spans="1:31" s="3" customFormat="1" ht="16.899999999999999" customHeight="1">
      <c r="A29" s="72"/>
      <c r="B29" s="75"/>
      <c r="C29" s="78"/>
      <c r="D29" s="78"/>
      <c r="E29" s="29" t="s">
        <v>31</v>
      </c>
      <c r="F29" s="54">
        <f t="shared" si="6"/>
        <v>0</v>
      </c>
      <c r="G29" s="54">
        <f t="shared" si="7"/>
        <v>0</v>
      </c>
      <c r="H29" s="54">
        <v>0</v>
      </c>
      <c r="I29" s="54">
        <v>0</v>
      </c>
      <c r="J29" s="54">
        <v>0</v>
      </c>
      <c r="K29" s="54">
        <v>0</v>
      </c>
      <c r="L29" s="54">
        <v>0</v>
      </c>
      <c r="M29" s="54">
        <v>0</v>
      </c>
      <c r="N29" s="54">
        <v>0</v>
      </c>
      <c r="O29" s="54">
        <f t="shared" ref="O29:O78" si="10">N29</f>
        <v>0</v>
      </c>
      <c r="P29" s="54">
        <v>0</v>
      </c>
      <c r="Q29" s="54">
        <f t="shared" ref="Q29:Q32" si="11">P29</f>
        <v>0</v>
      </c>
      <c r="R29" s="81"/>
      <c r="S29" s="81"/>
      <c r="T29" s="81"/>
      <c r="U29" s="81"/>
      <c r="V29" s="81"/>
      <c r="W29" s="81"/>
      <c r="X29" s="81"/>
      <c r="Y29" s="81"/>
      <c r="Z29" s="81"/>
      <c r="AA29" s="81"/>
      <c r="AB29" s="81"/>
      <c r="AC29" s="81"/>
      <c r="AD29" s="81"/>
      <c r="AE29" s="81"/>
    </row>
    <row r="30" spans="1:31">
      <c r="A30" s="72"/>
      <c r="B30" s="75"/>
      <c r="C30" s="78"/>
      <c r="D30" s="78"/>
      <c r="E30" s="60" t="s">
        <v>186</v>
      </c>
      <c r="F30" s="50">
        <f t="shared" ref="F30:F31" si="12">H30+J30</f>
        <v>0</v>
      </c>
      <c r="G30" s="50">
        <f t="shared" ref="G30:G31" si="13">I30+K30</f>
        <v>0</v>
      </c>
      <c r="H30" s="50">
        <v>0</v>
      </c>
      <c r="I30" s="50">
        <v>0</v>
      </c>
      <c r="J30" s="50">
        <v>0</v>
      </c>
      <c r="K30" s="50">
        <v>0</v>
      </c>
      <c r="L30" s="50">
        <v>0</v>
      </c>
      <c r="M30" s="50">
        <v>0</v>
      </c>
      <c r="N30" s="50">
        <v>0</v>
      </c>
      <c r="O30" s="50">
        <v>0</v>
      </c>
      <c r="P30" s="50">
        <v>0</v>
      </c>
      <c r="Q30" s="50">
        <v>0</v>
      </c>
      <c r="R30" s="81"/>
      <c r="S30" s="81"/>
      <c r="T30" s="81"/>
      <c r="U30" s="81"/>
      <c r="V30" s="81"/>
      <c r="W30" s="81"/>
      <c r="X30" s="81"/>
      <c r="Y30" s="81"/>
      <c r="Z30" s="81"/>
      <c r="AA30" s="81"/>
      <c r="AB30" s="81"/>
      <c r="AC30" s="81"/>
      <c r="AD30" s="81"/>
      <c r="AE30" s="81"/>
    </row>
    <row r="31" spans="1:31" ht="57.75" customHeight="1">
      <c r="A31" s="73"/>
      <c r="B31" s="76"/>
      <c r="C31" s="79"/>
      <c r="D31" s="79"/>
      <c r="E31" s="60" t="s">
        <v>187</v>
      </c>
      <c r="F31" s="50">
        <f t="shared" si="12"/>
        <v>0</v>
      </c>
      <c r="G31" s="50">
        <f t="shared" si="13"/>
        <v>0</v>
      </c>
      <c r="H31" s="50">
        <v>0</v>
      </c>
      <c r="I31" s="50">
        <v>0</v>
      </c>
      <c r="J31" s="50">
        <v>0</v>
      </c>
      <c r="K31" s="50">
        <v>0</v>
      </c>
      <c r="L31" s="50">
        <v>0</v>
      </c>
      <c r="M31" s="50">
        <v>0</v>
      </c>
      <c r="N31" s="50">
        <v>0</v>
      </c>
      <c r="O31" s="50">
        <v>0</v>
      </c>
      <c r="P31" s="50">
        <v>0</v>
      </c>
      <c r="Q31" s="50">
        <v>0</v>
      </c>
      <c r="R31" s="82"/>
      <c r="S31" s="82"/>
      <c r="T31" s="82"/>
      <c r="U31" s="82"/>
      <c r="V31" s="82"/>
      <c r="W31" s="82"/>
      <c r="X31" s="82"/>
      <c r="Y31" s="82"/>
      <c r="Z31" s="82"/>
      <c r="AA31" s="82"/>
      <c r="AB31" s="82"/>
      <c r="AC31" s="82"/>
      <c r="AD31" s="82"/>
      <c r="AE31" s="82"/>
    </row>
    <row r="32" spans="1:31" s="3" customFormat="1" ht="24" customHeight="1">
      <c r="A32" s="71" t="s">
        <v>37</v>
      </c>
      <c r="B32" s="74" t="s">
        <v>38</v>
      </c>
      <c r="C32" s="77">
        <v>502</v>
      </c>
      <c r="D32" s="77" t="s">
        <v>123</v>
      </c>
      <c r="E32" s="29" t="s">
        <v>24</v>
      </c>
      <c r="F32" s="54">
        <f t="shared" si="6"/>
        <v>34297190.450000003</v>
      </c>
      <c r="G32" s="54">
        <f t="shared" si="7"/>
        <v>34297190.450000003</v>
      </c>
      <c r="H32" s="54">
        <f t="shared" ref="H32:M32" si="14">H33+H34</f>
        <v>16688369.689999999</v>
      </c>
      <c r="I32" s="54">
        <f t="shared" si="14"/>
        <v>16688369.689999999</v>
      </c>
      <c r="J32" s="54">
        <f t="shared" si="14"/>
        <v>17608820.760000002</v>
      </c>
      <c r="K32" s="54">
        <f t="shared" si="14"/>
        <v>17608820.760000002</v>
      </c>
      <c r="L32" s="54">
        <f t="shared" si="14"/>
        <v>20987283.289999999</v>
      </c>
      <c r="M32" s="54">
        <f t="shared" si="14"/>
        <v>20987283.289999999</v>
      </c>
      <c r="N32" s="54">
        <f>N33+N34</f>
        <v>27217907.98</v>
      </c>
      <c r="O32" s="54">
        <f t="shared" si="10"/>
        <v>27217907.98</v>
      </c>
      <c r="P32" s="54">
        <f>P33+P34</f>
        <v>31136068.940000001</v>
      </c>
      <c r="Q32" s="54">
        <f t="shared" si="11"/>
        <v>31136068.940000001</v>
      </c>
      <c r="R32" s="80"/>
      <c r="S32" s="80"/>
      <c r="T32" s="80"/>
      <c r="U32" s="80"/>
      <c r="V32" s="80"/>
      <c r="W32" s="80"/>
      <c r="X32" s="80"/>
      <c r="Y32" s="80"/>
      <c r="Z32" s="80"/>
      <c r="AA32" s="80"/>
      <c r="AB32" s="80"/>
      <c r="AC32" s="80"/>
      <c r="AD32" s="80"/>
      <c r="AE32" s="80"/>
    </row>
    <row r="33" spans="1:31" s="3" customFormat="1" ht="12.75">
      <c r="A33" s="72"/>
      <c r="B33" s="75"/>
      <c r="C33" s="78"/>
      <c r="D33" s="78"/>
      <c r="E33" s="29" t="s">
        <v>30</v>
      </c>
      <c r="F33" s="54">
        <f t="shared" si="6"/>
        <v>34297190.450000003</v>
      </c>
      <c r="G33" s="54">
        <f t="shared" si="7"/>
        <v>34297190.450000003</v>
      </c>
      <c r="H33" s="54">
        <f>1301890.4+15386479.29</f>
        <v>16688369.689999999</v>
      </c>
      <c r="I33" s="54">
        <f>1301890.4+15386479.29</f>
        <v>16688369.689999999</v>
      </c>
      <c r="J33" s="54">
        <v>17608820.760000002</v>
      </c>
      <c r="K33" s="54">
        <f>J33</f>
        <v>17608820.760000002</v>
      </c>
      <c r="L33" s="54">
        <v>20987283.289999999</v>
      </c>
      <c r="M33" s="54">
        <f>L33</f>
        <v>20987283.289999999</v>
      </c>
      <c r="N33" s="54">
        <v>27217907.98</v>
      </c>
      <c r="O33" s="54">
        <v>27217907.98</v>
      </c>
      <c r="P33" s="54">
        <v>31136068.940000001</v>
      </c>
      <c r="Q33" s="54">
        <v>31136068.940000001</v>
      </c>
      <c r="R33" s="81"/>
      <c r="S33" s="81"/>
      <c r="T33" s="81"/>
      <c r="U33" s="81"/>
      <c r="V33" s="81"/>
      <c r="W33" s="81"/>
      <c r="X33" s="81"/>
      <c r="Y33" s="81"/>
      <c r="Z33" s="81"/>
      <c r="AA33" s="81"/>
      <c r="AB33" s="81"/>
      <c r="AC33" s="81"/>
      <c r="AD33" s="81"/>
      <c r="AE33" s="81"/>
    </row>
    <row r="34" spans="1:31" s="3" customFormat="1" ht="15.6" customHeight="1">
      <c r="A34" s="72"/>
      <c r="B34" s="75"/>
      <c r="C34" s="78"/>
      <c r="D34" s="78"/>
      <c r="E34" s="29" t="s">
        <v>31</v>
      </c>
      <c r="F34" s="54">
        <f t="shared" si="6"/>
        <v>0</v>
      </c>
      <c r="G34" s="54">
        <f t="shared" si="7"/>
        <v>0</v>
      </c>
      <c r="H34" s="54">
        <v>0</v>
      </c>
      <c r="I34" s="54">
        <v>0</v>
      </c>
      <c r="J34" s="54">
        <v>0</v>
      </c>
      <c r="K34" s="54">
        <v>0</v>
      </c>
      <c r="L34" s="54">
        <v>0</v>
      </c>
      <c r="M34" s="54">
        <v>0</v>
      </c>
      <c r="N34" s="54">
        <v>0</v>
      </c>
      <c r="O34" s="54">
        <f t="shared" si="10"/>
        <v>0</v>
      </c>
      <c r="P34" s="54">
        <v>0</v>
      </c>
      <c r="Q34" s="54">
        <f t="shared" ref="Q34" si="15">P34</f>
        <v>0</v>
      </c>
      <c r="R34" s="81"/>
      <c r="S34" s="81"/>
      <c r="T34" s="81"/>
      <c r="U34" s="81"/>
      <c r="V34" s="81"/>
      <c r="W34" s="81"/>
      <c r="X34" s="81"/>
      <c r="Y34" s="81"/>
      <c r="Z34" s="81"/>
      <c r="AA34" s="81"/>
      <c r="AB34" s="81"/>
      <c r="AC34" s="81"/>
      <c r="AD34" s="81"/>
      <c r="AE34" s="81"/>
    </row>
    <row r="35" spans="1:31">
      <c r="A35" s="72"/>
      <c r="B35" s="75"/>
      <c r="C35" s="78"/>
      <c r="D35" s="78"/>
      <c r="E35" s="60" t="s">
        <v>186</v>
      </c>
      <c r="F35" s="50">
        <f t="shared" si="6"/>
        <v>0</v>
      </c>
      <c r="G35" s="50">
        <f t="shared" si="7"/>
        <v>0</v>
      </c>
      <c r="H35" s="50">
        <v>0</v>
      </c>
      <c r="I35" s="50">
        <v>0</v>
      </c>
      <c r="J35" s="50">
        <v>0</v>
      </c>
      <c r="K35" s="50">
        <v>0</v>
      </c>
      <c r="L35" s="50">
        <v>0</v>
      </c>
      <c r="M35" s="50">
        <v>0</v>
      </c>
      <c r="N35" s="50">
        <v>0</v>
      </c>
      <c r="O35" s="50">
        <v>0</v>
      </c>
      <c r="P35" s="50">
        <v>0</v>
      </c>
      <c r="Q35" s="50">
        <v>0</v>
      </c>
      <c r="R35" s="81"/>
      <c r="S35" s="81"/>
      <c r="T35" s="81"/>
      <c r="U35" s="81"/>
      <c r="V35" s="81"/>
      <c r="W35" s="81"/>
      <c r="X35" s="81"/>
      <c r="Y35" s="81"/>
      <c r="Z35" s="81"/>
      <c r="AA35" s="81"/>
      <c r="AB35" s="81"/>
      <c r="AC35" s="81"/>
      <c r="AD35" s="81"/>
      <c r="AE35" s="81"/>
    </row>
    <row r="36" spans="1:31">
      <c r="A36" s="73"/>
      <c r="B36" s="76"/>
      <c r="C36" s="79"/>
      <c r="D36" s="79"/>
      <c r="E36" s="60" t="s">
        <v>187</v>
      </c>
      <c r="F36" s="50">
        <f t="shared" si="6"/>
        <v>0</v>
      </c>
      <c r="G36" s="50">
        <f t="shared" si="7"/>
        <v>0</v>
      </c>
      <c r="H36" s="50">
        <v>0</v>
      </c>
      <c r="I36" s="50">
        <v>0</v>
      </c>
      <c r="J36" s="50">
        <v>0</v>
      </c>
      <c r="K36" s="50">
        <v>0</v>
      </c>
      <c r="L36" s="50">
        <v>0</v>
      </c>
      <c r="M36" s="50">
        <v>0</v>
      </c>
      <c r="N36" s="50">
        <v>0</v>
      </c>
      <c r="O36" s="50">
        <v>0</v>
      </c>
      <c r="P36" s="50">
        <v>0</v>
      </c>
      <c r="Q36" s="50">
        <v>0</v>
      </c>
      <c r="R36" s="82"/>
      <c r="S36" s="82"/>
      <c r="T36" s="82"/>
      <c r="U36" s="82"/>
      <c r="V36" s="82"/>
      <c r="W36" s="82"/>
      <c r="X36" s="82"/>
      <c r="Y36" s="82"/>
      <c r="Z36" s="82"/>
      <c r="AA36" s="82"/>
      <c r="AB36" s="82"/>
      <c r="AC36" s="82"/>
      <c r="AD36" s="82"/>
      <c r="AE36" s="82"/>
    </row>
    <row r="37" spans="1:31" s="3" customFormat="1" ht="24" customHeight="1">
      <c r="A37" s="71" t="s">
        <v>39</v>
      </c>
      <c r="B37" s="74" t="s">
        <v>40</v>
      </c>
      <c r="C37" s="77">
        <v>502</v>
      </c>
      <c r="D37" s="77" t="s">
        <v>124</v>
      </c>
      <c r="E37" s="29" t="s">
        <v>24</v>
      </c>
      <c r="F37" s="54">
        <f t="shared" si="6"/>
        <v>426434.18000000005</v>
      </c>
      <c r="G37" s="54">
        <f t="shared" si="7"/>
        <v>426434.18000000005</v>
      </c>
      <c r="H37" s="54">
        <f t="shared" ref="H37:M37" si="16">H38+H39</f>
        <v>206674.01</v>
      </c>
      <c r="I37" s="54">
        <f t="shared" si="16"/>
        <v>206674.01</v>
      </c>
      <c r="J37" s="54">
        <f t="shared" si="16"/>
        <v>219760.17</v>
      </c>
      <c r="K37" s="54">
        <f t="shared" si="16"/>
        <v>219760.17</v>
      </c>
      <c r="L37" s="54">
        <f t="shared" si="16"/>
        <v>234445.43</v>
      </c>
      <c r="M37" s="54">
        <f t="shared" si="16"/>
        <v>234445.43</v>
      </c>
      <c r="N37" s="54">
        <f>N38+N39</f>
        <v>254016</v>
      </c>
      <c r="O37" s="54">
        <f>O38+O39</f>
        <v>254016</v>
      </c>
      <c r="P37" s="54">
        <f>P38+P39</f>
        <v>333806</v>
      </c>
      <c r="Q37" s="54">
        <f>Q38+Q39</f>
        <v>333806</v>
      </c>
      <c r="R37" s="80"/>
      <c r="S37" s="80"/>
      <c r="T37" s="80"/>
      <c r="U37" s="80"/>
      <c r="V37" s="80"/>
      <c r="W37" s="80"/>
      <c r="X37" s="80"/>
      <c r="Y37" s="80"/>
      <c r="Z37" s="80"/>
      <c r="AA37" s="80"/>
      <c r="AB37" s="80"/>
      <c r="AC37" s="80"/>
      <c r="AD37" s="80"/>
      <c r="AE37" s="80"/>
    </row>
    <row r="38" spans="1:31" s="3" customFormat="1" ht="12.75">
      <c r="A38" s="72"/>
      <c r="B38" s="75"/>
      <c r="C38" s="78"/>
      <c r="D38" s="78"/>
      <c r="E38" s="29" t="s">
        <v>30</v>
      </c>
      <c r="F38" s="54">
        <f t="shared" si="6"/>
        <v>0</v>
      </c>
      <c r="G38" s="54">
        <f t="shared" si="7"/>
        <v>0</v>
      </c>
      <c r="H38" s="54">
        <v>0</v>
      </c>
      <c r="I38" s="54">
        <v>0</v>
      </c>
      <c r="J38" s="54">
        <v>0</v>
      </c>
      <c r="K38" s="54">
        <v>0</v>
      </c>
      <c r="L38" s="54">
        <v>0</v>
      </c>
      <c r="M38" s="54">
        <v>0</v>
      </c>
      <c r="N38" s="54">
        <v>0</v>
      </c>
      <c r="O38" s="54">
        <f t="shared" si="10"/>
        <v>0</v>
      </c>
      <c r="P38" s="54">
        <v>0</v>
      </c>
      <c r="Q38" s="54">
        <f t="shared" ref="Q38" si="17">P38</f>
        <v>0</v>
      </c>
      <c r="R38" s="81"/>
      <c r="S38" s="81"/>
      <c r="T38" s="81"/>
      <c r="U38" s="81"/>
      <c r="V38" s="81"/>
      <c r="W38" s="81"/>
      <c r="X38" s="81"/>
      <c r="Y38" s="81"/>
      <c r="Z38" s="81"/>
      <c r="AA38" s="81"/>
      <c r="AB38" s="81"/>
      <c r="AC38" s="81"/>
      <c r="AD38" s="81"/>
      <c r="AE38" s="81"/>
    </row>
    <row r="39" spans="1:31" s="3" customFormat="1" ht="29.25" customHeight="1">
      <c r="A39" s="72"/>
      <c r="B39" s="75"/>
      <c r="C39" s="78"/>
      <c r="D39" s="78"/>
      <c r="E39" s="29" t="s">
        <v>31</v>
      </c>
      <c r="F39" s="54">
        <f t="shared" si="6"/>
        <v>426434.18000000005</v>
      </c>
      <c r="G39" s="54">
        <f t="shared" si="7"/>
        <v>426434.18000000005</v>
      </c>
      <c r="H39" s="54">
        <v>206674.01</v>
      </c>
      <c r="I39" s="54">
        <v>206674.01</v>
      </c>
      <c r="J39" s="54">
        <v>219760.17</v>
      </c>
      <c r="K39" s="54">
        <f>J39</f>
        <v>219760.17</v>
      </c>
      <c r="L39" s="54">
        <v>234445.43</v>
      </c>
      <c r="M39" s="54">
        <f>L39</f>
        <v>234445.43</v>
      </c>
      <c r="N39" s="54">
        <v>254016</v>
      </c>
      <c r="O39" s="54">
        <v>254016</v>
      </c>
      <c r="P39" s="54">
        <v>333806</v>
      </c>
      <c r="Q39" s="54">
        <v>333806</v>
      </c>
      <c r="R39" s="81"/>
      <c r="S39" s="81"/>
      <c r="T39" s="81"/>
      <c r="U39" s="81"/>
      <c r="V39" s="81"/>
      <c r="W39" s="81"/>
      <c r="X39" s="81"/>
      <c r="Y39" s="81"/>
      <c r="Z39" s="81"/>
      <c r="AA39" s="81"/>
      <c r="AB39" s="81"/>
      <c r="AC39" s="81"/>
      <c r="AD39" s="81"/>
      <c r="AE39" s="81"/>
    </row>
    <row r="40" spans="1:31">
      <c r="A40" s="72"/>
      <c r="B40" s="75"/>
      <c r="C40" s="78"/>
      <c r="D40" s="78"/>
      <c r="E40" s="60" t="s">
        <v>186</v>
      </c>
      <c r="F40" s="50">
        <f t="shared" ref="F40:F41" si="18">H40+J40</f>
        <v>0</v>
      </c>
      <c r="G40" s="50">
        <f t="shared" ref="G40:G41" si="19">I40+K40</f>
        <v>0</v>
      </c>
      <c r="H40" s="50">
        <v>0</v>
      </c>
      <c r="I40" s="50">
        <v>0</v>
      </c>
      <c r="J40" s="50">
        <v>0</v>
      </c>
      <c r="K40" s="50">
        <v>0</v>
      </c>
      <c r="L40" s="50">
        <v>0</v>
      </c>
      <c r="M40" s="50">
        <v>0</v>
      </c>
      <c r="N40" s="50">
        <v>0</v>
      </c>
      <c r="O40" s="50">
        <v>0</v>
      </c>
      <c r="P40" s="50">
        <v>0</v>
      </c>
      <c r="Q40" s="50">
        <v>0</v>
      </c>
      <c r="R40" s="81"/>
      <c r="S40" s="81"/>
      <c r="T40" s="81"/>
      <c r="U40" s="81"/>
      <c r="V40" s="81"/>
      <c r="W40" s="81"/>
      <c r="X40" s="81"/>
      <c r="Y40" s="81"/>
      <c r="Z40" s="81"/>
      <c r="AA40" s="81"/>
      <c r="AB40" s="81"/>
      <c r="AC40" s="81"/>
      <c r="AD40" s="81"/>
      <c r="AE40" s="81"/>
    </row>
    <row r="41" spans="1:31">
      <c r="A41" s="73"/>
      <c r="B41" s="76"/>
      <c r="C41" s="79"/>
      <c r="D41" s="79"/>
      <c r="E41" s="60" t="s">
        <v>187</v>
      </c>
      <c r="F41" s="50">
        <f t="shared" si="18"/>
        <v>0</v>
      </c>
      <c r="G41" s="50">
        <f t="shared" si="19"/>
        <v>0</v>
      </c>
      <c r="H41" s="50">
        <v>0</v>
      </c>
      <c r="I41" s="50">
        <v>0</v>
      </c>
      <c r="J41" s="50">
        <v>0</v>
      </c>
      <c r="K41" s="50">
        <v>0</v>
      </c>
      <c r="L41" s="50">
        <v>0</v>
      </c>
      <c r="M41" s="50">
        <v>0</v>
      </c>
      <c r="N41" s="50">
        <v>0</v>
      </c>
      <c r="O41" s="50">
        <v>0</v>
      </c>
      <c r="P41" s="50">
        <v>0</v>
      </c>
      <c r="Q41" s="50">
        <v>0</v>
      </c>
      <c r="R41" s="82"/>
      <c r="S41" s="82"/>
      <c r="T41" s="82"/>
      <c r="U41" s="82"/>
      <c r="V41" s="82"/>
      <c r="W41" s="82"/>
      <c r="X41" s="82"/>
      <c r="Y41" s="82"/>
      <c r="Z41" s="82"/>
      <c r="AA41" s="82"/>
      <c r="AB41" s="82"/>
      <c r="AC41" s="82"/>
      <c r="AD41" s="82"/>
      <c r="AE41" s="82"/>
    </row>
    <row r="42" spans="1:31" s="3" customFormat="1" ht="24" customHeight="1">
      <c r="A42" s="71" t="s">
        <v>41</v>
      </c>
      <c r="B42" s="74" t="s">
        <v>42</v>
      </c>
      <c r="C42" s="77">
        <v>502</v>
      </c>
      <c r="D42" s="77" t="s">
        <v>125</v>
      </c>
      <c r="E42" s="29" t="s">
        <v>24</v>
      </c>
      <c r="F42" s="54">
        <f t="shared" si="6"/>
        <v>801219</v>
      </c>
      <c r="G42" s="54">
        <f t="shared" si="7"/>
        <v>801219</v>
      </c>
      <c r="H42" s="54">
        <f t="shared" ref="H42:M42" si="20">H43+H44</f>
        <v>383882</v>
      </c>
      <c r="I42" s="54">
        <f t="shared" si="20"/>
        <v>383882</v>
      </c>
      <c r="J42" s="54">
        <f t="shared" si="20"/>
        <v>417337</v>
      </c>
      <c r="K42" s="54">
        <f t="shared" si="20"/>
        <v>417337</v>
      </c>
      <c r="L42" s="54">
        <f t="shared" si="20"/>
        <v>487750</v>
      </c>
      <c r="M42" s="54">
        <f t="shared" si="20"/>
        <v>487750</v>
      </c>
      <c r="N42" s="54">
        <f>N43+N44</f>
        <v>628713</v>
      </c>
      <c r="O42" s="54">
        <f t="shared" si="10"/>
        <v>628713</v>
      </c>
      <c r="P42" s="54">
        <f>P43+P44</f>
        <v>685376</v>
      </c>
      <c r="Q42" s="54">
        <f t="shared" ref="Q42:Q43" si="21">P42</f>
        <v>685376</v>
      </c>
      <c r="R42" s="80"/>
      <c r="S42" s="80"/>
      <c r="T42" s="80"/>
      <c r="U42" s="80"/>
      <c r="V42" s="80"/>
      <c r="W42" s="80"/>
      <c r="X42" s="80"/>
      <c r="Y42" s="80"/>
      <c r="Z42" s="80"/>
      <c r="AA42" s="80"/>
      <c r="AB42" s="80"/>
      <c r="AC42" s="80"/>
      <c r="AD42" s="80"/>
      <c r="AE42" s="80"/>
    </row>
    <row r="43" spans="1:31" s="3" customFormat="1" ht="12.75">
      <c r="A43" s="72"/>
      <c r="B43" s="75"/>
      <c r="C43" s="78"/>
      <c r="D43" s="78"/>
      <c r="E43" s="29" t="s">
        <v>30</v>
      </c>
      <c r="F43" s="54">
        <f t="shared" si="6"/>
        <v>0</v>
      </c>
      <c r="G43" s="54">
        <f t="shared" si="7"/>
        <v>0</v>
      </c>
      <c r="H43" s="54">
        <v>0</v>
      </c>
      <c r="I43" s="54">
        <v>0</v>
      </c>
      <c r="J43" s="54">
        <v>0</v>
      </c>
      <c r="K43" s="54">
        <v>0</v>
      </c>
      <c r="L43" s="54">
        <v>0</v>
      </c>
      <c r="M43" s="54">
        <v>0</v>
      </c>
      <c r="N43" s="54">
        <v>0</v>
      </c>
      <c r="O43" s="54">
        <f t="shared" si="10"/>
        <v>0</v>
      </c>
      <c r="P43" s="54">
        <v>0</v>
      </c>
      <c r="Q43" s="54">
        <f t="shared" si="21"/>
        <v>0</v>
      </c>
      <c r="R43" s="81"/>
      <c r="S43" s="81"/>
      <c r="T43" s="81"/>
      <c r="U43" s="81"/>
      <c r="V43" s="81"/>
      <c r="W43" s="81"/>
      <c r="X43" s="81"/>
      <c r="Y43" s="81"/>
      <c r="Z43" s="81"/>
      <c r="AA43" s="81"/>
      <c r="AB43" s="81"/>
      <c r="AC43" s="81"/>
      <c r="AD43" s="81"/>
      <c r="AE43" s="81"/>
    </row>
    <row r="44" spans="1:31" s="3" customFormat="1" ht="32.25" customHeight="1">
      <c r="A44" s="72"/>
      <c r="B44" s="75"/>
      <c r="C44" s="78"/>
      <c r="D44" s="78"/>
      <c r="E44" s="29" t="s">
        <v>31</v>
      </c>
      <c r="F44" s="54">
        <f t="shared" si="6"/>
        <v>801219</v>
      </c>
      <c r="G44" s="54">
        <f t="shared" si="7"/>
        <v>801219</v>
      </c>
      <c r="H44" s="54">
        <v>383882</v>
      </c>
      <c r="I44" s="54">
        <v>383882</v>
      </c>
      <c r="J44" s="54">
        <v>417337</v>
      </c>
      <c r="K44" s="54">
        <f>J44</f>
        <v>417337</v>
      </c>
      <c r="L44" s="54">
        <v>487750</v>
      </c>
      <c r="M44" s="54">
        <f>L44</f>
        <v>487750</v>
      </c>
      <c r="N44" s="54">
        <v>628713</v>
      </c>
      <c r="O44" s="54">
        <v>628713</v>
      </c>
      <c r="P44" s="54">
        <v>685376</v>
      </c>
      <c r="Q44" s="54">
        <v>685376</v>
      </c>
      <c r="R44" s="81"/>
      <c r="S44" s="81"/>
      <c r="T44" s="81"/>
      <c r="U44" s="81"/>
      <c r="V44" s="81"/>
      <c r="W44" s="81"/>
      <c r="X44" s="81"/>
      <c r="Y44" s="81"/>
      <c r="Z44" s="81"/>
      <c r="AA44" s="81"/>
      <c r="AB44" s="81"/>
      <c r="AC44" s="81"/>
      <c r="AD44" s="81"/>
      <c r="AE44" s="81"/>
    </row>
    <row r="45" spans="1:31">
      <c r="A45" s="72"/>
      <c r="B45" s="75"/>
      <c r="C45" s="78"/>
      <c r="D45" s="78"/>
      <c r="E45" s="60" t="s">
        <v>186</v>
      </c>
      <c r="F45" s="50">
        <f t="shared" si="6"/>
        <v>0</v>
      </c>
      <c r="G45" s="50">
        <f t="shared" si="7"/>
        <v>0</v>
      </c>
      <c r="H45" s="50">
        <v>0</v>
      </c>
      <c r="I45" s="50">
        <v>0</v>
      </c>
      <c r="J45" s="50">
        <v>0</v>
      </c>
      <c r="K45" s="50">
        <v>0</v>
      </c>
      <c r="L45" s="50">
        <v>0</v>
      </c>
      <c r="M45" s="50">
        <v>0</v>
      </c>
      <c r="N45" s="50">
        <v>0</v>
      </c>
      <c r="O45" s="50">
        <v>0</v>
      </c>
      <c r="P45" s="50">
        <v>0</v>
      </c>
      <c r="Q45" s="50">
        <v>0</v>
      </c>
      <c r="R45" s="81"/>
      <c r="S45" s="81"/>
      <c r="T45" s="81"/>
      <c r="U45" s="81"/>
      <c r="V45" s="81"/>
      <c r="W45" s="81"/>
      <c r="X45" s="81"/>
      <c r="Y45" s="81"/>
      <c r="Z45" s="81"/>
      <c r="AA45" s="81"/>
      <c r="AB45" s="81"/>
      <c r="AC45" s="81"/>
      <c r="AD45" s="81"/>
      <c r="AE45" s="81"/>
    </row>
    <row r="46" spans="1:31">
      <c r="A46" s="73"/>
      <c r="B46" s="76"/>
      <c r="C46" s="79"/>
      <c r="D46" s="79"/>
      <c r="E46" s="60" t="s">
        <v>187</v>
      </c>
      <c r="F46" s="50">
        <f t="shared" si="6"/>
        <v>0</v>
      </c>
      <c r="G46" s="50">
        <f t="shared" si="7"/>
        <v>0</v>
      </c>
      <c r="H46" s="50">
        <v>0</v>
      </c>
      <c r="I46" s="50">
        <v>0</v>
      </c>
      <c r="J46" s="50">
        <v>0</v>
      </c>
      <c r="K46" s="50">
        <v>0</v>
      </c>
      <c r="L46" s="50">
        <v>0</v>
      </c>
      <c r="M46" s="50">
        <v>0</v>
      </c>
      <c r="N46" s="50">
        <v>0</v>
      </c>
      <c r="O46" s="50">
        <v>0</v>
      </c>
      <c r="P46" s="50">
        <v>0</v>
      </c>
      <c r="Q46" s="50">
        <v>0</v>
      </c>
      <c r="R46" s="82"/>
      <c r="S46" s="82"/>
      <c r="T46" s="82"/>
      <c r="U46" s="82"/>
      <c r="V46" s="82"/>
      <c r="W46" s="82"/>
      <c r="X46" s="82"/>
      <c r="Y46" s="82"/>
      <c r="Z46" s="82"/>
      <c r="AA46" s="82"/>
      <c r="AB46" s="82"/>
      <c r="AC46" s="82"/>
      <c r="AD46" s="82"/>
      <c r="AE46" s="82"/>
    </row>
    <row r="47" spans="1:31" s="3" customFormat="1" ht="45.75" customHeight="1">
      <c r="A47" s="71" t="s">
        <v>43</v>
      </c>
      <c r="B47" s="74" t="s">
        <v>44</v>
      </c>
      <c r="C47" s="77">
        <v>502</v>
      </c>
      <c r="D47" s="77" t="s">
        <v>126</v>
      </c>
      <c r="E47" s="29" t="s">
        <v>24</v>
      </c>
      <c r="F47" s="54">
        <f t="shared" si="6"/>
        <v>40100</v>
      </c>
      <c r="G47" s="54">
        <f t="shared" si="7"/>
        <v>40100</v>
      </c>
      <c r="H47" s="54">
        <f t="shared" ref="H47:M47" si="22">H48+H49</f>
        <v>22400</v>
      </c>
      <c r="I47" s="54">
        <f t="shared" si="22"/>
        <v>22400</v>
      </c>
      <c r="J47" s="54">
        <f t="shared" si="22"/>
        <v>17700</v>
      </c>
      <c r="K47" s="54">
        <f t="shared" si="22"/>
        <v>17700</v>
      </c>
      <c r="L47" s="54">
        <f t="shared" si="22"/>
        <v>32700</v>
      </c>
      <c r="M47" s="54">
        <f t="shared" si="22"/>
        <v>32700</v>
      </c>
      <c r="N47" s="54">
        <f>N48+N49</f>
        <v>17000</v>
      </c>
      <c r="O47" s="54">
        <f t="shared" si="10"/>
        <v>17000</v>
      </c>
      <c r="P47" s="54">
        <f>P48+P49</f>
        <v>21600</v>
      </c>
      <c r="Q47" s="54">
        <f t="shared" ref="Q47" si="23">P47</f>
        <v>21600</v>
      </c>
      <c r="R47" s="80" t="s">
        <v>45</v>
      </c>
      <c r="S47" s="80" t="s">
        <v>35</v>
      </c>
      <c r="T47" s="80" t="s">
        <v>25</v>
      </c>
      <c r="U47" s="80" t="s">
        <v>25</v>
      </c>
      <c r="V47" s="80">
        <v>5</v>
      </c>
      <c r="W47" s="80">
        <v>10</v>
      </c>
      <c r="X47" s="80">
        <v>5</v>
      </c>
      <c r="Y47" s="80">
        <v>5</v>
      </c>
      <c r="Z47" s="80">
        <v>5</v>
      </c>
      <c r="AA47" s="80">
        <v>14</v>
      </c>
      <c r="AB47" s="80">
        <v>5</v>
      </c>
      <c r="AC47" s="80">
        <v>48.28</v>
      </c>
      <c r="AD47" s="80">
        <v>5</v>
      </c>
      <c r="AE47" s="80">
        <v>10.34</v>
      </c>
    </row>
    <row r="48" spans="1:31" s="3" customFormat="1" ht="28.35" customHeight="1">
      <c r="A48" s="72"/>
      <c r="B48" s="75"/>
      <c r="C48" s="78"/>
      <c r="D48" s="78"/>
      <c r="E48" s="29" t="s">
        <v>30</v>
      </c>
      <c r="F48" s="54">
        <f t="shared" si="6"/>
        <v>40100</v>
      </c>
      <c r="G48" s="54">
        <f t="shared" si="7"/>
        <v>40100</v>
      </c>
      <c r="H48" s="54">
        <v>22400</v>
      </c>
      <c r="I48" s="54">
        <v>22400</v>
      </c>
      <c r="J48" s="54">
        <v>17700</v>
      </c>
      <c r="K48" s="54">
        <f>J48</f>
        <v>17700</v>
      </c>
      <c r="L48" s="54">
        <v>32700</v>
      </c>
      <c r="M48" s="54">
        <f>L48</f>
        <v>32700</v>
      </c>
      <c r="N48" s="54">
        <v>17000</v>
      </c>
      <c r="O48" s="54">
        <v>17000</v>
      </c>
      <c r="P48" s="54">
        <v>21600</v>
      </c>
      <c r="Q48" s="54">
        <v>21600</v>
      </c>
      <c r="R48" s="81"/>
      <c r="S48" s="81"/>
      <c r="T48" s="81"/>
      <c r="U48" s="81"/>
      <c r="V48" s="81"/>
      <c r="W48" s="81"/>
      <c r="X48" s="81"/>
      <c r="Y48" s="81"/>
      <c r="Z48" s="81"/>
      <c r="AA48" s="81"/>
      <c r="AB48" s="81"/>
      <c r="AC48" s="81"/>
      <c r="AD48" s="81"/>
      <c r="AE48" s="81"/>
    </row>
    <row r="49" spans="1:31" s="3" customFormat="1" ht="36.75" customHeight="1">
      <c r="A49" s="72"/>
      <c r="B49" s="75"/>
      <c r="C49" s="78"/>
      <c r="D49" s="78"/>
      <c r="E49" s="29" t="s">
        <v>31</v>
      </c>
      <c r="F49" s="54">
        <f t="shared" si="6"/>
        <v>0</v>
      </c>
      <c r="G49" s="54">
        <f t="shared" si="7"/>
        <v>0</v>
      </c>
      <c r="H49" s="54">
        <v>0</v>
      </c>
      <c r="I49" s="54">
        <v>0</v>
      </c>
      <c r="J49" s="54">
        <v>0</v>
      </c>
      <c r="K49" s="54">
        <v>0</v>
      </c>
      <c r="L49" s="54">
        <v>0</v>
      </c>
      <c r="M49" s="54">
        <v>0</v>
      </c>
      <c r="N49" s="54">
        <v>0</v>
      </c>
      <c r="O49" s="54">
        <f>N49</f>
        <v>0</v>
      </c>
      <c r="P49" s="54">
        <v>0</v>
      </c>
      <c r="Q49" s="54">
        <f>P49</f>
        <v>0</v>
      </c>
      <c r="R49" s="81"/>
      <c r="S49" s="81"/>
      <c r="T49" s="81"/>
      <c r="U49" s="81"/>
      <c r="V49" s="81"/>
      <c r="W49" s="81"/>
      <c r="X49" s="81"/>
      <c r="Y49" s="81"/>
      <c r="Z49" s="81"/>
      <c r="AA49" s="81"/>
      <c r="AB49" s="81"/>
      <c r="AC49" s="81"/>
      <c r="AD49" s="81"/>
      <c r="AE49" s="81"/>
    </row>
    <row r="50" spans="1:31">
      <c r="A50" s="72"/>
      <c r="B50" s="75"/>
      <c r="C50" s="78"/>
      <c r="D50" s="78"/>
      <c r="E50" s="60" t="s">
        <v>186</v>
      </c>
      <c r="F50" s="50">
        <f t="shared" ref="F50:F51" si="24">H50+J50</f>
        <v>0</v>
      </c>
      <c r="G50" s="50">
        <f t="shared" ref="G50:G51" si="25">I50+K50</f>
        <v>0</v>
      </c>
      <c r="H50" s="50">
        <v>0</v>
      </c>
      <c r="I50" s="50">
        <v>0</v>
      </c>
      <c r="J50" s="50">
        <v>0</v>
      </c>
      <c r="K50" s="50">
        <v>0</v>
      </c>
      <c r="L50" s="50">
        <v>0</v>
      </c>
      <c r="M50" s="50">
        <v>0</v>
      </c>
      <c r="N50" s="50">
        <v>0</v>
      </c>
      <c r="O50" s="50">
        <v>0</v>
      </c>
      <c r="P50" s="50">
        <v>0</v>
      </c>
      <c r="Q50" s="50">
        <v>0</v>
      </c>
      <c r="R50" s="81"/>
      <c r="S50" s="81"/>
      <c r="T50" s="81"/>
      <c r="U50" s="81"/>
      <c r="V50" s="81"/>
      <c r="W50" s="81"/>
      <c r="X50" s="81"/>
      <c r="Y50" s="81"/>
      <c r="Z50" s="81"/>
      <c r="AA50" s="81"/>
      <c r="AB50" s="81"/>
      <c r="AC50" s="81"/>
      <c r="AD50" s="81"/>
      <c r="AE50" s="81"/>
    </row>
    <row r="51" spans="1:31">
      <c r="A51" s="73"/>
      <c r="B51" s="76"/>
      <c r="C51" s="79"/>
      <c r="D51" s="79"/>
      <c r="E51" s="60" t="s">
        <v>187</v>
      </c>
      <c r="F51" s="50">
        <f t="shared" si="24"/>
        <v>0</v>
      </c>
      <c r="G51" s="50">
        <f t="shared" si="25"/>
        <v>0</v>
      </c>
      <c r="H51" s="50">
        <v>0</v>
      </c>
      <c r="I51" s="50">
        <v>0</v>
      </c>
      <c r="J51" s="50">
        <v>0</v>
      </c>
      <c r="K51" s="50">
        <v>0</v>
      </c>
      <c r="L51" s="50">
        <v>0</v>
      </c>
      <c r="M51" s="50">
        <v>0</v>
      </c>
      <c r="N51" s="50">
        <v>0</v>
      </c>
      <c r="O51" s="50">
        <v>0</v>
      </c>
      <c r="P51" s="50">
        <v>0</v>
      </c>
      <c r="Q51" s="50">
        <v>0</v>
      </c>
      <c r="R51" s="82"/>
      <c r="S51" s="82"/>
      <c r="T51" s="82"/>
      <c r="U51" s="82"/>
      <c r="V51" s="82"/>
      <c r="W51" s="82"/>
      <c r="X51" s="82"/>
      <c r="Y51" s="82"/>
      <c r="Z51" s="82"/>
      <c r="AA51" s="82"/>
      <c r="AB51" s="82"/>
      <c r="AC51" s="82"/>
      <c r="AD51" s="82"/>
      <c r="AE51" s="82"/>
    </row>
    <row r="52" spans="1:31" s="3" customFormat="1" ht="24" customHeight="1">
      <c r="A52" s="71" t="s">
        <v>46</v>
      </c>
      <c r="B52" s="74" t="s">
        <v>47</v>
      </c>
      <c r="C52" s="77" t="s">
        <v>48</v>
      </c>
      <c r="D52" s="77" t="s">
        <v>127</v>
      </c>
      <c r="E52" s="29" t="s">
        <v>24</v>
      </c>
      <c r="F52" s="54">
        <f t="shared" si="6"/>
        <v>1000000</v>
      </c>
      <c r="G52" s="54">
        <f t="shared" si="7"/>
        <v>1000000</v>
      </c>
      <c r="H52" s="54">
        <f t="shared" ref="H52:M52" si="26">H53+H54</f>
        <v>1000000</v>
      </c>
      <c r="I52" s="54">
        <f t="shared" si="26"/>
        <v>1000000</v>
      </c>
      <c r="J52" s="54">
        <f t="shared" si="26"/>
        <v>0</v>
      </c>
      <c r="K52" s="54">
        <f t="shared" si="26"/>
        <v>0</v>
      </c>
      <c r="L52" s="54">
        <f t="shared" si="26"/>
        <v>0</v>
      </c>
      <c r="M52" s="54">
        <f t="shared" si="26"/>
        <v>0</v>
      </c>
      <c r="N52" s="54">
        <f>N53+N54</f>
        <v>0</v>
      </c>
      <c r="O52" s="54">
        <f t="shared" si="10"/>
        <v>0</v>
      </c>
      <c r="P52" s="54">
        <f>P53+P54</f>
        <v>0</v>
      </c>
      <c r="Q52" s="54">
        <f t="shared" ref="Q52:Q69" si="27">P52</f>
        <v>0</v>
      </c>
      <c r="R52" s="80" t="s">
        <v>49</v>
      </c>
      <c r="S52" s="80" t="s">
        <v>35</v>
      </c>
      <c r="T52" s="80" t="s">
        <v>25</v>
      </c>
      <c r="U52" s="80" t="s">
        <v>25</v>
      </c>
      <c r="V52" s="80">
        <v>100</v>
      </c>
      <c r="W52" s="80">
        <v>100</v>
      </c>
      <c r="X52" s="80" t="s">
        <v>25</v>
      </c>
      <c r="Y52" s="80" t="s">
        <v>25</v>
      </c>
      <c r="Z52" s="80" t="s">
        <v>25</v>
      </c>
      <c r="AA52" s="80" t="s">
        <v>25</v>
      </c>
      <c r="AB52" s="80" t="s">
        <v>25</v>
      </c>
      <c r="AC52" s="80" t="s">
        <v>25</v>
      </c>
      <c r="AD52" s="80" t="s">
        <v>25</v>
      </c>
      <c r="AE52" s="80" t="s">
        <v>25</v>
      </c>
    </row>
    <row r="53" spans="1:31" s="3" customFormat="1" ht="15" customHeight="1">
      <c r="A53" s="72"/>
      <c r="B53" s="75"/>
      <c r="C53" s="78"/>
      <c r="D53" s="78"/>
      <c r="E53" s="29" t="s">
        <v>30</v>
      </c>
      <c r="F53" s="54">
        <f t="shared" si="6"/>
        <v>0</v>
      </c>
      <c r="G53" s="54">
        <f t="shared" si="7"/>
        <v>0</v>
      </c>
      <c r="H53" s="54">
        <v>0</v>
      </c>
      <c r="I53" s="54">
        <v>0</v>
      </c>
      <c r="J53" s="54">
        <v>0</v>
      </c>
      <c r="K53" s="54">
        <v>0</v>
      </c>
      <c r="L53" s="54">
        <v>0</v>
      </c>
      <c r="M53" s="54">
        <v>0</v>
      </c>
      <c r="N53" s="54">
        <v>0</v>
      </c>
      <c r="O53" s="54">
        <f t="shared" si="10"/>
        <v>0</v>
      </c>
      <c r="P53" s="54">
        <v>0</v>
      </c>
      <c r="Q53" s="54">
        <f t="shared" si="27"/>
        <v>0</v>
      </c>
      <c r="R53" s="81"/>
      <c r="S53" s="81"/>
      <c r="T53" s="81"/>
      <c r="U53" s="81"/>
      <c r="V53" s="81"/>
      <c r="W53" s="81"/>
      <c r="X53" s="81"/>
      <c r="Y53" s="81"/>
      <c r="Z53" s="81"/>
      <c r="AA53" s="81"/>
      <c r="AB53" s="81"/>
      <c r="AC53" s="81"/>
      <c r="AD53" s="81"/>
      <c r="AE53" s="81"/>
    </row>
    <row r="54" spans="1:31" s="3" customFormat="1" ht="45" customHeight="1">
      <c r="A54" s="72"/>
      <c r="B54" s="75"/>
      <c r="C54" s="78"/>
      <c r="D54" s="78"/>
      <c r="E54" s="29" t="s">
        <v>31</v>
      </c>
      <c r="F54" s="54">
        <f t="shared" si="6"/>
        <v>1000000</v>
      </c>
      <c r="G54" s="54">
        <f t="shared" si="7"/>
        <v>1000000</v>
      </c>
      <c r="H54" s="54">
        <f>I54</f>
        <v>1000000</v>
      </c>
      <c r="I54" s="54">
        <v>1000000</v>
      </c>
      <c r="J54" s="54">
        <v>0</v>
      </c>
      <c r="K54" s="54">
        <f>J54</f>
        <v>0</v>
      </c>
      <c r="L54" s="54">
        <v>0</v>
      </c>
      <c r="M54" s="54">
        <f>L54</f>
        <v>0</v>
      </c>
      <c r="N54" s="54">
        <v>0</v>
      </c>
      <c r="O54" s="54">
        <f t="shared" si="10"/>
        <v>0</v>
      </c>
      <c r="P54" s="54">
        <v>0</v>
      </c>
      <c r="Q54" s="54">
        <f t="shared" si="27"/>
        <v>0</v>
      </c>
      <c r="R54" s="81"/>
      <c r="S54" s="81"/>
      <c r="T54" s="81"/>
      <c r="U54" s="81"/>
      <c r="V54" s="81"/>
      <c r="W54" s="81"/>
      <c r="X54" s="81"/>
      <c r="Y54" s="81"/>
      <c r="Z54" s="81"/>
      <c r="AA54" s="81"/>
      <c r="AB54" s="81"/>
      <c r="AC54" s="81"/>
      <c r="AD54" s="81"/>
      <c r="AE54" s="81"/>
    </row>
    <row r="55" spans="1:31">
      <c r="A55" s="72"/>
      <c r="B55" s="75"/>
      <c r="C55" s="78"/>
      <c r="D55" s="78"/>
      <c r="E55" s="60" t="s">
        <v>186</v>
      </c>
      <c r="F55" s="50">
        <f t="shared" si="6"/>
        <v>0</v>
      </c>
      <c r="G55" s="50">
        <f t="shared" si="7"/>
        <v>0</v>
      </c>
      <c r="H55" s="50">
        <v>0</v>
      </c>
      <c r="I55" s="50">
        <v>0</v>
      </c>
      <c r="J55" s="50">
        <v>0</v>
      </c>
      <c r="K55" s="50">
        <v>0</v>
      </c>
      <c r="L55" s="50">
        <v>0</v>
      </c>
      <c r="M55" s="50">
        <v>0</v>
      </c>
      <c r="N55" s="50">
        <v>0</v>
      </c>
      <c r="O55" s="50">
        <v>0</v>
      </c>
      <c r="P55" s="50">
        <v>0</v>
      </c>
      <c r="Q55" s="50">
        <v>0</v>
      </c>
      <c r="R55" s="81"/>
      <c r="S55" s="81"/>
      <c r="T55" s="81"/>
      <c r="U55" s="81"/>
      <c r="V55" s="81"/>
      <c r="W55" s="81"/>
      <c r="X55" s="81"/>
      <c r="Y55" s="81"/>
      <c r="Z55" s="81"/>
      <c r="AA55" s="81"/>
      <c r="AB55" s="81"/>
      <c r="AC55" s="81"/>
      <c r="AD55" s="81"/>
      <c r="AE55" s="81"/>
    </row>
    <row r="56" spans="1:31">
      <c r="A56" s="73"/>
      <c r="B56" s="76"/>
      <c r="C56" s="79"/>
      <c r="D56" s="79"/>
      <c r="E56" s="60" t="s">
        <v>187</v>
      </c>
      <c r="F56" s="50">
        <f t="shared" si="6"/>
        <v>0</v>
      </c>
      <c r="G56" s="50">
        <f t="shared" si="7"/>
        <v>0</v>
      </c>
      <c r="H56" s="50">
        <v>0</v>
      </c>
      <c r="I56" s="50">
        <v>0</v>
      </c>
      <c r="J56" s="50">
        <v>0</v>
      </c>
      <c r="K56" s="50">
        <v>0</v>
      </c>
      <c r="L56" s="50">
        <v>0</v>
      </c>
      <c r="M56" s="50">
        <v>0</v>
      </c>
      <c r="N56" s="50">
        <v>0</v>
      </c>
      <c r="O56" s="50">
        <v>0</v>
      </c>
      <c r="P56" s="50">
        <v>0</v>
      </c>
      <c r="Q56" s="50">
        <v>0</v>
      </c>
      <c r="R56" s="82"/>
      <c r="S56" s="82"/>
      <c r="T56" s="82"/>
      <c r="U56" s="82"/>
      <c r="V56" s="82"/>
      <c r="W56" s="82"/>
      <c r="X56" s="82"/>
      <c r="Y56" s="82"/>
      <c r="Z56" s="82"/>
      <c r="AA56" s="82"/>
      <c r="AB56" s="82"/>
      <c r="AC56" s="82"/>
      <c r="AD56" s="82"/>
      <c r="AE56" s="82"/>
    </row>
    <row r="57" spans="1:31" s="3" customFormat="1" ht="24" customHeight="1">
      <c r="A57" s="71" t="s">
        <v>50</v>
      </c>
      <c r="B57" s="74" t="s">
        <v>51</v>
      </c>
      <c r="C57" s="77">
        <v>502</v>
      </c>
      <c r="D57" s="77" t="s">
        <v>128</v>
      </c>
      <c r="E57" s="29" t="s">
        <v>24</v>
      </c>
      <c r="F57" s="54">
        <f t="shared" si="6"/>
        <v>864000</v>
      </c>
      <c r="G57" s="54">
        <f t="shared" si="7"/>
        <v>864000</v>
      </c>
      <c r="H57" s="54">
        <f t="shared" ref="H57:M57" si="28">H58+H59</f>
        <v>0</v>
      </c>
      <c r="I57" s="54">
        <f t="shared" si="28"/>
        <v>0</v>
      </c>
      <c r="J57" s="54">
        <f t="shared" si="28"/>
        <v>864000</v>
      </c>
      <c r="K57" s="54">
        <f t="shared" si="28"/>
        <v>864000</v>
      </c>
      <c r="L57" s="54">
        <f t="shared" si="28"/>
        <v>0</v>
      </c>
      <c r="M57" s="54">
        <f t="shared" si="28"/>
        <v>0</v>
      </c>
      <c r="N57" s="54">
        <f>N58+N59</f>
        <v>0</v>
      </c>
      <c r="O57" s="54">
        <f t="shared" si="10"/>
        <v>0</v>
      </c>
      <c r="P57" s="54">
        <f>P58+P59</f>
        <v>0</v>
      </c>
      <c r="Q57" s="54">
        <f t="shared" si="27"/>
        <v>0</v>
      </c>
      <c r="R57" s="80" t="s">
        <v>49</v>
      </c>
      <c r="S57" s="80" t="s">
        <v>35</v>
      </c>
      <c r="T57" s="80" t="s">
        <v>25</v>
      </c>
      <c r="U57" s="80" t="s">
        <v>25</v>
      </c>
      <c r="V57" s="80" t="s">
        <v>25</v>
      </c>
      <c r="W57" s="80" t="s">
        <v>25</v>
      </c>
      <c r="X57" s="80">
        <v>100</v>
      </c>
      <c r="Y57" s="80">
        <v>100</v>
      </c>
      <c r="Z57" s="80" t="s">
        <v>25</v>
      </c>
      <c r="AA57" s="80" t="s">
        <v>25</v>
      </c>
      <c r="AB57" s="80" t="s">
        <v>25</v>
      </c>
      <c r="AC57" s="80" t="s">
        <v>25</v>
      </c>
      <c r="AD57" s="80" t="s">
        <v>25</v>
      </c>
      <c r="AE57" s="80" t="s">
        <v>25</v>
      </c>
    </row>
    <row r="58" spans="1:31" s="3" customFormat="1" ht="15" customHeight="1">
      <c r="A58" s="72"/>
      <c r="B58" s="75"/>
      <c r="C58" s="78"/>
      <c r="D58" s="78"/>
      <c r="E58" s="29" t="s">
        <v>30</v>
      </c>
      <c r="F58" s="54">
        <f t="shared" si="6"/>
        <v>0</v>
      </c>
      <c r="G58" s="54">
        <f t="shared" si="7"/>
        <v>0</v>
      </c>
      <c r="H58" s="54">
        <v>0</v>
      </c>
      <c r="I58" s="54">
        <v>0</v>
      </c>
      <c r="J58" s="54">
        <v>0</v>
      </c>
      <c r="K58" s="54">
        <v>0</v>
      </c>
      <c r="L58" s="54">
        <v>0</v>
      </c>
      <c r="M58" s="54">
        <v>0</v>
      </c>
      <c r="N58" s="54">
        <v>0</v>
      </c>
      <c r="O58" s="54">
        <f t="shared" si="10"/>
        <v>0</v>
      </c>
      <c r="P58" s="54">
        <v>0</v>
      </c>
      <c r="Q58" s="54">
        <f t="shared" si="27"/>
        <v>0</v>
      </c>
      <c r="R58" s="81"/>
      <c r="S58" s="81"/>
      <c r="T58" s="81"/>
      <c r="U58" s="81"/>
      <c r="V58" s="81"/>
      <c r="W58" s="81"/>
      <c r="X58" s="81"/>
      <c r="Y58" s="81"/>
      <c r="Z58" s="81"/>
      <c r="AA58" s="81"/>
      <c r="AB58" s="81"/>
      <c r="AC58" s="81"/>
      <c r="AD58" s="81"/>
      <c r="AE58" s="81"/>
    </row>
    <row r="59" spans="1:31" s="3" customFormat="1" ht="72" customHeight="1">
      <c r="A59" s="72"/>
      <c r="B59" s="75"/>
      <c r="C59" s="78"/>
      <c r="D59" s="78"/>
      <c r="E59" s="29" t="s">
        <v>31</v>
      </c>
      <c r="F59" s="54">
        <f t="shared" si="6"/>
        <v>864000</v>
      </c>
      <c r="G59" s="54">
        <f t="shared" si="7"/>
        <v>864000</v>
      </c>
      <c r="H59" s="54">
        <f>I59</f>
        <v>0</v>
      </c>
      <c r="I59" s="54">
        <v>0</v>
      </c>
      <c r="J59" s="54">
        <v>864000</v>
      </c>
      <c r="K59" s="54">
        <f>J59</f>
        <v>864000</v>
      </c>
      <c r="L59" s="54">
        <v>0</v>
      </c>
      <c r="M59" s="54">
        <f>L59</f>
        <v>0</v>
      </c>
      <c r="N59" s="54">
        <v>0</v>
      </c>
      <c r="O59" s="54">
        <f t="shared" si="10"/>
        <v>0</v>
      </c>
      <c r="P59" s="54">
        <v>0</v>
      </c>
      <c r="Q59" s="54">
        <f t="shared" si="27"/>
        <v>0</v>
      </c>
      <c r="R59" s="81"/>
      <c r="S59" s="81"/>
      <c r="T59" s="81"/>
      <c r="U59" s="81"/>
      <c r="V59" s="81"/>
      <c r="W59" s="81"/>
      <c r="X59" s="81"/>
      <c r="Y59" s="81"/>
      <c r="Z59" s="81"/>
      <c r="AA59" s="81"/>
      <c r="AB59" s="81"/>
      <c r="AC59" s="81"/>
      <c r="AD59" s="81"/>
      <c r="AE59" s="81"/>
    </row>
    <row r="60" spans="1:31">
      <c r="A60" s="72"/>
      <c r="B60" s="75"/>
      <c r="C60" s="78"/>
      <c r="D60" s="78"/>
      <c r="E60" s="60" t="s">
        <v>186</v>
      </c>
      <c r="F60" s="50">
        <f t="shared" ref="F60:F61" si="29">H60+J60</f>
        <v>0</v>
      </c>
      <c r="G60" s="50">
        <f t="shared" ref="G60:G61" si="30">I60+K60</f>
        <v>0</v>
      </c>
      <c r="H60" s="50">
        <v>0</v>
      </c>
      <c r="I60" s="50">
        <v>0</v>
      </c>
      <c r="J60" s="50">
        <v>0</v>
      </c>
      <c r="K60" s="50">
        <v>0</v>
      </c>
      <c r="L60" s="50">
        <v>0</v>
      </c>
      <c r="M60" s="50">
        <v>0</v>
      </c>
      <c r="N60" s="50">
        <v>0</v>
      </c>
      <c r="O60" s="50">
        <v>0</v>
      </c>
      <c r="P60" s="50">
        <v>0</v>
      </c>
      <c r="Q60" s="50">
        <v>0</v>
      </c>
      <c r="R60" s="81"/>
      <c r="S60" s="81"/>
      <c r="T60" s="81"/>
      <c r="U60" s="81"/>
      <c r="V60" s="81"/>
      <c r="W60" s="81"/>
      <c r="X60" s="81"/>
      <c r="Y60" s="81"/>
      <c r="Z60" s="81"/>
      <c r="AA60" s="81"/>
      <c r="AB60" s="81"/>
      <c r="AC60" s="81"/>
      <c r="AD60" s="81"/>
      <c r="AE60" s="81"/>
    </row>
    <row r="61" spans="1:31">
      <c r="A61" s="73"/>
      <c r="B61" s="76"/>
      <c r="C61" s="79"/>
      <c r="D61" s="79"/>
      <c r="E61" s="60" t="s">
        <v>187</v>
      </c>
      <c r="F61" s="50">
        <f t="shared" si="29"/>
        <v>0</v>
      </c>
      <c r="G61" s="50">
        <f t="shared" si="30"/>
        <v>0</v>
      </c>
      <c r="H61" s="50">
        <v>0</v>
      </c>
      <c r="I61" s="50">
        <v>0</v>
      </c>
      <c r="J61" s="50">
        <v>0</v>
      </c>
      <c r="K61" s="50">
        <v>0</v>
      </c>
      <c r="L61" s="50">
        <v>0</v>
      </c>
      <c r="M61" s="50">
        <v>0</v>
      </c>
      <c r="N61" s="50">
        <v>0</v>
      </c>
      <c r="O61" s="50">
        <v>0</v>
      </c>
      <c r="P61" s="50">
        <v>0</v>
      </c>
      <c r="Q61" s="50">
        <v>0</v>
      </c>
      <c r="R61" s="82"/>
      <c r="S61" s="82"/>
      <c r="T61" s="82"/>
      <c r="U61" s="82"/>
      <c r="V61" s="82"/>
      <c r="W61" s="82"/>
      <c r="X61" s="82"/>
      <c r="Y61" s="82"/>
      <c r="Z61" s="82"/>
      <c r="AA61" s="82"/>
      <c r="AB61" s="82"/>
      <c r="AC61" s="82"/>
      <c r="AD61" s="82"/>
      <c r="AE61" s="82"/>
    </row>
    <row r="62" spans="1:31" s="3" customFormat="1" ht="24" customHeight="1">
      <c r="A62" s="71" t="s">
        <v>52</v>
      </c>
      <c r="B62" s="74" t="s">
        <v>53</v>
      </c>
      <c r="C62" s="77" t="s">
        <v>54</v>
      </c>
      <c r="D62" s="77" t="s">
        <v>129</v>
      </c>
      <c r="E62" s="29" t="s">
        <v>24</v>
      </c>
      <c r="F62" s="54">
        <f t="shared" si="6"/>
        <v>1003203.9</v>
      </c>
      <c r="G62" s="54">
        <f t="shared" si="7"/>
        <v>1003203.9</v>
      </c>
      <c r="H62" s="54">
        <f t="shared" ref="H62:M62" si="31">H63+H64</f>
        <v>0</v>
      </c>
      <c r="I62" s="54">
        <f t="shared" si="31"/>
        <v>0</v>
      </c>
      <c r="J62" s="54">
        <f t="shared" si="31"/>
        <v>1003203.9</v>
      </c>
      <c r="K62" s="54">
        <f t="shared" si="31"/>
        <v>1003203.9</v>
      </c>
      <c r="L62" s="54">
        <f t="shared" si="31"/>
        <v>0</v>
      </c>
      <c r="M62" s="54">
        <f t="shared" si="31"/>
        <v>0</v>
      </c>
      <c r="N62" s="54">
        <f>N63+N64</f>
        <v>0</v>
      </c>
      <c r="O62" s="54">
        <f t="shared" si="10"/>
        <v>0</v>
      </c>
      <c r="P62" s="54">
        <f>P63+P64</f>
        <v>1450000</v>
      </c>
      <c r="Q62" s="54">
        <f t="shared" si="27"/>
        <v>1450000</v>
      </c>
      <c r="R62" s="80" t="s">
        <v>49</v>
      </c>
      <c r="S62" s="80" t="s">
        <v>35</v>
      </c>
      <c r="T62" s="80" t="s">
        <v>25</v>
      </c>
      <c r="U62" s="80" t="s">
        <v>25</v>
      </c>
      <c r="V62" s="80" t="s">
        <v>25</v>
      </c>
      <c r="W62" s="80" t="s">
        <v>25</v>
      </c>
      <c r="X62" s="80">
        <v>100</v>
      </c>
      <c r="Y62" s="80">
        <v>100</v>
      </c>
      <c r="Z62" s="80">
        <v>100</v>
      </c>
      <c r="AA62" s="80">
        <v>100</v>
      </c>
      <c r="AB62" s="80">
        <v>100</v>
      </c>
      <c r="AC62" s="80">
        <v>100</v>
      </c>
      <c r="AD62" s="80">
        <v>100</v>
      </c>
      <c r="AE62" s="80">
        <v>100</v>
      </c>
    </row>
    <row r="63" spans="1:31" s="3" customFormat="1" ht="15" customHeight="1">
      <c r="A63" s="72"/>
      <c r="B63" s="75"/>
      <c r="C63" s="78"/>
      <c r="D63" s="78"/>
      <c r="E63" s="29" t="s">
        <v>30</v>
      </c>
      <c r="F63" s="54">
        <f t="shared" si="6"/>
        <v>0</v>
      </c>
      <c r="G63" s="54">
        <f t="shared" si="7"/>
        <v>0</v>
      </c>
      <c r="H63" s="54">
        <v>0</v>
      </c>
      <c r="I63" s="54">
        <v>0</v>
      </c>
      <c r="J63" s="54">
        <v>0</v>
      </c>
      <c r="K63" s="54">
        <v>0</v>
      </c>
      <c r="L63" s="54">
        <v>0</v>
      </c>
      <c r="M63" s="54">
        <v>0</v>
      </c>
      <c r="N63" s="54">
        <v>0</v>
      </c>
      <c r="O63" s="54">
        <f t="shared" si="10"/>
        <v>0</v>
      </c>
      <c r="P63" s="54">
        <v>0</v>
      </c>
      <c r="Q63" s="54">
        <f t="shared" si="27"/>
        <v>0</v>
      </c>
      <c r="R63" s="81"/>
      <c r="S63" s="81"/>
      <c r="T63" s="81"/>
      <c r="U63" s="81"/>
      <c r="V63" s="81"/>
      <c r="W63" s="81"/>
      <c r="X63" s="81"/>
      <c r="Y63" s="81"/>
      <c r="Z63" s="81"/>
      <c r="AA63" s="81"/>
      <c r="AB63" s="81"/>
      <c r="AC63" s="81"/>
      <c r="AD63" s="81"/>
      <c r="AE63" s="81"/>
    </row>
    <row r="64" spans="1:31" s="3" customFormat="1" ht="65.25" customHeight="1">
      <c r="A64" s="72"/>
      <c r="B64" s="75"/>
      <c r="C64" s="78"/>
      <c r="D64" s="78"/>
      <c r="E64" s="29" t="s">
        <v>31</v>
      </c>
      <c r="F64" s="54">
        <f t="shared" si="6"/>
        <v>1003203.9</v>
      </c>
      <c r="G64" s="54">
        <f t="shared" si="7"/>
        <v>1003203.9</v>
      </c>
      <c r="H64" s="54">
        <f>I64</f>
        <v>0</v>
      </c>
      <c r="I64" s="54">
        <v>0</v>
      </c>
      <c r="J64" s="54">
        <v>1003203.9</v>
      </c>
      <c r="K64" s="54">
        <f>J64</f>
        <v>1003203.9</v>
      </c>
      <c r="L64" s="54">
        <v>0</v>
      </c>
      <c r="M64" s="54">
        <f>L64</f>
        <v>0</v>
      </c>
      <c r="N64" s="54">
        <v>0</v>
      </c>
      <c r="O64" s="54">
        <f t="shared" si="10"/>
        <v>0</v>
      </c>
      <c r="P64" s="54">
        <v>1450000</v>
      </c>
      <c r="Q64" s="54">
        <v>1450000</v>
      </c>
      <c r="R64" s="81"/>
      <c r="S64" s="81"/>
      <c r="T64" s="81"/>
      <c r="U64" s="81"/>
      <c r="V64" s="81"/>
      <c r="W64" s="81"/>
      <c r="X64" s="81"/>
      <c r="Y64" s="81"/>
      <c r="Z64" s="81"/>
      <c r="AA64" s="81"/>
      <c r="AB64" s="81"/>
      <c r="AC64" s="81"/>
      <c r="AD64" s="81"/>
      <c r="AE64" s="81"/>
    </row>
    <row r="65" spans="1:31">
      <c r="A65" s="72"/>
      <c r="B65" s="75"/>
      <c r="C65" s="78"/>
      <c r="D65" s="78"/>
      <c r="E65" s="60" t="s">
        <v>186</v>
      </c>
      <c r="F65" s="50">
        <f t="shared" si="6"/>
        <v>0</v>
      </c>
      <c r="G65" s="50">
        <f t="shared" si="7"/>
        <v>0</v>
      </c>
      <c r="H65" s="50">
        <v>0</v>
      </c>
      <c r="I65" s="50">
        <v>0</v>
      </c>
      <c r="J65" s="50">
        <v>0</v>
      </c>
      <c r="K65" s="50">
        <v>0</v>
      </c>
      <c r="L65" s="50">
        <v>0</v>
      </c>
      <c r="M65" s="50">
        <v>0</v>
      </c>
      <c r="N65" s="50">
        <v>0</v>
      </c>
      <c r="O65" s="50">
        <v>0</v>
      </c>
      <c r="P65" s="50">
        <v>0</v>
      </c>
      <c r="Q65" s="50">
        <v>0</v>
      </c>
      <c r="R65" s="81"/>
      <c r="S65" s="81"/>
      <c r="T65" s="81"/>
      <c r="U65" s="81"/>
      <c r="V65" s="81"/>
      <c r="W65" s="81"/>
      <c r="X65" s="81"/>
      <c r="Y65" s="81"/>
      <c r="Z65" s="81"/>
      <c r="AA65" s="81"/>
      <c r="AB65" s="81"/>
      <c r="AC65" s="81"/>
      <c r="AD65" s="81"/>
      <c r="AE65" s="81"/>
    </row>
    <row r="66" spans="1:31">
      <c r="A66" s="73"/>
      <c r="B66" s="76"/>
      <c r="C66" s="79"/>
      <c r="D66" s="79"/>
      <c r="E66" s="60" t="s">
        <v>187</v>
      </c>
      <c r="F66" s="50">
        <f t="shared" si="6"/>
        <v>0</v>
      </c>
      <c r="G66" s="50">
        <f t="shared" si="7"/>
        <v>0</v>
      </c>
      <c r="H66" s="50">
        <v>0</v>
      </c>
      <c r="I66" s="50">
        <v>0</v>
      </c>
      <c r="J66" s="50">
        <v>0</v>
      </c>
      <c r="K66" s="50">
        <v>0</v>
      </c>
      <c r="L66" s="50">
        <v>0</v>
      </c>
      <c r="M66" s="50">
        <v>0</v>
      </c>
      <c r="N66" s="50">
        <v>0</v>
      </c>
      <c r="O66" s="50">
        <v>0</v>
      </c>
      <c r="P66" s="50">
        <v>0</v>
      </c>
      <c r="Q66" s="50">
        <v>0</v>
      </c>
      <c r="R66" s="82"/>
      <c r="S66" s="82"/>
      <c r="T66" s="82"/>
      <c r="U66" s="82"/>
      <c r="V66" s="82"/>
      <c r="W66" s="82"/>
      <c r="X66" s="82"/>
      <c r="Y66" s="82"/>
      <c r="Z66" s="82"/>
      <c r="AA66" s="82"/>
      <c r="AB66" s="82"/>
      <c r="AC66" s="82"/>
      <c r="AD66" s="82"/>
      <c r="AE66" s="82"/>
    </row>
    <row r="67" spans="1:31" s="3" customFormat="1" ht="24" customHeight="1">
      <c r="A67" s="71" t="s">
        <v>189</v>
      </c>
      <c r="B67" s="74" t="s">
        <v>191</v>
      </c>
      <c r="C67" s="77" t="s">
        <v>54</v>
      </c>
      <c r="D67" s="77" t="s">
        <v>129</v>
      </c>
      <c r="E67" s="29" t="s">
        <v>24</v>
      </c>
      <c r="F67" s="54">
        <f t="shared" ref="F67:G74" si="32">H67+J67+L67</f>
        <v>1500000</v>
      </c>
      <c r="G67" s="54">
        <f t="shared" si="32"/>
        <v>1500000</v>
      </c>
      <c r="H67" s="54">
        <f t="shared" ref="H67:M67" si="33">H68+H69</f>
        <v>0</v>
      </c>
      <c r="I67" s="54">
        <f t="shared" si="33"/>
        <v>0</v>
      </c>
      <c r="J67" s="54">
        <f t="shared" si="33"/>
        <v>0</v>
      </c>
      <c r="K67" s="54">
        <f t="shared" si="33"/>
        <v>0</v>
      </c>
      <c r="L67" s="54">
        <f t="shared" si="33"/>
        <v>1500000</v>
      </c>
      <c r="M67" s="54">
        <f t="shared" si="33"/>
        <v>1500000</v>
      </c>
      <c r="N67" s="54">
        <f>N68+N69</f>
        <v>0</v>
      </c>
      <c r="O67" s="54">
        <f t="shared" si="10"/>
        <v>0</v>
      </c>
      <c r="P67" s="54">
        <f>P68+P69</f>
        <v>0</v>
      </c>
      <c r="Q67" s="54">
        <f t="shared" si="27"/>
        <v>0</v>
      </c>
      <c r="R67" s="80" t="s">
        <v>49</v>
      </c>
      <c r="S67" s="80" t="s">
        <v>35</v>
      </c>
      <c r="T67" s="80" t="s">
        <v>25</v>
      </c>
      <c r="U67" s="80" t="s">
        <v>25</v>
      </c>
      <c r="V67" s="80" t="s">
        <v>25</v>
      </c>
      <c r="W67" s="80" t="s">
        <v>25</v>
      </c>
      <c r="X67" s="80" t="s">
        <v>25</v>
      </c>
      <c r="Y67" s="80" t="s">
        <v>25</v>
      </c>
      <c r="Z67" s="80">
        <v>100</v>
      </c>
      <c r="AA67" s="80">
        <v>100</v>
      </c>
      <c r="AB67" s="80">
        <v>100</v>
      </c>
      <c r="AC67" s="80">
        <v>100</v>
      </c>
      <c r="AD67" s="80">
        <v>100</v>
      </c>
      <c r="AE67" s="80">
        <v>100</v>
      </c>
    </row>
    <row r="68" spans="1:31" s="3" customFormat="1" ht="15" customHeight="1">
      <c r="A68" s="72"/>
      <c r="B68" s="75"/>
      <c r="C68" s="78"/>
      <c r="D68" s="78"/>
      <c r="E68" s="29" t="s">
        <v>30</v>
      </c>
      <c r="F68" s="54">
        <f t="shared" si="32"/>
        <v>0</v>
      </c>
      <c r="G68" s="54">
        <f t="shared" si="32"/>
        <v>0</v>
      </c>
      <c r="H68" s="54">
        <v>0</v>
      </c>
      <c r="I68" s="54">
        <v>0</v>
      </c>
      <c r="J68" s="54">
        <v>0</v>
      </c>
      <c r="K68" s="54">
        <v>0</v>
      </c>
      <c r="L68" s="54">
        <v>0</v>
      </c>
      <c r="M68" s="54">
        <v>0</v>
      </c>
      <c r="N68" s="54">
        <v>0</v>
      </c>
      <c r="O68" s="54">
        <f t="shared" si="10"/>
        <v>0</v>
      </c>
      <c r="P68" s="54">
        <v>0</v>
      </c>
      <c r="Q68" s="54">
        <f t="shared" si="27"/>
        <v>0</v>
      </c>
      <c r="R68" s="81"/>
      <c r="S68" s="81"/>
      <c r="T68" s="81"/>
      <c r="U68" s="81"/>
      <c r="V68" s="81"/>
      <c r="W68" s="81"/>
      <c r="X68" s="81"/>
      <c r="Y68" s="81"/>
      <c r="Z68" s="81"/>
      <c r="AA68" s="81"/>
      <c r="AB68" s="81"/>
      <c r="AC68" s="81"/>
      <c r="AD68" s="81"/>
      <c r="AE68" s="81"/>
    </row>
    <row r="69" spans="1:31" s="3" customFormat="1" ht="231.75" customHeight="1">
      <c r="A69" s="72"/>
      <c r="B69" s="75"/>
      <c r="C69" s="78"/>
      <c r="D69" s="78"/>
      <c r="E69" s="29" t="s">
        <v>31</v>
      </c>
      <c r="F69" s="54">
        <f t="shared" si="32"/>
        <v>1500000</v>
      </c>
      <c r="G69" s="54">
        <f t="shared" si="32"/>
        <v>1500000</v>
      </c>
      <c r="H69" s="54">
        <f>I69</f>
        <v>0</v>
      </c>
      <c r="I69" s="54">
        <v>0</v>
      </c>
      <c r="J69" s="54">
        <v>0</v>
      </c>
      <c r="K69" s="54">
        <f>J69</f>
        <v>0</v>
      </c>
      <c r="L69" s="54">
        <v>1500000</v>
      </c>
      <c r="M69" s="54">
        <f>L69</f>
        <v>1500000</v>
      </c>
      <c r="N69" s="54">
        <v>0</v>
      </c>
      <c r="O69" s="54">
        <f t="shared" si="10"/>
        <v>0</v>
      </c>
      <c r="P69" s="54">
        <v>0</v>
      </c>
      <c r="Q69" s="54">
        <f t="shared" si="27"/>
        <v>0</v>
      </c>
      <c r="R69" s="81"/>
      <c r="S69" s="81"/>
      <c r="T69" s="81"/>
      <c r="U69" s="81"/>
      <c r="V69" s="81"/>
      <c r="W69" s="81"/>
      <c r="X69" s="81"/>
      <c r="Y69" s="81"/>
      <c r="Z69" s="81"/>
      <c r="AA69" s="81"/>
      <c r="AB69" s="81"/>
      <c r="AC69" s="81"/>
      <c r="AD69" s="81"/>
      <c r="AE69" s="81"/>
    </row>
    <row r="70" spans="1:31">
      <c r="A70" s="72"/>
      <c r="B70" s="75"/>
      <c r="C70" s="78"/>
      <c r="D70" s="78"/>
      <c r="E70" s="60" t="s">
        <v>186</v>
      </c>
      <c r="F70" s="50">
        <f t="shared" ref="F70:F71" si="34">H70+J70</f>
        <v>0</v>
      </c>
      <c r="G70" s="50">
        <f t="shared" ref="G70:G71" si="35">I70+K70</f>
        <v>0</v>
      </c>
      <c r="H70" s="50">
        <v>0</v>
      </c>
      <c r="I70" s="50">
        <v>0</v>
      </c>
      <c r="J70" s="50">
        <v>0</v>
      </c>
      <c r="K70" s="50">
        <v>0</v>
      </c>
      <c r="L70" s="50">
        <v>0</v>
      </c>
      <c r="M70" s="50">
        <v>0</v>
      </c>
      <c r="N70" s="50">
        <v>0</v>
      </c>
      <c r="O70" s="50">
        <v>0</v>
      </c>
      <c r="P70" s="50">
        <v>0</v>
      </c>
      <c r="Q70" s="50">
        <v>0</v>
      </c>
      <c r="R70" s="81"/>
      <c r="S70" s="81"/>
      <c r="T70" s="81"/>
      <c r="U70" s="81"/>
      <c r="V70" s="81"/>
      <c r="W70" s="81"/>
      <c r="X70" s="81"/>
      <c r="Y70" s="81"/>
      <c r="Z70" s="81"/>
      <c r="AA70" s="81"/>
      <c r="AB70" s="81"/>
      <c r="AC70" s="81"/>
      <c r="AD70" s="81"/>
      <c r="AE70" s="81"/>
    </row>
    <row r="71" spans="1:31">
      <c r="A71" s="73"/>
      <c r="B71" s="76"/>
      <c r="C71" s="79"/>
      <c r="D71" s="79"/>
      <c r="E71" s="60" t="s">
        <v>187</v>
      </c>
      <c r="F71" s="50">
        <f t="shared" si="34"/>
        <v>0</v>
      </c>
      <c r="G71" s="50">
        <f t="shared" si="35"/>
        <v>0</v>
      </c>
      <c r="H71" s="50">
        <v>0</v>
      </c>
      <c r="I71" s="50">
        <v>0</v>
      </c>
      <c r="J71" s="50">
        <v>0</v>
      </c>
      <c r="K71" s="50">
        <v>0</v>
      </c>
      <c r="L71" s="50">
        <v>0</v>
      </c>
      <c r="M71" s="50">
        <v>0</v>
      </c>
      <c r="N71" s="50">
        <v>0</v>
      </c>
      <c r="O71" s="50">
        <v>0</v>
      </c>
      <c r="P71" s="50">
        <v>0</v>
      </c>
      <c r="Q71" s="50">
        <v>0</v>
      </c>
      <c r="R71" s="82"/>
      <c r="S71" s="82"/>
      <c r="T71" s="82"/>
      <c r="U71" s="82"/>
      <c r="V71" s="82"/>
      <c r="W71" s="82"/>
      <c r="X71" s="82"/>
      <c r="Y71" s="82"/>
      <c r="Z71" s="82"/>
      <c r="AA71" s="82"/>
      <c r="AB71" s="82"/>
      <c r="AC71" s="82"/>
      <c r="AD71" s="82"/>
      <c r="AE71" s="82"/>
    </row>
    <row r="72" spans="1:31" s="3" customFormat="1" ht="24" customHeight="1">
      <c r="A72" s="71" t="s">
        <v>190</v>
      </c>
      <c r="B72" s="74" t="s">
        <v>192</v>
      </c>
      <c r="C72" s="77">
        <v>502</v>
      </c>
      <c r="D72" s="77" t="s">
        <v>201</v>
      </c>
      <c r="E72" s="29" t="s">
        <v>24</v>
      </c>
      <c r="F72" s="54">
        <f t="shared" si="32"/>
        <v>6144.63</v>
      </c>
      <c r="G72" s="54">
        <f t="shared" si="32"/>
        <v>6144.63</v>
      </c>
      <c r="H72" s="54">
        <f t="shared" ref="H72:M72" si="36">H73+H74</f>
        <v>0</v>
      </c>
      <c r="I72" s="54">
        <f t="shared" si="36"/>
        <v>0</v>
      </c>
      <c r="J72" s="54">
        <f t="shared" si="36"/>
        <v>0</v>
      </c>
      <c r="K72" s="54">
        <f t="shared" si="36"/>
        <v>0</v>
      </c>
      <c r="L72" s="54">
        <f t="shared" si="36"/>
        <v>6144.63</v>
      </c>
      <c r="M72" s="54">
        <f t="shared" si="36"/>
        <v>6144.63</v>
      </c>
      <c r="N72" s="54">
        <f>N73+N74</f>
        <v>8637.7800000000007</v>
      </c>
      <c r="O72" s="54">
        <f>O73+O74</f>
        <v>8637.7800000000007</v>
      </c>
      <c r="P72" s="54">
        <f>P73+P74</f>
        <v>8938.52</v>
      </c>
      <c r="Q72" s="54">
        <f>Q73+Q74</f>
        <v>8938.52</v>
      </c>
      <c r="R72" s="80" t="s">
        <v>193</v>
      </c>
      <c r="S72" s="80" t="s">
        <v>35</v>
      </c>
      <c r="T72" s="80" t="s">
        <v>25</v>
      </c>
      <c r="U72" s="80" t="s">
        <v>25</v>
      </c>
      <c r="V72" s="80" t="s">
        <v>25</v>
      </c>
      <c r="W72" s="80" t="s">
        <v>25</v>
      </c>
      <c r="X72" s="80" t="s">
        <v>25</v>
      </c>
      <c r="Y72" s="80" t="s">
        <v>25</v>
      </c>
      <c r="Z72" s="80">
        <v>100</v>
      </c>
      <c r="AA72" s="80">
        <v>100</v>
      </c>
      <c r="AB72" s="80">
        <v>100</v>
      </c>
      <c r="AC72" s="80">
        <v>100</v>
      </c>
      <c r="AD72" s="80">
        <v>100</v>
      </c>
      <c r="AE72" s="80">
        <v>100</v>
      </c>
    </row>
    <row r="73" spans="1:31" s="3" customFormat="1" ht="15" customHeight="1">
      <c r="A73" s="72"/>
      <c r="B73" s="75"/>
      <c r="C73" s="78"/>
      <c r="D73" s="78"/>
      <c r="E73" s="29" t="s">
        <v>30</v>
      </c>
      <c r="F73" s="54">
        <f t="shared" si="32"/>
        <v>0</v>
      </c>
      <c r="G73" s="54">
        <f t="shared" si="32"/>
        <v>0</v>
      </c>
      <c r="H73" s="54">
        <v>0</v>
      </c>
      <c r="I73" s="54">
        <v>0</v>
      </c>
      <c r="J73" s="54">
        <v>0</v>
      </c>
      <c r="K73" s="54">
        <v>0</v>
      </c>
      <c r="L73" s="54">
        <v>0</v>
      </c>
      <c r="M73" s="54">
        <v>0</v>
      </c>
      <c r="N73" s="54">
        <v>0</v>
      </c>
      <c r="O73" s="54">
        <f t="shared" si="10"/>
        <v>0</v>
      </c>
      <c r="P73" s="54">
        <v>0</v>
      </c>
      <c r="Q73" s="54">
        <f t="shared" ref="Q73" si="37">P73</f>
        <v>0</v>
      </c>
      <c r="R73" s="81"/>
      <c r="S73" s="81"/>
      <c r="T73" s="81"/>
      <c r="U73" s="81"/>
      <c r="V73" s="81"/>
      <c r="W73" s="81"/>
      <c r="X73" s="81"/>
      <c r="Y73" s="81"/>
      <c r="Z73" s="81"/>
      <c r="AA73" s="81"/>
      <c r="AB73" s="81"/>
      <c r="AC73" s="81"/>
      <c r="AD73" s="81"/>
      <c r="AE73" s="81"/>
    </row>
    <row r="74" spans="1:31" s="3" customFormat="1" ht="65.25" customHeight="1">
      <c r="A74" s="72"/>
      <c r="B74" s="75"/>
      <c r="C74" s="78"/>
      <c r="D74" s="78"/>
      <c r="E74" s="29" t="s">
        <v>31</v>
      </c>
      <c r="F74" s="54">
        <f t="shared" si="32"/>
        <v>6144.63</v>
      </c>
      <c r="G74" s="54">
        <f t="shared" si="32"/>
        <v>6144.63</v>
      </c>
      <c r="H74" s="54">
        <f>I74</f>
        <v>0</v>
      </c>
      <c r="I74" s="54">
        <v>0</v>
      </c>
      <c r="J74" s="54">
        <v>0</v>
      </c>
      <c r="K74" s="54">
        <v>0</v>
      </c>
      <c r="L74" s="54">
        <v>6144.63</v>
      </c>
      <c r="M74" s="54">
        <f>L74</f>
        <v>6144.63</v>
      </c>
      <c r="N74" s="54">
        <v>8637.7800000000007</v>
      </c>
      <c r="O74" s="54">
        <v>8637.7800000000007</v>
      </c>
      <c r="P74" s="54">
        <v>8938.52</v>
      </c>
      <c r="Q74" s="54">
        <v>8938.52</v>
      </c>
      <c r="R74" s="81"/>
      <c r="S74" s="81"/>
      <c r="T74" s="81"/>
      <c r="U74" s="81"/>
      <c r="V74" s="81"/>
      <c r="W74" s="81"/>
      <c r="X74" s="81"/>
      <c r="Y74" s="81"/>
      <c r="Z74" s="81"/>
      <c r="AA74" s="81"/>
      <c r="AB74" s="81"/>
      <c r="AC74" s="81"/>
      <c r="AD74" s="81"/>
      <c r="AE74" s="81"/>
    </row>
    <row r="75" spans="1:31">
      <c r="A75" s="72"/>
      <c r="B75" s="75"/>
      <c r="C75" s="78"/>
      <c r="D75" s="78"/>
      <c r="E75" s="60" t="s">
        <v>186</v>
      </c>
      <c r="F75" s="50">
        <f t="shared" ref="F75:F76" si="38">H75+J75</f>
        <v>0</v>
      </c>
      <c r="G75" s="50">
        <f t="shared" ref="G75:G76" si="39">I75+K75</f>
        <v>0</v>
      </c>
      <c r="H75" s="50">
        <v>0</v>
      </c>
      <c r="I75" s="50">
        <v>0</v>
      </c>
      <c r="J75" s="50">
        <v>0</v>
      </c>
      <c r="K75" s="50">
        <v>0</v>
      </c>
      <c r="L75" s="50">
        <v>0</v>
      </c>
      <c r="M75" s="50">
        <v>0</v>
      </c>
      <c r="N75" s="50">
        <v>0</v>
      </c>
      <c r="O75" s="50">
        <v>0</v>
      </c>
      <c r="P75" s="50">
        <v>0</v>
      </c>
      <c r="Q75" s="50">
        <v>0</v>
      </c>
      <c r="R75" s="81"/>
      <c r="S75" s="81"/>
      <c r="T75" s="81"/>
      <c r="U75" s="81"/>
      <c r="V75" s="81"/>
      <c r="W75" s="81"/>
      <c r="X75" s="81"/>
      <c r="Y75" s="81"/>
      <c r="Z75" s="81"/>
      <c r="AA75" s="81"/>
      <c r="AB75" s="81"/>
      <c r="AC75" s="81"/>
      <c r="AD75" s="81"/>
      <c r="AE75" s="81"/>
    </row>
    <row r="76" spans="1:31">
      <c r="A76" s="73"/>
      <c r="B76" s="76"/>
      <c r="C76" s="79"/>
      <c r="D76" s="79"/>
      <c r="E76" s="60" t="s">
        <v>187</v>
      </c>
      <c r="F76" s="50">
        <f t="shared" si="38"/>
        <v>0</v>
      </c>
      <c r="G76" s="50">
        <f t="shared" si="39"/>
        <v>0</v>
      </c>
      <c r="H76" s="50">
        <v>0</v>
      </c>
      <c r="I76" s="50">
        <v>0</v>
      </c>
      <c r="J76" s="50">
        <v>0</v>
      </c>
      <c r="K76" s="50">
        <v>0</v>
      </c>
      <c r="L76" s="50">
        <v>0</v>
      </c>
      <c r="M76" s="50">
        <v>0</v>
      </c>
      <c r="N76" s="50">
        <v>0</v>
      </c>
      <c r="O76" s="50">
        <v>0</v>
      </c>
      <c r="P76" s="50">
        <v>0</v>
      </c>
      <c r="Q76" s="50">
        <v>0</v>
      </c>
      <c r="R76" s="82"/>
      <c r="S76" s="82"/>
      <c r="T76" s="82"/>
      <c r="U76" s="82"/>
      <c r="V76" s="82"/>
      <c r="W76" s="82"/>
      <c r="X76" s="82"/>
      <c r="Y76" s="82"/>
      <c r="Z76" s="82"/>
      <c r="AA76" s="82"/>
      <c r="AB76" s="82"/>
      <c r="AC76" s="82"/>
      <c r="AD76" s="82"/>
      <c r="AE76" s="82"/>
    </row>
    <row r="77" spans="1:31" s="3" customFormat="1" ht="24" customHeight="1">
      <c r="A77" s="71" t="s">
        <v>209</v>
      </c>
      <c r="B77" s="74" t="s">
        <v>210</v>
      </c>
      <c r="C77" s="77" t="s">
        <v>54</v>
      </c>
      <c r="D77" s="77" t="s">
        <v>129</v>
      </c>
      <c r="E77" s="29" t="s">
        <v>24</v>
      </c>
      <c r="F77" s="54">
        <f t="shared" ref="F77:F84" si="40">H77+J77+L77</f>
        <v>1500000</v>
      </c>
      <c r="G77" s="54">
        <f t="shared" ref="G77:G84" si="41">I77+K77+M77</f>
        <v>1500000</v>
      </c>
      <c r="H77" s="54">
        <f t="shared" ref="H77:Q77" si="42">H78+H79</f>
        <v>0</v>
      </c>
      <c r="I77" s="54">
        <f t="shared" si="42"/>
        <v>0</v>
      </c>
      <c r="J77" s="54">
        <f t="shared" si="42"/>
        <v>0</v>
      </c>
      <c r="K77" s="54">
        <f t="shared" si="42"/>
        <v>0</v>
      </c>
      <c r="L77" s="54">
        <f t="shared" si="42"/>
        <v>1500000</v>
      </c>
      <c r="M77" s="54">
        <f t="shared" si="42"/>
        <v>1500000</v>
      </c>
      <c r="N77" s="54">
        <f t="shared" si="42"/>
        <v>1000000</v>
      </c>
      <c r="O77" s="54">
        <f t="shared" si="42"/>
        <v>1000000</v>
      </c>
      <c r="P77" s="54">
        <f t="shared" si="42"/>
        <v>0</v>
      </c>
      <c r="Q77" s="54">
        <f t="shared" si="42"/>
        <v>0</v>
      </c>
      <c r="R77" s="80" t="s">
        <v>49</v>
      </c>
      <c r="S77" s="80" t="s">
        <v>35</v>
      </c>
      <c r="T77" s="80" t="s">
        <v>25</v>
      </c>
      <c r="U77" s="80" t="s">
        <v>25</v>
      </c>
      <c r="V77" s="80">
        <v>0</v>
      </c>
      <c r="W77" s="80">
        <v>0</v>
      </c>
      <c r="X77" s="80">
        <v>0</v>
      </c>
      <c r="Y77" s="80">
        <v>0</v>
      </c>
      <c r="Z77" s="80">
        <v>100</v>
      </c>
      <c r="AA77" s="80">
        <v>100</v>
      </c>
      <c r="AB77" s="80">
        <v>100</v>
      </c>
      <c r="AC77" s="80">
        <v>100</v>
      </c>
      <c r="AD77" s="80" t="s">
        <v>25</v>
      </c>
      <c r="AE77" s="80" t="s">
        <v>25</v>
      </c>
    </row>
    <row r="78" spans="1:31" s="3" customFormat="1" ht="15" customHeight="1">
      <c r="A78" s="72"/>
      <c r="B78" s="75"/>
      <c r="C78" s="78"/>
      <c r="D78" s="78"/>
      <c r="E78" s="29" t="s">
        <v>30</v>
      </c>
      <c r="F78" s="54">
        <f t="shared" si="40"/>
        <v>0</v>
      </c>
      <c r="G78" s="54">
        <f t="shared" si="41"/>
        <v>0</v>
      </c>
      <c r="H78" s="54">
        <v>0</v>
      </c>
      <c r="I78" s="54">
        <v>0</v>
      </c>
      <c r="J78" s="54">
        <v>0</v>
      </c>
      <c r="K78" s="54">
        <v>0</v>
      </c>
      <c r="L78" s="54">
        <v>0</v>
      </c>
      <c r="M78" s="54">
        <v>0</v>
      </c>
      <c r="N78" s="54">
        <v>0</v>
      </c>
      <c r="O78" s="54">
        <f t="shared" si="10"/>
        <v>0</v>
      </c>
      <c r="P78" s="54">
        <v>0</v>
      </c>
      <c r="Q78" s="54">
        <f t="shared" ref="Q78" si="43">P78</f>
        <v>0</v>
      </c>
      <c r="R78" s="81"/>
      <c r="S78" s="81"/>
      <c r="T78" s="81"/>
      <c r="U78" s="81"/>
      <c r="V78" s="81"/>
      <c r="W78" s="81"/>
      <c r="X78" s="81"/>
      <c r="Y78" s="81"/>
      <c r="Z78" s="81"/>
      <c r="AA78" s="81"/>
      <c r="AB78" s="81"/>
      <c r="AC78" s="81"/>
      <c r="AD78" s="81"/>
      <c r="AE78" s="81"/>
    </row>
    <row r="79" spans="1:31" s="3" customFormat="1" ht="239.25" customHeight="1">
      <c r="A79" s="72"/>
      <c r="B79" s="75"/>
      <c r="C79" s="78"/>
      <c r="D79" s="78"/>
      <c r="E79" s="29" t="s">
        <v>31</v>
      </c>
      <c r="F79" s="54">
        <f t="shared" si="40"/>
        <v>1500000</v>
      </c>
      <c r="G79" s="54">
        <f t="shared" si="41"/>
        <v>1500000</v>
      </c>
      <c r="H79" s="54">
        <f>I79</f>
        <v>0</v>
      </c>
      <c r="I79" s="54">
        <v>0</v>
      </c>
      <c r="J79" s="54">
        <v>0</v>
      </c>
      <c r="K79" s="54">
        <f>J79</f>
        <v>0</v>
      </c>
      <c r="L79" s="54">
        <v>1500000</v>
      </c>
      <c r="M79" s="54">
        <f>L79</f>
        <v>1500000</v>
      </c>
      <c r="N79" s="54">
        <v>1000000</v>
      </c>
      <c r="O79" s="54">
        <v>1000000</v>
      </c>
      <c r="P79" s="54">
        <v>0</v>
      </c>
      <c r="Q79" s="54">
        <v>0</v>
      </c>
      <c r="R79" s="81"/>
      <c r="S79" s="81"/>
      <c r="T79" s="81"/>
      <c r="U79" s="81"/>
      <c r="V79" s="81"/>
      <c r="W79" s="81"/>
      <c r="X79" s="81"/>
      <c r="Y79" s="81"/>
      <c r="Z79" s="81"/>
      <c r="AA79" s="81"/>
      <c r="AB79" s="81"/>
      <c r="AC79" s="81"/>
      <c r="AD79" s="81"/>
      <c r="AE79" s="81"/>
    </row>
    <row r="80" spans="1:31">
      <c r="A80" s="72"/>
      <c r="B80" s="75"/>
      <c r="C80" s="78"/>
      <c r="D80" s="78"/>
      <c r="E80" s="60" t="s">
        <v>186</v>
      </c>
      <c r="F80" s="50">
        <f t="shared" ref="F80:F81" si="44">H80+J80</f>
        <v>0</v>
      </c>
      <c r="G80" s="50">
        <f t="shared" ref="G80:G81" si="45">I80+K80</f>
        <v>0</v>
      </c>
      <c r="H80" s="50">
        <v>0</v>
      </c>
      <c r="I80" s="50">
        <v>0</v>
      </c>
      <c r="J80" s="50">
        <v>0</v>
      </c>
      <c r="K80" s="50">
        <v>0</v>
      </c>
      <c r="L80" s="50">
        <v>0</v>
      </c>
      <c r="M80" s="50">
        <v>0</v>
      </c>
      <c r="N80" s="50">
        <v>0</v>
      </c>
      <c r="O80" s="50">
        <v>0</v>
      </c>
      <c r="P80" s="50">
        <v>0</v>
      </c>
      <c r="Q80" s="50">
        <v>0</v>
      </c>
      <c r="R80" s="81"/>
      <c r="S80" s="81"/>
      <c r="T80" s="81"/>
      <c r="U80" s="81"/>
      <c r="V80" s="81"/>
      <c r="W80" s="81"/>
      <c r="X80" s="81"/>
      <c r="Y80" s="81"/>
      <c r="Z80" s="81"/>
      <c r="AA80" s="81"/>
      <c r="AB80" s="81"/>
      <c r="AC80" s="81"/>
      <c r="AD80" s="81"/>
      <c r="AE80" s="81"/>
    </row>
    <row r="81" spans="1:31">
      <c r="A81" s="73"/>
      <c r="B81" s="76"/>
      <c r="C81" s="79"/>
      <c r="D81" s="79"/>
      <c r="E81" s="60" t="s">
        <v>187</v>
      </c>
      <c r="F81" s="50">
        <f t="shared" si="44"/>
        <v>0</v>
      </c>
      <c r="G81" s="50">
        <f t="shared" si="45"/>
        <v>0</v>
      </c>
      <c r="H81" s="50">
        <v>0</v>
      </c>
      <c r="I81" s="50">
        <v>0</v>
      </c>
      <c r="J81" s="50">
        <v>0</v>
      </c>
      <c r="K81" s="50">
        <v>0</v>
      </c>
      <c r="L81" s="50">
        <v>0</v>
      </c>
      <c r="M81" s="50">
        <v>0</v>
      </c>
      <c r="N81" s="50">
        <v>0</v>
      </c>
      <c r="O81" s="50">
        <v>0</v>
      </c>
      <c r="P81" s="50">
        <v>0</v>
      </c>
      <c r="Q81" s="50">
        <v>0</v>
      </c>
      <c r="R81" s="82"/>
      <c r="S81" s="82"/>
      <c r="T81" s="82"/>
      <c r="U81" s="82"/>
      <c r="V81" s="82"/>
      <c r="W81" s="82"/>
      <c r="X81" s="82"/>
      <c r="Y81" s="82"/>
      <c r="Z81" s="82"/>
      <c r="AA81" s="82"/>
      <c r="AB81" s="82"/>
      <c r="AC81" s="82"/>
      <c r="AD81" s="82"/>
      <c r="AE81" s="82"/>
    </row>
    <row r="82" spans="1:31" s="3" customFormat="1" ht="24" customHeight="1">
      <c r="A82" s="71" t="s">
        <v>219</v>
      </c>
      <c r="B82" s="74" t="s">
        <v>220</v>
      </c>
      <c r="C82" s="77">
        <v>502</v>
      </c>
      <c r="D82" s="77" t="s">
        <v>221</v>
      </c>
      <c r="E82" s="49" t="s">
        <v>24</v>
      </c>
      <c r="F82" s="54">
        <f t="shared" si="40"/>
        <v>0</v>
      </c>
      <c r="G82" s="54">
        <f t="shared" si="41"/>
        <v>0</v>
      </c>
      <c r="H82" s="54">
        <f t="shared" ref="H82:M82" si="46">H83+H84</f>
        <v>0</v>
      </c>
      <c r="I82" s="54">
        <f t="shared" si="46"/>
        <v>0</v>
      </c>
      <c r="J82" s="54">
        <f t="shared" si="46"/>
        <v>0</v>
      </c>
      <c r="K82" s="54">
        <f t="shared" si="46"/>
        <v>0</v>
      </c>
      <c r="L82" s="54">
        <f t="shared" si="46"/>
        <v>0</v>
      </c>
      <c r="M82" s="54">
        <f t="shared" si="46"/>
        <v>0</v>
      </c>
      <c r="N82" s="54">
        <f>N83+N84</f>
        <v>0</v>
      </c>
      <c r="O82" s="54">
        <f>O83+O84</f>
        <v>0</v>
      </c>
      <c r="P82" s="54">
        <f>P83+P84</f>
        <v>4611700</v>
      </c>
      <c r="Q82" s="54">
        <f>Q83+Q84</f>
        <v>4611700</v>
      </c>
      <c r="R82" s="80" t="s">
        <v>193</v>
      </c>
      <c r="S82" s="80" t="s">
        <v>35</v>
      </c>
      <c r="T82" s="80" t="s">
        <v>25</v>
      </c>
      <c r="U82" s="80" t="s">
        <v>25</v>
      </c>
      <c r="V82" s="80" t="s">
        <v>25</v>
      </c>
      <c r="W82" s="80" t="s">
        <v>25</v>
      </c>
      <c r="X82" s="80" t="s">
        <v>25</v>
      </c>
      <c r="Y82" s="80" t="s">
        <v>25</v>
      </c>
      <c r="Z82" s="80" t="s">
        <v>25</v>
      </c>
      <c r="AA82" s="80" t="s">
        <v>25</v>
      </c>
      <c r="AB82" s="80" t="s">
        <v>25</v>
      </c>
      <c r="AC82" s="80" t="s">
        <v>25</v>
      </c>
      <c r="AD82" s="80">
        <v>100</v>
      </c>
      <c r="AE82" s="80">
        <v>100</v>
      </c>
    </row>
    <row r="83" spans="1:31" s="3" customFormat="1" ht="15" customHeight="1">
      <c r="A83" s="72"/>
      <c r="B83" s="75"/>
      <c r="C83" s="78"/>
      <c r="D83" s="78"/>
      <c r="E83" s="49" t="s">
        <v>30</v>
      </c>
      <c r="F83" s="54">
        <f t="shared" si="40"/>
        <v>0</v>
      </c>
      <c r="G83" s="54">
        <f t="shared" si="41"/>
        <v>0</v>
      </c>
      <c r="H83" s="54">
        <v>0</v>
      </c>
      <c r="I83" s="54">
        <v>0</v>
      </c>
      <c r="J83" s="54">
        <v>0</v>
      </c>
      <c r="K83" s="54">
        <v>0</v>
      </c>
      <c r="L83" s="54">
        <v>0</v>
      </c>
      <c r="M83" s="54">
        <v>0</v>
      </c>
      <c r="N83" s="54">
        <v>0</v>
      </c>
      <c r="O83" s="54">
        <f t="shared" ref="O83" si="47">N83</f>
        <v>0</v>
      </c>
      <c r="P83" s="58">
        <v>4611700</v>
      </c>
      <c r="Q83" s="58">
        <f>P83</f>
        <v>4611700</v>
      </c>
      <c r="R83" s="81"/>
      <c r="S83" s="81"/>
      <c r="T83" s="81"/>
      <c r="U83" s="81"/>
      <c r="V83" s="81"/>
      <c r="W83" s="81"/>
      <c r="X83" s="81"/>
      <c r="Y83" s="81"/>
      <c r="Z83" s="81"/>
      <c r="AA83" s="81"/>
      <c r="AB83" s="81"/>
      <c r="AC83" s="81"/>
      <c r="AD83" s="81"/>
      <c r="AE83" s="81"/>
    </row>
    <row r="84" spans="1:31" s="3" customFormat="1" ht="72.75" customHeight="1">
      <c r="A84" s="72"/>
      <c r="B84" s="75"/>
      <c r="C84" s="78"/>
      <c r="D84" s="78"/>
      <c r="E84" s="49" t="s">
        <v>31</v>
      </c>
      <c r="F84" s="54">
        <f t="shared" si="40"/>
        <v>0</v>
      </c>
      <c r="G84" s="54">
        <f t="shared" si="41"/>
        <v>0</v>
      </c>
      <c r="H84" s="54">
        <f>I84</f>
        <v>0</v>
      </c>
      <c r="I84" s="54">
        <v>0</v>
      </c>
      <c r="J84" s="54">
        <v>0</v>
      </c>
      <c r="K84" s="54">
        <v>0</v>
      </c>
      <c r="L84" s="54">
        <f t="shared" ref="L84:Q84" si="48">M84</f>
        <v>0</v>
      </c>
      <c r="M84" s="54">
        <f t="shared" si="48"/>
        <v>0</v>
      </c>
      <c r="N84" s="54">
        <f t="shared" si="48"/>
        <v>0</v>
      </c>
      <c r="O84" s="54">
        <f t="shared" si="48"/>
        <v>0</v>
      </c>
      <c r="P84" s="54">
        <f t="shared" si="48"/>
        <v>0</v>
      </c>
      <c r="Q84" s="54">
        <f t="shared" si="48"/>
        <v>0</v>
      </c>
      <c r="R84" s="81"/>
      <c r="S84" s="81"/>
      <c r="T84" s="81"/>
      <c r="U84" s="81"/>
      <c r="V84" s="81"/>
      <c r="W84" s="81"/>
      <c r="X84" s="81"/>
      <c r="Y84" s="81"/>
      <c r="Z84" s="81"/>
      <c r="AA84" s="81"/>
      <c r="AB84" s="81"/>
      <c r="AC84" s="81"/>
      <c r="AD84" s="81"/>
      <c r="AE84" s="81"/>
    </row>
    <row r="85" spans="1:31">
      <c r="A85" s="72"/>
      <c r="B85" s="75"/>
      <c r="C85" s="78"/>
      <c r="D85" s="78"/>
      <c r="E85" s="60" t="s">
        <v>186</v>
      </c>
      <c r="F85" s="50">
        <f t="shared" ref="F85:F86" si="49">H85+J85</f>
        <v>0</v>
      </c>
      <c r="G85" s="50">
        <f t="shared" ref="G85:G86" si="50">I85+K85</f>
        <v>0</v>
      </c>
      <c r="H85" s="50">
        <v>0</v>
      </c>
      <c r="I85" s="50">
        <v>0</v>
      </c>
      <c r="J85" s="50">
        <v>0</v>
      </c>
      <c r="K85" s="50">
        <v>0</v>
      </c>
      <c r="L85" s="50">
        <v>0</v>
      </c>
      <c r="M85" s="50">
        <v>0</v>
      </c>
      <c r="N85" s="50">
        <v>0</v>
      </c>
      <c r="O85" s="50">
        <v>0</v>
      </c>
      <c r="P85" s="50">
        <v>0</v>
      </c>
      <c r="Q85" s="50">
        <v>0</v>
      </c>
      <c r="R85" s="81"/>
      <c r="S85" s="81"/>
      <c r="T85" s="81"/>
      <c r="U85" s="81"/>
      <c r="V85" s="81"/>
      <c r="W85" s="81"/>
      <c r="X85" s="81"/>
      <c r="Y85" s="81"/>
      <c r="Z85" s="81"/>
      <c r="AA85" s="81"/>
      <c r="AB85" s="81"/>
      <c r="AC85" s="81"/>
      <c r="AD85" s="81"/>
      <c r="AE85" s="81"/>
    </row>
    <row r="86" spans="1:31">
      <c r="A86" s="73"/>
      <c r="B86" s="76"/>
      <c r="C86" s="79"/>
      <c r="D86" s="79"/>
      <c r="E86" s="60" t="s">
        <v>187</v>
      </c>
      <c r="F86" s="50">
        <f t="shared" si="49"/>
        <v>0</v>
      </c>
      <c r="G86" s="50">
        <f t="shared" si="50"/>
        <v>0</v>
      </c>
      <c r="H86" s="50">
        <v>0</v>
      </c>
      <c r="I86" s="50">
        <v>0</v>
      </c>
      <c r="J86" s="50">
        <v>0</v>
      </c>
      <c r="K86" s="50">
        <v>0</v>
      </c>
      <c r="L86" s="50">
        <v>0</v>
      </c>
      <c r="M86" s="50">
        <v>0</v>
      </c>
      <c r="N86" s="50">
        <v>0</v>
      </c>
      <c r="O86" s="50">
        <v>0</v>
      </c>
      <c r="P86" s="50">
        <v>0</v>
      </c>
      <c r="Q86" s="50">
        <v>0</v>
      </c>
      <c r="R86" s="82"/>
      <c r="S86" s="82"/>
      <c r="T86" s="82"/>
      <c r="U86" s="82"/>
      <c r="V86" s="82"/>
      <c r="W86" s="82"/>
      <c r="X86" s="82"/>
      <c r="Y86" s="82"/>
      <c r="Z86" s="82"/>
      <c r="AA86" s="82"/>
      <c r="AB86" s="82"/>
      <c r="AC86" s="82"/>
      <c r="AD86" s="82"/>
      <c r="AE86" s="82"/>
    </row>
    <row r="87" spans="1:31" s="3" customFormat="1" ht="25.9" customHeight="1">
      <c r="A87" s="71" t="s">
        <v>55</v>
      </c>
      <c r="B87" s="112" t="s">
        <v>56</v>
      </c>
      <c r="C87" s="113"/>
      <c r="D87" s="114"/>
      <c r="E87" s="29" t="s">
        <v>24</v>
      </c>
      <c r="F87" s="54">
        <f t="shared" si="6"/>
        <v>4321029.08</v>
      </c>
      <c r="G87" s="54">
        <f t="shared" si="7"/>
        <v>4321029.08</v>
      </c>
      <c r="H87" s="54">
        <f t="shared" ref="H87:N87" si="51">H88+H89</f>
        <v>2100207.2000000002</v>
      </c>
      <c r="I87" s="54">
        <f t="shared" si="51"/>
        <v>2100207.2000000002</v>
      </c>
      <c r="J87" s="54">
        <f t="shared" si="51"/>
        <v>2220821.88</v>
      </c>
      <c r="K87" s="54">
        <f t="shared" si="51"/>
        <v>2220821.88</v>
      </c>
      <c r="L87" s="54">
        <f t="shared" si="51"/>
        <v>2269074.66</v>
      </c>
      <c r="M87" s="54">
        <f t="shared" si="51"/>
        <v>2269074.66</v>
      </c>
      <c r="N87" s="54">
        <f t="shared" si="51"/>
        <v>2474342.14</v>
      </c>
      <c r="O87" s="54">
        <f t="shared" ref="O87:P87" si="52">O88+O89</f>
        <v>2474342.14</v>
      </c>
      <c r="P87" s="54">
        <f t="shared" si="52"/>
        <v>3024194.7</v>
      </c>
      <c r="Q87" s="54">
        <f t="shared" ref="Q87" si="53">Q88+Q89</f>
        <v>3024194.7</v>
      </c>
      <c r="R87" s="80" t="s">
        <v>25</v>
      </c>
      <c r="S87" s="80" t="s">
        <v>25</v>
      </c>
      <c r="T87" s="80" t="s">
        <v>25</v>
      </c>
      <c r="U87" s="80" t="s">
        <v>25</v>
      </c>
      <c r="V87" s="80" t="s">
        <v>25</v>
      </c>
      <c r="W87" s="80" t="s">
        <v>25</v>
      </c>
      <c r="X87" s="80" t="s">
        <v>25</v>
      </c>
      <c r="Y87" s="80" t="s">
        <v>25</v>
      </c>
      <c r="Z87" s="80" t="s">
        <v>25</v>
      </c>
      <c r="AA87" s="80" t="s">
        <v>25</v>
      </c>
      <c r="AB87" s="80" t="s">
        <v>25</v>
      </c>
      <c r="AC87" s="80" t="s">
        <v>25</v>
      </c>
      <c r="AD87" s="80" t="s">
        <v>25</v>
      </c>
      <c r="AE87" s="80" t="s">
        <v>25</v>
      </c>
    </row>
    <row r="88" spans="1:31" s="3" customFormat="1" ht="20.45" customHeight="1">
      <c r="A88" s="72"/>
      <c r="B88" s="115"/>
      <c r="C88" s="116"/>
      <c r="D88" s="117"/>
      <c r="E88" s="29" t="s">
        <v>30</v>
      </c>
      <c r="F88" s="54">
        <f t="shared" si="6"/>
        <v>4321029.08</v>
      </c>
      <c r="G88" s="54">
        <f t="shared" si="7"/>
        <v>4321029.08</v>
      </c>
      <c r="H88" s="54">
        <f t="shared" ref="H88:K89" si="54">H93</f>
        <v>2100207.2000000002</v>
      </c>
      <c r="I88" s="54">
        <f t="shared" si="54"/>
        <v>2100207.2000000002</v>
      </c>
      <c r="J88" s="54">
        <f t="shared" si="54"/>
        <v>2220821.88</v>
      </c>
      <c r="K88" s="54">
        <f t="shared" si="54"/>
        <v>2220821.88</v>
      </c>
      <c r="L88" s="54">
        <f t="shared" ref="L88:O89" si="55">L93</f>
        <v>2269074.66</v>
      </c>
      <c r="M88" s="54">
        <f t="shared" si="55"/>
        <v>2269074.66</v>
      </c>
      <c r="N88" s="54">
        <f t="shared" si="55"/>
        <v>2474342.14</v>
      </c>
      <c r="O88" s="54">
        <f t="shared" si="55"/>
        <v>2474342.14</v>
      </c>
      <c r="P88" s="54">
        <f t="shared" ref="P88:Q88" si="56">P93</f>
        <v>3024194.7</v>
      </c>
      <c r="Q88" s="54">
        <f t="shared" si="56"/>
        <v>3024194.7</v>
      </c>
      <c r="R88" s="81"/>
      <c r="S88" s="81"/>
      <c r="T88" s="81"/>
      <c r="U88" s="81"/>
      <c r="V88" s="81"/>
      <c r="W88" s="81"/>
      <c r="X88" s="81"/>
      <c r="Y88" s="81"/>
      <c r="Z88" s="81"/>
      <c r="AA88" s="81"/>
      <c r="AB88" s="81"/>
      <c r="AC88" s="81"/>
      <c r="AD88" s="81"/>
      <c r="AE88" s="81"/>
    </row>
    <row r="89" spans="1:31" s="3" customFormat="1" ht="54" customHeight="1">
      <c r="A89" s="72"/>
      <c r="B89" s="115"/>
      <c r="C89" s="116"/>
      <c r="D89" s="117"/>
      <c r="E89" s="29" t="s">
        <v>31</v>
      </c>
      <c r="F89" s="54">
        <f t="shared" si="6"/>
        <v>0</v>
      </c>
      <c r="G89" s="54">
        <f t="shared" si="7"/>
        <v>0</v>
      </c>
      <c r="H89" s="54">
        <f t="shared" si="54"/>
        <v>0</v>
      </c>
      <c r="I89" s="54">
        <f t="shared" si="54"/>
        <v>0</v>
      </c>
      <c r="J89" s="54">
        <f t="shared" si="54"/>
        <v>0</v>
      </c>
      <c r="K89" s="54">
        <f t="shared" si="54"/>
        <v>0</v>
      </c>
      <c r="L89" s="54">
        <f t="shared" si="55"/>
        <v>0</v>
      </c>
      <c r="M89" s="54">
        <f t="shared" si="55"/>
        <v>0</v>
      </c>
      <c r="N89" s="54">
        <f t="shared" si="55"/>
        <v>0</v>
      </c>
      <c r="O89" s="54">
        <f t="shared" si="55"/>
        <v>0</v>
      </c>
      <c r="P89" s="54">
        <f t="shared" ref="P89:Q89" si="57">P94</f>
        <v>0</v>
      </c>
      <c r="Q89" s="54">
        <f t="shared" si="57"/>
        <v>0</v>
      </c>
      <c r="R89" s="81"/>
      <c r="S89" s="81"/>
      <c r="T89" s="81"/>
      <c r="U89" s="81"/>
      <c r="V89" s="81"/>
      <c r="W89" s="81"/>
      <c r="X89" s="81"/>
      <c r="Y89" s="81"/>
      <c r="Z89" s="81"/>
      <c r="AA89" s="81"/>
      <c r="AB89" s="81"/>
      <c r="AC89" s="81"/>
      <c r="AD89" s="81"/>
      <c r="AE89" s="81"/>
    </row>
    <row r="90" spans="1:31">
      <c r="A90" s="72"/>
      <c r="B90" s="115"/>
      <c r="C90" s="116"/>
      <c r="D90" s="117"/>
      <c r="E90" s="60" t="s">
        <v>186</v>
      </c>
      <c r="F90" s="50">
        <f t="shared" si="6"/>
        <v>0</v>
      </c>
      <c r="G90" s="50">
        <f t="shared" si="7"/>
        <v>0</v>
      </c>
      <c r="H90" s="50">
        <v>0</v>
      </c>
      <c r="I90" s="50">
        <v>0</v>
      </c>
      <c r="J90" s="50">
        <v>0</v>
      </c>
      <c r="K90" s="50">
        <v>0</v>
      </c>
      <c r="L90" s="50">
        <v>0</v>
      </c>
      <c r="M90" s="50">
        <v>0</v>
      </c>
      <c r="N90" s="50">
        <v>0</v>
      </c>
      <c r="O90" s="50">
        <v>0</v>
      </c>
      <c r="P90" s="50">
        <v>0</v>
      </c>
      <c r="Q90" s="50">
        <v>0</v>
      </c>
      <c r="R90" s="81"/>
      <c r="S90" s="81"/>
      <c r="T90" s="81"/>
      <c r="U90" s="81"/>
      <c r="V90" s="81"/>
      <c r="W90" s="81"/>
      <c r="X90" s="81"/>
      <c r="Y90" s="81"/>
      <c r="Z90" s="81"/>
      <c r="AA90" s="81"/>
      <c r="AB90" s="81"/>
      <c r="AC90" s="81"/>
      <c r="AD90" s="81"/>
      <c r="AE90" s="81"/>
    </row>
    <row r="91" spans="1:31">
      <c r="A91" s="73"/>
      <c r="B91" s="118"/>
      <c r="C91" s="119"/>
      <c r="D91" s="120"/>
      <c r="E91" s="60" t="s">
        <v>187</v>
      </c>
      <c r="F91" s="50">
        <f t="shared" si="6"/>
        <v>0</v>
      </c>
      <c r="G91" s="50">
        <f t="shared" si="7"/>
        <v>0</v>
      </c>
      <c r="H91" s="50">
        <v>0</v>
      </c>
      <c r="I91" s="50">
        <v>0</v>
      </c>
      <c r="J91" s="50">
        <v>0</v>
      </c>
      <c r="K91" s="50">
        <v>0</v>
      </c>
      <c r="L91" s="50">
        <v>0</v>
      </c>
      <c r="M91" s="50">
        <v>0</v>
      </c>
      <c r="N91" s="50">
        <v>0</v>
      </c>
      <c r="O91" s="50">
        <v>0</v>
      </c>
      <c r="P91" s="50">
        <v>0</v>
      </c>
      <c r="Q91" s="50">
        <v>0</v>
      </c>
      <c r="R91" s="82"/>
      <c r="S91" s="82"/>
      <c r="T91" s="82"/>
      <c r="U91" s="82"/>
      <c r="V91" s="82"/>
      <c r="W91" s="82"/>
      <c r="X91" s="82"/>
      <c r="Y91" s="82"/>
      <c r="Z91" s="82"/>
      <c r="AA91" s="82"/>
      <c r="AB91" s="82"/>
      <c r="AC91" s="82"/>
      <c r="AD91" s="82"/>
      <c r="AE91" s="82"/>
    </row>
    <row r="92" spans="1:31" s="7" customFormat="1" ht="24" customHeight="1">
      <c r="A92" s="71" t="s">
        <v>57</v>
      </c>
      <c r="B92" s="74" t="s">
        <v>58</v>
      </c>
      <c r="C92" s="77" t="s">
        <v>25</v>
      </c>
      <c r="D92" s="77" t="s">
        <v>25</v>
      </c>
      <c r="E92" s="29" t="s">
        <v>24</v>
      </c>
      <c r="F92" s="54">
        <f t="shared" si="6"/>
        <v>4321029.08</v>
      </c>
      <c r="G92" s="54">
        <f t="shared" si="7"/>
        <v>4321029.08</v>
      </c>
      <c r="H92" s="54">
        <f t="shared" ref="H92:O92" si="58">H93+H94</f>
        <v>2100207.2000000002</v>
      </c>
      <c r="I92" s="54">
        <f t="shared" si="58"/>
        <v>2100207.2000000002</v>
      </c>
      <c r="J92" s="54">
        <f t="shared" si="58"/>
        <v>2220821.88</v>
      </c>
      <c r="K92" s="54">
        <f t="shared" si="58"/>
        <v>2220821.88</v>
      </c>
      <c r="L92" s="54">
        <f t="shared" si="58"/>
        <v>2269074.66</v>
      </c>
      <c r="M92" s="54">
        <f t="shared" si="58"/>
        <v>2269074.66</v>
      </c>
      <c r="N92" s="54">
        <f t="shared" si="58"/>
        <v>2474342.14</v>
      </c>
      <c r="O92" s="54">
        <f t="shared" si="58"/>
        <v>2474342.14</v>
      </c>
      <c r="P92" s="54">
        <f t="shared" ref="P92:Q92" si="59">P93+P94</f>
        <v>3024194.7</v>
      </c>
      <c r="Q92" s="54">
        <f t="shared" si="59"/>
        <v>3024194.7</v>
      </c>
      <c r="R92" s="80" t="s">
        <v>25</v>
      </c>
      <c r="S92" s="80" t="s">
        <v>25</v>
      </c>
      <c r="T92" s="80" t="s">
        <v>25</v>
      </c>
      <c r="U92" s="80" t="s">
        <v>25</v>
      </c>
      <c r="V92" s="80" t="s">
        <v>25</v>
      </c>
      <c r="W92" s="80" t="s">
        <v>25</v>
      </c>
      <c r="X92" s="80" t="s">
        <v>25</v>
      </c>
      <c r="Y92" s="80" t="s">
        <v>25</v>
      </c>
      <c r="Z92" s="80" t="s">
        <v>25</v>
      </c>
      <c r="AA92" s="80" t="s">
        <v>25</v>
      </c>
      <c r="AB92" s="80" t="s">
        <v>25</v>
      </c>
      <c r="AC92" s="80" t="s">
        <v>25</v>
      </c>
      <c r="AD92" s="80" t="s">
        <v>25</v>
      </c>
      <c r="AE92" s="80" t="s">
        <v>25</v>
      </c>
    </row>
    <row r="93" spans="1:31" s="7" customFormat="1" ht="12.75">
      <c r="A93" s="72"/>
      <c r="B93" s="75"/>
      <c r="C93" s="78"/>
      <c r="D93" s="78"/>
      <c r="E93" s="29" t="s">
        <v>30</v>
      </c>
      <c r="F93" s="54">
        <f t="shared" si="6"/>
        <v>4321029.08</v>
      </c>
      <c r="G93" s="54">
        <f t="shared" si="7"/>
        <v>4321029.08</v>
      </c>
      <c r="H93" s="54">
        <f>H98+H103</f>
        <v>2100207.2000000002</v>
      </c>
      <c r="I93" s="54">
        <f>I98+I103</f>
        <v>2100207.2000000002</v>
      </c>
      <c r="J93" s="54">
        <f t="shared" ref="J93:Q94" si="60">J98+J103+J108</f>
        <v>2220821.88</v>
      </c>
      <c r="K93" s="54">
        <f t="shared" si="60"/>
        <v>2220821.88</v>
      </c>
      <c r="L93" s="54">
        <f t="shared" si="60"/>
        <v>2269074.66</v>
      </c>
      <c r="M93" s="54">
        <f t="shared" si="60"/>
        <v>2269074.66</v>
      </c>
      <c r="N93" s="54">
        <f t="shared" si="60"/>
        <v>2474342.14</v>
      </c>
      <c r="O93" s="54">
        <f t="shared" si="60"/>
        <v>2474342.14</v>
      </c>
      <c r="P93" s="54">
        <f t="shared" si="60"/>
        <v>3024194.7</v>
      </c>
      <c r="Q93" s="54">
        <f t="shared" si="60"/>
        <v>3024194.7</v>
      </c>
      <c r="R93" s="81"/>
      <c r="S93" s="81"/>
      <c r="T93" s="81"/>
      <c r="U93" s="81"/>
      <c r="V93" s="81"/>
      <c r="W93" s="81"/>
      <c r="X93" s="81"/>
      <c r="Y93" s="81"/>
      <c r="Z93" s="81"/>
      <c r="AA93" s="81"/>
      <c r="AB93" s="81"/>
      <c r="AC93" s="81"/>
      <c r="AD93" s="81"/>
      <c r="AE93" s="81"/>
    </row>
    <row r="94" spans="1:31" s="7" customFormat="1" ht="15" customHeight="1">
      <c r="A94" s="72"/>
      <c r="B94" s="75"/>
      <c r="C94" s="78"/>
      <c r="D94" s="78"/>
      <c r="E94" s="29" t="s">
        <v>31</v>
      </c>
      <c r="F94" s="54">
        <f t="shared" si="6"/>
        <v>0</v>
      </c>
      <c r="G94" s="54">
        <f t="shared" si="7"/>
        <v>0</v>
      </c>
      <c r="H94" s="54">
        <f>H99+H104</f>
        <v>0</v>
      </c>
      <c r="I94" s="54">
        <f>I99+I104</f>
        <v>0</v>
      </c>
      <c r="J94" s="54">
        <f t="shared" si="60"/>
        <v>0</v>
      </c>
      <c r="K94" s="54">
        <f t="shared" si="60"/>
        <v>0</v>
      </c>
      <c r="L94" s="54">
        <f t="shared" si="60"/>
        <v>0</v>
      </c>
      <c r="M94" s="54">
        <f t="shared" si="60"/>
        <v>0</v>
      </c>
      <c r="N94" s="54">
        <f t="shared" si="60"/>
        <v>0</v>
      </c>
      <c r="O94" s="54">
        <f t="shared" si="60"/>
        <v>0</v>
      </c>
      <c r="P94" s="54">
        <f t="shared" si="60"/>
        <v>0</v>
      </c>
      <c r="Q94" s="54">
        <f t="shared" si="60"/>
        <v>0</v>
      </c>
      <c r="R94" s="81"/>
      <c r="S94" s="81"/>
      <c r="T94" s="81"/>
      <c r="U94" s="81"/>
      <c r="V94" s="81"/>
      <c r="W94" s="81"/>
      <c r="X94" s="81"/>
      <c r="Y94" s="81"/>
      <c r="Z94" s="81"/>
      <c r="AA94" s="81"/>
      <c r="AB94" s="81"/>
      <c r="AC94" s="81"/>
      <c r="AD94" s="81"/>
      <c r="AE94" s="81"/>
    </row>
    <row r="95" spans="1:31">
      <c r="A95" s="72"/>
      <c r="B95" s="75"/>
      <c r="C95" s="78"/>
      <c r="D95" s="78"/>
      <c r="E95" s="60" t="s">
        <v>186</v>
      </c>
      <c r="F95" s="50">
        <f t="shared" ref="F95:F96" si="61">H95+J95</f>
        <v>0</v>
      </c>
      <c r="G95" s="50">
        <f t="shared" ref="G95:G96" si="62">I95+K95</f>
        <v>0</v>
      </c>
      <c r="H95" s="50">
        <v>0</v>
      </c>
      <c r="I95" s="50">
        <v>0</v>
      </c>
      <c r="J95" s="50">
        <v>0</v>
      </c>
      <c r="K95" s="50">
        <v>0</v>
      </c>
      <c r="L95" s="50">
        <v>0</v>
      </c>
      <c r="M95" s="50">
        <v>0</v>
      </c>
      <c r="N95" s="50">
        <v>0</v>
      </c>
      <c r="O95" s="50">
        <v>0</v>
      </c>
      <c r="P95" s="50">
        <v>0</v>
      </c>
      <c r="Q95" s="50">
        <v>0</v>
      </c>
      <c r="R95" s="81"/>
      <c r="S95" s="81"/>
      <c r="T95" s="81"/>
      <c r="U95" s="81"/>
      <c r="V95" s="81"/>
      <c r="W95" s="81"/>
      <c r="X95" s="81"/>
      <c r="Y95" s="81"/>
      <c r="Z95" s="81"/>
      <c r="AA95" s="81"/>
      <c r="AB95" s="81"/>
      <c r="AC95" s="81"/>
      <c r="AD95" s="81"/>
      <c r="AE95" s="81"/>
    </row>
    <row r="96" spans="1:31">
      <c r="A96" s="73"/>
      <c r="B96" s="76"/>
      <c r="C96" s="79"/>
      <c r="D96" s="79"/>
      <c r="E96" s="60" t="s">
        <v>187</v>
      </c>
      <c r="F96" s="50">
        <f t="shared" si="61"/>
        <v>0</v>
      </c>
      <c r="G96" s="50">
        <f t="shared" si="62"/>
        <v>0</v>
      </c>
      <c r="H96" s="50">
        <v>0</v>
      </c>
      <c r="I96" s="50">
        <v>0</v>
      </c>
      <c r="J96" s="50">
        <v>0</v>
      </c>
      <c r="K96" s="50">
        <v>0</v>
      </c>
      <c r="L96" s="50">
        <v>0</v>
      </c>
      <c r="M96" s="50">
        <v>0</v>
      </c>
      <c r="N96" s="50">
        <v>0</v>
      </c>
      <c r="O96" s="50">
        <v>0</v>
      </c>
      <c r="P96" s="50">
        <v>0</v>
      </c>
      <c r="Q96" s="50">
        <v>0</v>
      </c>
      <c r="R96" s="82"/>
      <c r="S96" s="82"/>
      <c r="T96" s="82"/>
      <c r="U96" s="82"/>
      <c r="V96" s="82"/>
      <c r="W96" s="82"/>
      <c r="X96" s="82"/>
      <c r="Y96" s="82"/>
      <c r="Z96" s="82"/>
      <c r="AA96" s="82"/>
      <c r="AB96" s="82"/>
      <c r="AC96" s="82"/>
      <c r="AD96" s="82"/>
      <c r="AE96" s="82"/>
    </row>
    <row r="97" spans="1:31" s="3" customFormat="1" ht="64.5" customHeight="1">
      <c r="A97" s="71" t="s">
        <v>59</v>
      </c>
      <c r="B97" s="74" t="s">
        <v>60</v>
      </c>
      <c r="C97" s="77">
        <v>502</v>
      </c>
      <c r="D97" s="77" t="s">
        <v>130</v>
      </c>
      <c r="E97" s="29" t="s">
        <v>24</v>
      </c>
      <c r="F97" s="54">
        <f t="shared" si="6"/>
        <v>203520</v>
      </c>
      <c r="G97" s="54">
        <f t="shared" si="7"/>
        <v>203520</v>
      </c>
      <c r="H97" s="54">
        <f t="shared" ref="H97:M97" si="63">H98+H99</f>
        <v>203520</v>
      </c>
      <c r="I97" s="54">
        <f t="shared" si="63"/>
        <v>203520</v>
      </c>
      <c r="J97" s="54">
        <f t="shared" si="63"/>
        <v>0</v>
      </c>
      <c r="K97" s="54">
        <f t="shared" si="63"/>
        <v>0</v>
      </c>
      <c r="L97" s="54">
        <f t="shared" si="63"/>
        <v>0</v>
      </c>
      <c r="M97" s="54">
        <f t="shared" si="63"/>
        <v>0</v>
      </c>
      <c r="N97" s="54">
        <f>N98+N99</f>
        <v>0</v>
      </c>
      <c r="O97" s="54">
        <f t="shared" ref="O97:O109" si="64">N97</f>
        <v>0</v>
      </c>
      <c r="P97" s="54">
        <f>P98+P99</f>
        <v>0</v>
      </c>
      <c r="Q97" s="54">
        <f t="shared" ref="Q97:Q109" si="65">P97</f>
        <v>0</v>
      </c>
      <c r="R97" s="80" t="s">
        <v>61</v>
      </c>
      <c r="S97" s="80" t="s">
        <v>35</v>
      </c>
      <c r="T97" s="80" t="s">
        <v>36</v>
      </c>
      <c r="U97" s="80" t="s">
        <v>36</v>
      </c>
      <c r="V97" s="80">
        <v>100</v>
      </c>
      <c r="W97" s="80">
        <v>100</v>
      </c>
      <c r="X97" s="80">
        <v>0</v>
      </c>
      <c r="Y97" s="80">
        <v>0</v>
      </c>
      <c r="Z97" s="80">
        <v>0</v>
      </c>
      <c r="AA97" s="80">
        <v>0</v>
      </c>
      <c r="AB97" s="80">
        <v>0</v>
      </c>
      <c r="AC97" s="80">
        <v>0</v>
      </c>
      <c r="AD97" s="80">
        <v>0</v>
      </c>
      <c r="AE97" s="80">
        <v>0</v>
      </c>
    </row>
    <row r="98" spans="1:31" s="3" customFormat="1" ht="48.75" customHeight="1">
      <c r="A98" s="72"/>
      <c r="B98" s="75"/>
      <c r="C98" s="78"/>
      <c r="D98" s="78"/>
      <c r="E98" s="29" t="s">
        <v>30</v>
      </c>
      <c r="F98" s="54">
        <f t="shared" si="6"/>
        <v>203520</v>
      </c>
      <c r="G98" s="54">
        <f t="shared" si="7"/>
        <v>203520</v>
      </c>
      <c r="H98" s="54">
        <v>203520</v>
      </c>
      <c r="I98" s="54">
        <v>203520</v>
      </c>
      <c r="J98" s="54">
        <v>0</v>
      </c>
      <c r="K98" s="54">
        <v>0</v>
      </c>
      <c r="L98" s="54">
        <v>0</v>
      </c>
      <c r="M98" s="54">
        <v>0</v>
      </c>
      <c r="N98" s="54">
        <v>0</v>
      </c>
      <c r="O98" s="54">
        <f t="shared" si="64"/>
        <v>0</v>
      </c>
      <c r="P98" s="54">
        <v>0</v>
      </c>
      <c r="Q98" s="54">
        <f t="shared" si="65"/>
        <v>0</v>
      </c>
      <c r="R98" s="81"/>
      <c r="S98" s="81"/>
      <c r="T98" s="81"/>
      <c r="U98" s="81"/>
      <c r="V98" s="81"/>
      <c r="W98" s="81"/>
      <c r="X98" s="81"/>
      <c r="Y98" s="81"/>
      <c r="Z98" s="81"/>
      <c r="AA98" s="81"/>
      <c r="AB98" s="81"/>
      <c r="AC98" s="81"/>
      <c r="AD98" s="81"/>
      <c r="AE98" s="81"/>
    </row>
    <row r="99" spans="1:31" s="3" customFormat="1" ht="59.25" customHeight="1">
      <c r="A99" s="72"/>
      <c r="B99" s="75"/>
      <c r="C99" s="78"/>
      <c r="D99" s="78"/>
      <c r="E99" s="29" t="s">
        <v>31</v>
      </c>
      <c r="F99" s="54">
        <f t="shared" si="6"/>
        <v>0</v>
      </c>
      <c r="G99" s="54">
        <f t="shared" si="7"/>
        <v>0</v>
      </c>
      <c r="H99" s="54">
        <v>0</v>
      </c>
      <c r="I99" s="54">
        <v>0</v>
      </c>
      <c r="J99" s="54">
        <v>0</v>
      </c>
      <c r="K99" s="54">
        <v>0</v>
      </c>
      <c r="L99" s="54">
        <v>0</v>
      </c>
      <c r="M99" s="54">
        <v>0</v>
      </c>
      <c r="N99" s="54">
        <v>0</v>
      </c>
      <c r="O99" s="54">
        <f t="shared" si="64"/>
        <v>0</v>
      </c>
      <c r="P99" s="54">
        <v>0</v>
      </c>
      <c r="Q99" s="54">
        <f t="shared" si="65"/>
        <v>0</v>
      </c>
      <c r="R99" s="81"/>
      <c r="S99" s="81"/>
      <c r="T99" s="81"/>
      <c r="U99" s="81"/>
      <c r="V99" s="81"/>
      <c r="W99" s="81"/>
      <c r="X99" s="81"/>
      <c r="Y99" s="81"/>
      <c r="Z99" s="81"/>
      <c r="AA99" s="81"/>
      <c r="AB99" s="81"/>
      <c r="AC99" s="81"/>
      <c r="AD99" s="81"/>
      <c r="AE99" s="81"/>
    </row>
    <row r="100" spans="1:31">
      <c r="A100" s="72"/>
      <c r="B100" s="75"/>
      <c r="C100" s="78"/>
      <c r="D100" s="78"/>
      <c r="E100" s="60" t="s">
        <v>186</v>
      </c>
      <c r="F100" s="50">
        <f t="shared" si="6"/>
        <v>0</v>
      </c>
      <c r="G100" s="50">
        <f t="shared" si="7"/>
        <v>0</v>
      </c>
      <c r="H100" s="50">
        <v>0</v>
      </c>
      <c r="I100" s="50">
        <v>0</v>
      </c>
      <c r="J100" s="50">
        <v>0</v>
      </c>
      <c r="K100" s="50">
        <v>0</v>
      </c>
      <c r="L100" s="50">
        <v>0</v>
      </c>
      <c r="M100" s="50">
        <v>0</v>
      </c>
      <c r="N100" s="50">
        <v>0</v>
      </c>
      <c r="O100" s="50">
        <v>0</v>
      </c>
      <c r="P100" s="50">
        <v>0</v>
      </c>
      <c r="Q100" s="50">
        <v>0</v>
      </c>
      <c r="R100" s="81"/>
      <c r="S100" s="81"/>
      <c r="T100" s="81"/>
      <c r="U100" s="81"/>
      <c r="V100" s="81"/>
      <c r="W100" s="81"/>
      <c r="X100" s="81"/>
      <c r="Y100" s="81"/>
      <c r="Z100" s="81"/>
      <c r="AA100" s="81"/>
      <c r="AB100" s="81"/>
      <c r="AC100" s="81"/>
      <c r="AD100" s="81"/>
      <c r="AE100" s="81"/>
    </row>
    <row r="101" spans="1:31">
      <c r="A101" s="73"/>
      <c r="B101" s="76"/>
      <c r="C101" s="79"/>
      <c r="D101" s="79"/>
      <c r="E101" s="60" t="s">
        <v>187</v>
      </c>
      <c r="F101" s="50">
        <f t="shared" si="6"/>
        <v>0</v>
      </c>
      <c r="G101" s="50">
        <f t="shared" si="7"/>
        <v>0</v>
      </c>
      <c r="H101" s="50">
        <v>0</v>
      </c>
      <c r="I101" s="50">
        <v>0</v>
      </c>
      <c r="J101" s="50">
        <v>0</v>
      </c>
      <c r="K101" s="50">
        <v>0</v>
      </c>
      <c r="L101" s="50">
        <v>0</v>
      </c>
      <c r="M101" s="50">
        <v>0</v>
      </c>
      <c r="N101" s="50">
        <v>0</v>
      </c>
      <c r="O101" s="50">
        <v>0</v>
      </c>
      <c r="P101" s="50">
        <v>0</v>
      </c>
      <c r="Q101" s="50">
        <v>0</v>
      </c>
      <c r="R101" s="82"/>
      <c r="S101" s="82"/>
      <c r="T101" s="82"/>
      <c r="U101" s="82"/>
      <c r="V101" s="82"/>
      <c r="W101" s="82"/>
      <c r="X101" s="82"/>
      <c r="Y101" s="82"/>
      <c r="Z101" s="82"/>
      <c r="AA101" s="82"/>
      <c r="AB101" s="82"/>
      <c r="AC101" s="82"/>
      <c r="AD101" s="82"/>
      <c r="AE101" s="82"/>
    </row>
    <row r="102" spans="1:31" s="3" customFormat="1" ht="33.75" customHeight="1">
      <c r="A102" s="71" t="s">
        <v>62</v>
      </c>
      <c r="B102" s="74" t="s">
        <v>63</v>
      </c>
      <c r="C102" s="77">
        <v>502</v>
      </c>
      <c r="D102" s="77" t="s">
        <v>131</v>
      </c>
      <c r="E102" s="29" t="s">
        <v>24</v>
      </c>
      <c r="F102" s="54">
        <f t="shared" si="6"/>
        <v>3903141.08</v>
      </c>
      <c r="G102" s="54">
        <f t="shared" si="7"/>
        <v>3903141.08</v>
      </c>
      <c r="H102" s="54">
        <f t="shared" ref="H102:M102" si="66">H103+H104</f>
        <v>1896687.2</v>
      </c>
      <c r="I102" s="54">
        <f t="shared" si="66"/>
        <v>1896687.2</v>
      </c>
      <c r="J102" s="54">
        <f t="shared" si="66"/>
        <v>2006453.88</v>
      </c>
      <c r="K102" s="54">
        <f t="shared" si="66"/>
        <v>2006453.88</v>
      </c>
      <c r="L102" s="54">
        <f t="shared" si="66"/>
        <v>2022138.6600000001</v>
      </c>
      <c r="M102" s="54">
        <f t="shared" si="66"/>
        <v>2022138.6600000001</v>
      </c>
      <c r="N102" s="54">
        <f>N103+N104</f>
        <v>2201990.14</v>
      </c>
      <c r="O102" s="54">
        <f t="shared" si="64"/>
        <v>2201990.14</v>
      </c>
      <c r="P102" s="54">
        <f>P103+P104</f>
        <v>2740946.7</v>
      </c>
      <c r="Q102" s="54">
        <f t="shared" si="65"/>
        <v>2740946.7</v>
      </c>
      <c r="R102" s="80" t="s">
        <v>64</v>
      </c>
      <c r="S102" s="80" t="s">
        <v>35</v>
      </c>
      <c r="T102" s="80">
        <f>V102</f>
        <v>100</v>
      </c>
      <c r="U102" s="80">
        <f>W102</f>
        <v>100</v>
      </c>
      <c r="V102" s="80">
        <v>100</v>
      </c>
      <c r="W102" s="80">
        <v>100</v>
      </c>
      <c r="X102" s="80">
        <v>100</v>
      </c>
      <c r="Y102" s="80">
        <v>100</v>
      </c>
      <c r="Z102" s="80">
        <v>100</v>
      </c>
      <c r="AA102" s="80">
        <v>100</v>
      </c>
      <c r="AB102" s="80">
        <v>100</v>
      </c>
      <c r="AC102" s="80">
        <v>100</v>
      </c>
      <c r="AD102" s="80">
        <v>100</v>
      </c>
      <c r="AE102" s="80">
        <v>100</v>
      </c>
    </row>
    <row r="103" spans="1:31" s="3" customFormat="1" ht="27.2" customHeight="1">
      <c r="A103" s="72"/>
      <c r="B103" s="75"/>
      <c r="C103" s="78"/>
      <c r="D103" s="78"/>
      <c r="E103" s="29" t="s">
        <v>30</v>
      </c>
      <c r="F103" s="54">
        <f t="shared" si="6"/>
        <v>3903141.08</v>
      </c>
      <c r="G103" s="54">
        <f t="shared" si="7"/>
        <v>3903141.08</v>
      </c>
      <c r="H103" s="54">
        <v>1896687.2</v>
      </c>
      <c r="I103" s="54">
        <v>1896687.2</v>
      </c>
      <c r="J103" s="54">
        <v>2006453.88</v>
      </c>
      <c r="K103" s="54">
        <f>J103</f>
        <v>2006453.88</v>
      </c>
      <c r="L103" s="54">
        <f>2105002.68-82864.02</f>
        <v>2022138.6600000001</v>
      </c>
      <c r="M103" s="54">
        <f>L103</f>
        <v>2022138.6600000001</v>
      </c>
      <c r="N103" s="54">
        <v>2201990.14</v>
      </c>
      <c r="O103" s="54">
        <f t="shared" si="64"/>
        <v>2201990.14</v>
      </c>
      <c r="P103" s="54">
        <v>2740946.7</v>
      </c>
      <c r="Q103" s="54">
        <v>2740946.7</v>
      </c>
      <c r="R103" s="81"/>
      <c r="S103" s="81"/>
      <c r="T103" s="81"/>
      <c r="U103" s="81"/>
      <c r="V103" s="81"/>
      <c r="W103" s="81"/>
      <c r="X103" s="81"/>
      <c r="Y103" s="81"/>
      <c r="Z103" s="81"/>
      <c r="AA103" s="81"/>
      <c r="AB103" s="81"/>
      <c r="AC103" s="81"/>
      <c r="AD103" s="81"/>
      <c r="AE103" s="81"/>
    </row>
    <row r="104" spans="1:31" s="3" customFormat="1" ht="48.75" customHeight="1">
      <c r="A104" s="72"/>
      <c r="B104" s="75"/>
      <c r="C104" s="78"/>
      <c r="D104" s="78"/>
      <c r="E104" s="29" t="s">
        <v>31</v>
      </c>
      <c r="F104" s="54">
        <f t="shared" si="6"/>
        <v>0</v>
      </c>
      <c r="G104" s="54">
        <f t="shared" si="7"/>
        <v>0</v>
      </c>
      <c r="H104" s="54">
        <v>0</v>
      </c>
      <c r="I104" s="54">
        <v>0</v>
      </c>
      <c r="J104" s="54">
        <v>0</v>
      </c>
      <c r="K104" s="54">
        <v>0</v>
      </c>
      <c r="L104" s="54">
        <v>0</v>
      </c>
      <c r="M104" s="54">
        <v>0</v>
      </c>
      <c r="N104" s="54">
        <v>0</v>
      </c>
      <c r="O104" s="54">
        <f t="shared" si="64"/>
        <v>0</v>
      </c>
      <c r="P104" s="54">
        <v>0</v>
      </c>
      <c r="Q104" s="54">
        <f t="shared" si="65"/>
        <v>0</v>
      </c>
      <c r="R104" s="81"/>
      <c r="S104" s="81"/>
      <c r="T104" s="81"/>
      <c r="U104" s="81"/>
      <c r="V104" s="81"/>
      <c r="W104" s="81"/>
      <c r="X104" s="81"/>
      <c r="Y104" s="81"/>
      <c r="Z104" s="81"/>
      <c r="AA104" s="81"/>
      <c r="AB104" s="81"/>
      <c r="AC104" s="81"/>
      <c r="AD104" s="81"/>
      <c r="AE104" s="81"/>
    </row>
    <row r="105" spans="1:31">
      <c r="A105" s="72"/>
      <c r="B105" s="75"/>
      <c r="C105" s="78"/>
      <c r="D105" s="78"/>
      <c r="E105" s="60" t="s">
        <v>186</v>
      </c>
      <c r="F105" s="50">
        <f t="shared" ref="F105:F106" si="67">H105+J105</f>
        <v>0</v>
      </c>
      <c r="G105" s="50">
        <f t="shared" ref="G105:G106" si="68">I105+K105</f>
        <v>0</v>
      </c>
      <c r="H105" s="50">
        <v>0</v>
      </c>
      <c r="I105" s="50">
        <v>0</v>
      </c>
      <c r="J105" s="50">
        <v>0</v>
      </c>
      <c r="K105" s="50">
        <v>0</v>
      </c>
      <c r="L105" s="50">
        <v>0</v>
      </c>
      <c r="M105" s="50">
        <v>0</v>
      </c>
      <c r="N105" s="50">
        <v>0</v>
      </c>
      <c r="O105" s="50">
        <v>0</v>
      </c>
      <c r="P105" s="50">
        <v>0</v>
      </c>
      <c r="Q105" s="50">
        <v>0</v>
      </c>
      <c r="R105" s="81"/>
      <c r="S105" s="81"/>
      <c r="T105" s="81"/>
      <c r="U105" s="81"/>
      <c r="V105" s="81"/>
      <c r="W105" s="81"/>
      <c r="X105" s="81"/>
      <c r="Y105" s="81"/>
      <c r="Z105" s="81"/>
      <c r="AA105" s="81"/>
      <c r="AB105" s="81"/>
      <c r="AC105" s="81"/>
      <c r="AD105" s="81"/>
      <c r="AE105" s="81"/>
    </row>
    <row r="106" spans="1:31">
      <c r="A106" s="73"/>
      <c r="B106" s="76"/>
      <c r="C106" s="79"/>
      <c r="D106" s="79"/>
      <c r="E106" s="60" t="s">
        <v>187</v>
      </c>
      <c r="F106" s="50">
        <f t="shared" si="67"/>
        <v>0</v>
      </c>
      <c r="G106" s="50">
        <f t="shared" si="68"/>
        <v>0</v>
      </c>
      <c r="H106" s="50">
        <v>0</v>
      </c>
      <c r="I106" s="50">
        <v>0</v>
      </c>
      <c r="J106" s="50">
        <v>0</v>
      </c>
      <c r="K106" s="50">
        <v>0</v>
      </c>
      <c r="L106" s="50">
        <v>0</v>
      </c>
      <c r="M106" s="50">
        <v>0</v>
      </c>
      <c r="N106" s="50">
        <v>0</v>
      </c>
      <c r="O106" s="50">
        <v>0</v>
      </c>
      <c r="P106" s="50">
        <v>0</v>
      </c>
      <c r="Q106" s="50">
        <v>0</v>
      </c>
      <c r="R106" s="82"/>
      <c r="S106" s="82"/>
      <c r="T106" s="82"/>
      <c r="U106" s="82"/>
      <c r="V106" s="82"/>
      <c r="W106" s="82"/>
      <c r="X106" s="82"/>
      <c r="Y106" s="82"/>
      <c r="Z106" s="82"/>
      <c r="AA106" s="82"/>
      <c r="AB106" s="82"/>
      <c r="AC106" s="82"/>
      <c r="AD106" s="82"/>
      <c r="AE106" s="82"/>
    </row>
    <row r="107" spans="1:31" s="3" customFormat="1" ht="65.650000000000006" customHeight="1">
      <c r="A107" s="71" t="s">
        <v>65</v>
      </c>
      <c r="B107" s="74" t="s">
        <v>66</v>
      </c>
      <c r="C107" s="77">
        <v>502</v>
      </c>
      <c r="D107" s="77" t="s">
        <v>130</v>
      </c>
      <c r="E107" s="29" t="s">
        <v>24</v>
      </c>
      <c r="F107" s="54">
        <f t="shared" si="6"/>
        <v>214368</v>
      </c>
      <c r="G107" s="54">
        <f t="shared" si="7"/>
        <v>214368</v>
      </c>
      <c r="H107" s="54">
        <f t="shared" ref="H107:M107" si="69">H108+H109</f>
        <v>0</v>
      </c>
      <c r="I107" s="54">
        <f t="shared" si="69"/>
        <v>0</v>
      </c>
      <c r="J107" s="54">
        <f t="shared" si="69"/>
        <v>214368</v>
      </c>
      <c r="K107" s="54">
        <f t="shared" si="69"/>
        <v>214368</v>
      </c>
      <c r="L107" s="54">
        <f t="shared" si="69"/>
        <v>246936</v>
      </c>
      <c r="M107" s="54">
        <f t="shared" si="69"/>
        <v>246936</v>
      </c>
      <c r="N107" s="54">
        <f>N108+N109</f>
        <v>272352</v>
      </c>
      <c r="O107" s="54">
        <f t="shared" si="64"/>
        <v>272352</v>
      </c>
      <c r="P107" s="54">
        <f>P108+P109</f>
        <v>283248</v>
      </c>
      <c r="Q107" s="54">
        <f t="shared" si="65"/>
        <v>283248</v>
      </c>
      <c r="R107" s="80" t="s">
        <v>61</v>
      </c>
      <c r="S107" s="80" t="s">
        <v>35</v>
      </c>
      <c r="T107" s="80" t="s">
        <v>36</v>
      </c>
      <c r="U107" s="80" t="s">
        <v>36</v>
      </c>
      <c r="V107" s="80">
        <v>0</v>
      </c>
      <c r="W107" s="80">
        <v>0</v>
      </c>
      <c r="X107" s="80">
        <v>100</v>
      </c>
      <c r="Y107" s="80">
        <v>100</v>
      </c>
      <c r="Z107" s="80">
        <v>100</v>
      </c>
      <c r="AA107" s="80">
        <v>100</v>
      </c>
      <c r="AB107" s="80">
        <v>100</v>
      </c>
      <c r="AC107" s="80">
        <v>100</v>
      </c>
      <c r="AD107" s="80">
        <v>100</v>
      </c>
      <c r="AE107" s="80">
        <v>100</v>
      </c>
    </row>
    <row r="108" spans="1:31" s="3" customFormat="1" ht="50.1" customHeight="1">
      <c r="A108" s="72"/>
      <c r="B108" s="75"/>
      <c r="C108" s="78"/>
      <c r="D108" s="78"/>
      <c r="E108" s="29" t="s">
        <v>30</v>
      </c>
      <c r="F108" s="54">
        <f t="shared" si="6"/>
        <v>214368</v>
      </c>
      <c r="G108" s="54">
        <f t="shared" si="7"/>
        <v>214368</v>
      </c>
      <c r="H108" s="54">
        <v>0</v>
      </c>
      <c r="I108" s="54">
        <v>0</v>
      </c>
      <c r="J108" s="54">
        <v>214368</v>
      </c>
      <c r="K108" s="54">
        <f>J108</f>
        <v>214368</v>
      </c>
      <c r="L108" s="54">
        <f>214368+32568</f>
        <v>246936</v>
      </c>
      <c r="M108" s="54">
        <f>L108</f>
        <v>246936</v>
      </c>
      <c r="N108" s="54">
        <v>272352</v>
      </c>
      <c r="O108" s="54">
        <f t="shared" si="64"/>
        <v>272352</v>
      </c>
      <c r="P108" s="54">
        <v>283248</v>
      </c>
      <c r="Q108" s="54">
        <v>283248</v>
      </c>
      <c r="R108" s="81"/>
      <c r="S108" s="81"/>
      <c r="T108" s="81"/>
      <c r="U108" s="81"/>
      <c r="V108" s="81"/>
      <c r="W108" s="81"/>
      <c r="X108" s="81"/>
      <c r="Y108" s="81"/>
      <c r="Z108" s="81"/>
      <c r="AA108" s="81"/>
      <c r="AB108" s="81"/>
      <c r="AC108" s="81"/>
      <c r="AD108" s="81"/>
      <c r="AE108" s="81"/>
    </row>
    <row r="109" spans="1:31" s="3" customFormat="1" ht="57.2" customHeight="1">
      <c r="A109" s="72"/>
      <c r="B109" s="75"/>
      <c r="C109" s="78"/>
      <c r="D109" s="78"/>
      <c r="E109" s="29" t="s">
        <v>31</v>
      </c>
      <c r="F109" s="54">
        <f t="shared" si="6"/>
        <v>0</v>
      </c>
      <c r="G109" s="54">
        <f t="shared" si="7"/>
        <v>0</v>
      </c>
      <c r="H109" s="54">
        <v>0</v>
      </c>
      <c r="I109" s="54">
        <v>0</v>
      </c>
      <c r="J109" s="54">
        <v>0</v>
      </c>
      <c r="K109" s="54">
        <v>0</v>
      </c>
      <c r="L109" s="54">
        <v>0</v>
      </c>
      <c r="M109" s="54">
        <v>0</v>
      </c>
      <c r="N109" s="54">
        <v>0</v>
      </c>
      <c r="O109" s="54">
        <f t="shared" si="64"/>
        <v>0</v>
      </c>
      <c r="P109" s="54">
        <v>0</v>
      </c>
      <c r="Q109" s="54">
        <f t="shared" si="65"/>
        <v>0</v>
      </c>
      <c r="R109" s="81"/>
      <c r="S109" s="81"/>
      <c r="T109" s="81"/>
      <c r="U109" s="81"/>
      <c r="V109" s="81"/>
      <c r="W109" s="81"/>
      <c r="X109" s="81"/>
      <c r="Y109" s="81"/>
      <c r="Z109" s="81"/>
      <c r="AA109" s="81"/>
      <c r="AB109" s="81"/>
      <c r="AC109" s="81"/>
      <c r="AD109" s="81"/>
      <c r="AE109" s="81"/>
    </row>
    <row r="110" spans="1:31">
      <c r="A110" s="72"/>
      <c r="B110" s="75"/>
      <c r="C110" s="78"/>
      <c r="D110" s="78"/>
      <c r="E110" s="60" t="s">
        <v>186</v>
      </c>
      <c r="F110" s="50">
        <f t="shared" ref="F110:F111" si="70">H110+J110</f>
        <v>0</v>
      </c>
      <c r="G110" s="50">
        <f t="shared" ref="G110:G111" si="71">I110+K110</f>
        <v>0</v>
      </c>
      <c r="H110" s="50">
        <v>0</v>
      </c>
      <c r="I110" s="50">
        <v>0</v>
      </c>
      <c r="J110" s="50">
        <v>0</v>
      </c>
      <c r="K110" s="50">
        <v>0</v>
      </c>
      <c r="L110" s="50">
        <v>0</v>
      </c>
      <c r="M110" s="50">
        <v>0</v>
      </c>
      <c r="N110" s="50">
        <v>0</v>
      </c>
      <c r="O110" s="50">
        <v>0</v>
      </c>
      <c r="P110" s="50">
        <v>0</v>
      </c>
      <c r="Q110" s="50">
        <v>0</v>
      </c>
      <c r="R110" s="81"/>
      <c r="S110" s="81"/>
      <c r="T110" s="81"/>
      <c r="U110" s="81"/>
      <c r="V110" s="81"/>
      <c r="W110" s="81"/>
      <c r="X110" s="81"/>
      <c r="Y110" s="81"/>
      <c r="Z110" s="81"/>
      <c r="AA110" s="81"/>
      <c r="AB110" s="81"/>
      <c r="AC110" s="81"/>
      <c r="AD110" s="81"/>
      <c r="AE110" s="81"/>
    </row>
    <row r="111" spans="1:31">
      <c r="A111" s="73"/>
      <c r="B111" s="76"/>
      <c r="C111" s="79"/>
      <c r="D111" s="79"/>
      <c r="E111" s="60" t="s">
        <v>187</v>
      </c>
      <c r="F111" s="50">
        <f t="shared" si="70"/>
        <v>0</v>
      </c>
      <c r="G111" s="50">
        <f t="shared" si="71"/>
        <v>0</v>
      </c>
      <c r="H111" s="50">
        <v>0</v>
      </c>
      <c r="I111" s="50">
        <v>0</v>
      </c>
      <c r="J111" s="50">
        <v>0</v>
      </c>
      <c r="K111" s="50">
        <v>0</v>
      </c>
      <c r="L111" s="50">
        <v>0</v>
      </c>
      <c r="M111" s="50">
        <v>0</v>
      </c>
      <c r="N111" s="50">
        <v>0</v>
      </c>
      <c r="O111" s="50">
        <v>0</v>
      </c>
      <c r="P111" s="50">
        <v>0</v>
      </c>
      <c r="Q111" s="50">
        <v>0</v>
      </c>
      <c r="R111" s="82"/>
      <c r="S111" s="82"/>
      <c r="T111" s="82"/>
      <c r="U111" s="82"/>
      <c r="V111" s="82"/>
      <c r="W111" s="82"/>
      <c r="X111" s="82"/>
      <c r="Y111" s="82"/>
      <c r="Z111" s="82"/>
      <c r="AA111" s="82"/>
      <c r="AB111" s="82"/>
      <c r="AC111" s="82"/>
      <c r="AD111" s="82"/>
      <c r="AE111" s="82"/>
    </row>
    <row r="112" spans="1:31" s="3" customFormat="1" ht="24" customHeight="1">
      <c r="A112" s="84" t="s">
        <v>67</v>
      </c>
      <c r="B112" s="84"/>
      <c r="C112" s="84" t="s">
        <v>25</v>
      </c>
      <c r="D112" s="68" t="s">
        <v>184</v>
      </c>
      <c r="E112" s="28" t="s">
        <v>24</v>
      </c>
      <c r="F112" s="55">
        <f>H112+J112+L112+N112+P112</f>
        <v>275927464.47000003</v>
      </c>
      <c r="G112" s="55">
        <f>I112+K112+M112+O112+Q112</f>
        <v>275459075.56</v>
      </c>
      <c r="H112" s="55">
        <f t="shared" ref="H112:M112" si="72">H113+H114</f>
        <v>42762120.630000003</v>
      </c>
      <c r="I112" s="55">
        <f t="shared" si="72"/>
        <v>42762120.630000003</v>
      </c>
      <c r="J112" s="55">
        <f t="shared" si="72"/>
        <v>46190196.020000003</v>
      </c>
      <c r="K112" s="55">
        <f t="shared" si="72"/>
        <v>46190196.020000003</v>
      </c>
      <c r="L112" s="55">
        <f t="shared" si="72"/>
        <v>50861479.899999991</v>
      </c>
      <c r="M112" s="55">
        <f t="shared" si="72"/>
        <v>50861479.899999991</v>
      </c>
      <c r="N112" s="55">
        <f t="shared" ref="N112:O112" si="73">N113+N114</f>
        <v>58772861.260000005</v>
      </c>
      <c r="O112" s="55">
        <f t="shared" si="73"/>
        <v>58658637.240000002</v>
      </c>
      <c r="P112" s="55">
        <f t="shared" ref="P112:Q112" si="74">P113+P114</f>
        <v>77340806.659999996</v>
      </c>
      <c r="Q112" s="55">
        <f t="shared" si="74"/>
        <v>76986641.769999996</v>
      </c>
      <c r="R112" s="121" t="s">
        <v>25</v>
      </c>
      <c r="S112" s="80" t="s">
        <v>25</v>
      </c>
      <c r="T112" s="80" t="s">
        <v>25</v>
      </c>
      <c r="U112" s="80" t="s">
        <v>25</v>
      </c>
      <c r="V112" s="80" t="s">
        <v>25</v>
      </c>
      <c r="W112" s="80" t="s">
        <v>25</v>
      </c>
      <c r="X112" s="80" t="s">
        <v>25</v>
      </c>
      <c r="Y112" s="80" t="s">
        <v>25</v>
      </c>
      <c r="Z112" s="80" t="s">
        <v>25</v>
      </c>
      <c r="AA112" s="80" t="s">
        <v>25</v>
      </c>
      <c r="AB112" s="80" t="s">
        <v>25</v>
      </c>
      <c r="AC112" s="80" t="s">
        <v>25</v>
      </c>
      <c r="AD112" s="80" t="s">
        <v>25</v>
      </c>
      <c r="AE112" s="80" t="s">
        <v>25</v>
      </c>
    </row>
    <row r="113" spans="1:34" s="3" customFormat="1" ht="12.75">
      <c r="A113" s="84"/>
      <c r="B113" s="84"/>
      <c r="C113" s="84"/>
      <c r="D113" s="68"/>
      <c r="E113" s="28" t="s">
        <v>30</v>
      </c>
      <c r="F113" s="55">
        <f>H113+J113+L113+N113+P113</f>
        <v>265234780.02999997</v>
      </c>
      <c r="G113" s="55">
        <f>I113+K113+M113+O113+Q113</f>
        <v>264766391.12</v>
      </c>
      <c r="H113" s="55">
        <f>H18+H88</f>
        <v>41171564.620000005</v>
      </c>
      <c r="I113" s="55">
        <f t="shared" ref="I113:Q113" si="75">I18+I88</f>
        <v>41171564.620000005</v>
      </c>
      <c r="J113" s="55">
        <f t="shared" si="75"/>
        <v>43685894.950000003</v>
      </c>
      <c r="K113" s="55">
        <f t="shared" si="75"/>
        <v>43685894.950000003</v>
      </c>
      <c r="L113" s="55">
        <f t="shared" si="75"/>
        <v>48633139.839999989</v>
      </c>
      <c r="M113" s="55">
        <f t="shared" si="75"/>
        <v>48633139.839999989</v>
      </c>
      <c r="N113" s="55">
        <f t="shared" si="75"/>
        <v>56881494.480000004</v>
      </c>
      <c r="O113" s="55">
        <f t="shared" si="75"/>
        <v>56767270.460000001</v>
      </c>
      <c r="P113" s="55">
        <f t="shared" si="75"/>
        <v>74862686.140000001</v>
      </c>
      <c r="Q113" s="55">
        <f t="shared" si="75"/>
        <v>74508521.25</v>
      </c>
      <c r="R113" s="122"/>
      <c r="S113" s="81"/>
      <c r="T113" s="81"/>
      <c r="U113" s="81"/>
      <c r="V113" s="81"/>
      <c r="W113" s="81"/>
      <c r="X113" s="81"/>
      <c r="Y113" s="81"/>
      <c r="Z113" s="81"/>
      <c r="AA113" s="81"/>
      <c r="AB113" s="81"/>
      <c r="AC113" s="81"/>
      <c r="AD113" s="81"/>
      <c r="AE113" s="81"/>
    </row>
    <row r="114" spans="1:34" s="3" customFormat="1" ht="12.75">
      <c r="A114" s="84"/>
      <c r="B114" s="84"/>
      <c r="C114" s="84"/>
      <c r="D114" s="68"/>
      <c r="E114" s="28" t="s">
        <v>31</v>
      </c>
      <c r="F114" s="55">
        <f t="shared" ref="F114:G116" si="76">H114+J114+L114+N114+P114</f>
        <v>10692684.439999999</v>
      </c>
      <c r="G114" s="55">
        <f t="shared" si="76"/>
        <v>10692684.439999999</v>
      </c>
      <c r="H114" s="55">
        <f t="shared" ref="H114:Q116" si="77">H19+H89</f>
        <v>1590556.01</v>
      </c>
      <c r="I114" s="55">
        <f t="shared" si="77"/>
        <v>1590556.01</v>
      </c>
      <c r="J114" s="55">
        <f t="shared" si="77"/>
        <v>2504301.0699999998</v>
      </c>
      <c r="K114" s="55">
        <f t="shared" si="77"/>
        <v>2504301.0699999998</v>
      </c>
      <c r="L114" s="55">
        <f t="shared" si="77"/>
        <v>2228340.0599999996</v>
      </c>
      <c r="M114" s="55">
        <f t="shared" si="77"/>
        <v>2228340.0599999996</v>
      </c>
      <c r="N114" s="55">
        <f t="shared" si="77"/>
        <v>1891366.78</v>
      </c>
      <c r="O114" s="55">
        <f t="shared" si="77"/>
        <v>1891366.78</v>
      </c>
      <c r="P114" s="55">
        <f t="shared" si="77"/>
        <v>2478120.52</v>
      </c>
      <c r="Q114" s="55">
        <f t="shared" si="77"/>
        <v>2478120.52</v>
      </c>
      <c r="R114" s="122"/>
      <c r="S114" s="81"/>
      <c r="T114" s="81"/>
      <c r="U114" s="81"/>
      <c r="V114" s="81"/>
      <c r="W114" s="81"/>
      <c r="X114" s="81"/>
      <c r="Y114" s="81"/>
      <c r="Z114" s="81"/>
      <c r="AA114" s="81"/>
      <c r="AB114" s="81"/>
      <c r="AC114" s="81"/>
      <c r="AD114" s="81"/>
      <c r="AE114" s="81"/>
    </row>
    <row r="115" spans="1:34">
      <c r="A115" s="61"/>
      <c r="B115" s="63"/>
      <c r="C115" s="63"/>
      <c r="D115" s="63"/>
      <c r="E115" s="62" t="s">
        <v>186</v>
      </c>
      <c r="F115" s="55">
        <f t="shared" si="76"/>
        <v>0</v>
      </c>
      <c r="G115" s="55">
        <f t="shared" si="76"/>
        <v>0</v>
      </c>
      <c r="H115" s="55">
        <f t="shared" si="77"/>
        <v>0</v>
      </c>
      <c r="I115" s="55">
        <f t="shared" si="77"/>
        <v>0</v>
      </c>
      <c r="J115" s="55">
        <f t="shared" si="77"/>
        <v>0</v>
      </c>
      <c r="K115" s="55">
        <f t="shared" si="77"/>
        <v>0</v>
      </c>
      <c r="L115" s="55">
        <f t="shared" si="77"/>
        <v>0</v>
      </c>
      <c r="M115" s="55">
        <f t="shared" si="77"/>
        <v>0</v>
      </c>
      <c r="N115" s="55">
        <f t="shared" si="77"/>
        <v>0</v>
      </c>
      <c r="O115" s="55">
        <f t="shared" si="77"/>
        <v>0</v>
      </c>
      <c r="P115" s="55">
        <f t="shared" si="77"/>
        <v>0</v>
      </c>
      <c r="Q115" s="55">
        <f t="shared" si="77"/>
        <v>0</v>
      </c>
      <c r="R115" s="122"/>
      <c r="S115" s="81"/>
      <c r="T115" s="81"/>
      <c r="U115" s="81"/>
      <c r="V115" s="81"/>
      <c r="W115" s="81"/>
      <c r="X115" s="81"/>
      <c r="Y115" s="81"/>
      <c r="Z115" s="81"/>
      <c r="AA115" s="81"/>
      <c r="AB115" s="81"/>
      <c r="AC115" s="81"/>
      <c r="AD115" s="81"/>
      <c r="AE115" s="81"/>
    </row>
    <row r="116" spans="1:34">
      <c r="A116" s="61"/>
      <c r="B116" s="63"/>
      <c r="C116" s="63"/>
      <c r="D116" s="63"/>
      <c r="E116" s="62" t="s">
        <v>187</v>
      </c>
      <c r="F116" s="55">
        <f t="shared" si="76"/>
        <v>0</v>
      </c>
      <c r="G116" s="55">
        <f t="shared" si="76"/>
        <v>0</v>
      </c>
      <c r="H116" s="55">
        <f t="shared" si="77"/>
        <v>0</v>
      </c>
      <c r="I116" s="55">
        <f t="shared" si="77"/>
        <v>0</v>
      </c>
      <c r="J116" s="55">
        <f t="shared" si="77"/>
        <v>0</v>
      </c>
      <c r="K116" s="55">
        <f t="shared" si="77"/>
        <v>0</v>
      </c>
      <c r="L116" s="55">
        <f t="shared" si="77"/>
        <v>0</v>
      </c>
      <c r="M116" s="55">
        <f t="shared" si="77"/>
        <v>0</v>
      </c>
      <c r="N116" s="55">
        <f t="shared" si="77"/>
        <v>0</v>
      </c>
      <c r="O116" s="55">
        <f t="shared" si="77"/>
        <v>0</v>
      </c>
      <c r="P116" s="55">
        <f t="shared" si="77"/>
        <v>0</v>
      </c>
      <c r="Q116" s="55">
        <f t="shared" si="77"/>
        <v>0</v>
      </c>
      <c r="R116" s="123"/>
      <c r="S116" s="82"/>
      <c r="T116" s="82"/>
      <c r="U116" s="82"/>
      <c r="V116" s="82"/>
      <c r="W116" s="82"/>
      <c r="X116" s="82"/>
      <c r="Y116" s="82"/>
      <c r="Z116" s="82"/>
      <c r="AA116" s="82"/>
      <c r="AB116" s="82"/>
      <c r="AC116" s="82"/>
      <c r="AD116" s="82"/>
      <c r="AE116" s="82"/>
    </row>
    <row r="117" spans="1:34" s="13" customFormat="1" ht="13.5" customHeight="1">
      <c r="A117" s="104" t="s">
        <v>103</v>
      </c>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c r="AA117" s="104"/>
      <c r="AB117" s="32"/>
      <c r="AC117" s="32"/>
      <c r="AD117" s="40"/>
      <c r="AE117" s="40"/>
      <c r="AF117" s="11"/>
      <c r="AG117" s="12"/>
      <c r="AH117" s="12"/>
    </row>
    <row r="118" spans="1:34" ht="17.25" customHeight="1">
      <c r="A118" s="101" t="s">
        <v>104</v>
      </c>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25"/>
      <c r="AC118" s="25"/>
      <c r="AD118" s="37"/>
      <c r="AE118" s="37"/>
    </row>
    <row r="119" spans="1:34" ht="56.25" customHeight="1">
      <c r="A119" s="71" t="s">
        <v>68</v>
      </c>
      <c r="B119" s="112" t="s">
        <v>69</v>
      </c>
      <c r="C119" s="113"/>
      <c r="D119" s="114"/>
      <c r="E119" s="29" t="s">
        <v>24</v>
      </c>
      <c r="F119" s="54">
        <f t="shared" ref="F119:G130" si="78">H119+J119</f>
        <v>15689168.43</v>
      </c>
      <c r="G119" s="54">
        <f t="shared" si="78"/>
        <v>15676727.07</v>
      </c>
      <c r="H119" s="54">
        <f t="shared" ref="H119:M119" si="79">H120+H121</f>
        <v>7491910.1100000003</v>
      </c>
      <c r="I119" s="54">
        <f t="shared" si="79"/>
        <v>7486077.7300000004</v>
      </c>
      <c r="J119" s="54">
        <f t="shared" si="79"/>
        <v>8197258.3200000003</v>
      </c>
      <c r="K119" s="54">
        <f t="shared" si="79"/>
        <v>8190649.3399999999</v>
      </c>
      <c r="L119" s="54">
        <f t="shared" si="79"/>
        <v>9068220.6600000001</v>
      </c>
      <c r="M119" s="54">
        <f t="shared" si="79"/>
        <v>9050208.0899999999</v>
      </c>
      <c r="N119" s="54">
        <f t="shared" ref="N119:O119" si="80">N120+N121</f>
        <v>11356959.460000001</v>
      </c>
      <c r="O119" s="54">
        <f t="shared" si="80"/>
        <v>11354682.75</v>
      </c>
      <c r="P119" s="54">
        <f t="shared" ref="P119:Q119" si="81">P120+P121</f>
        <v>12769390.779999999</v>
      </c>
      <c r="Q119" s="54">
        <f t="shared" si="81"/>
        <v>12756400.74</v>
      </c>
      <c r="R119" s="80" t="s">
        <v>25</v>
      </c>
      <c r="S119" s="80" t="s">
        <v>25</v>
      </c>
      <c r="T119" s="80" t="s">
        <v>25</v>
      </c>
      <c r="U119" s="80" t="s">
        <v>25</v>
      </c>
      <c r="V119" s="80" t="s">
        <v>25</v>
      </c>
      <c r="W119" s="80" t="s">
        <v>25</v>
      </c>
      <c r="X119" s="80" t="s">
        <v>25</v>
      </c>
      <c r="Y119" s="80" t="s">
        <v>25</v>
      </c>
      <c r="Z119" s="80" t="s">
        <v>25</v>
      </c>
      <c r="AA119" s="80" t="s">
        <v>25</v>
      </c>
      <c r="AB119" s="80" t="s">
        <v>25</v>
      </c>
      <c r="AC119" s="80" t="s">
        <v>25</v>
      </c>
      <c r="AD119" s="80" t="s">
        <v>25</v>
      </c>
      <c r="AE119" s="80" t="s">
        <v>25</v>
      </c>
    </row>
    <row r="120" spans="1:34" ht="15" customHeight="1">
      <c r="A120" s="72"/>
      <c r="B120" s="115"/>
      <c r="C120" s="116"/>
      <c r="D120" s="117"/>
      <c r="E120" s="29" t="s">
        <v>73</v>
      </c>
      <c r="F120" s="54">
        <f t="shared" si="78"/>
        <v>15689168.43</v>
      </c>
      <c r="G120" s="54">
        <f t="shared" si="78"/>
        <v>15676727.07</v>
      </c>
      <c r="H120" s="54">
        <f t="shared" ref="H120:K121" si="82">H125</f>
        <v>7491910.1100000003</v>
      </c>
      <c r="I120" s="54">
        <f t="shared" si="82"/>
        <v>7486077.7300000004</v>
      </c>
      <c r="J120" s="54">
        <f t="shared" si="82"/>
        <v>8197258.3200000003</v>
      </c>
      <c r="K120" s="54">
        <f t="shared" si="82"/>
        <v>8190649.3399999999</v>
      </c>
      <c r="L120" s="54">
        <f t="shared" ref="L120:O121" si="83">L125</f>
        <v>9037917.6600000001</v>
      </c>
      <c r="M120" s="54">
        <f t="shared" si="83"/>
        <v>9019905.0899999999</v>
      </c>
      <c r="N120" s="54">
        <f t="shared" si="83"/>
        <v>11356959.460000001</v>
      </c>
      <c r="O120" s="54">
        <f t="shared" si="83"/>
        <v>11354682.75</v>
      </c>
      <c r="P120" s="54">
        <f t="shared" ref="P120:Q120" si="84">P125</f>
        <v>12769390.779999999</v>
      </c>
      <c r="Q120" s="54">
        <f t="shared" si="84"/>
        <v>12756400.74</v>
      </c>
      <c r="R120" s="81"/>
      <c r="S120" s="81"/>
      <c r="T120" s="81"/>
      <c r="U120" s="81"/>
      <c r="V120" s="81"/>
      <c r="W120" s="81"/>
      <c r="X120" s="81"/>
      <c r="Y120" s="81"/>
      <c r="Z120" s="81"/>
      <c r="AA120" s="81"/>
      <c r="AB120" s="81"/>
      <c r="AC120" s="81"/>
      <c r="AD120" s="81"/>
      <c r="AE120" s="81"/>
    </row>
    <row r="121" spans="1:34" ht="15" customHeight="1">
      <c r="A121" s="72"/>
      <c r="B121" s="115"/>
      <c r="C121" s="116"/>
      <c r="D121" s="117"/>
      <c r="E121" s="29" t="s">
        <v>74</v>
      </c>
      <c r="F121" s="54">
        <f t="shared" si="78"/>
        <v>0</v>
      </c>
      <c r="G121" s="54">
        <f t="shared" si="78"/>
        <v>0</v>
      </c>
      <c r="H121" s="54">
        <f t="shared" si="82"/>
        <v>0</v>
      </c>
      <c r="I121" s="54">
        <f t="shared" si="82"/>
        <v>0</v>
      </c>
      <c r="J121" s="54">
        <f t="shared" si="82"/>
        <v>0</v>
      </c>
      <c r="K121" s="54">
        <f t="shared" si="82"/>
        <v>0</v>
      </c>
      <c r="L121" s="54">
        <f t="shared" si="83"/>
        <v>30303</v>
      </c>
      <c r="M121" s="54">
        <f t="shared" si="83"/>
        <v>30303</v>
      </c>
      <c r="N121" s="54">
        <f t="shared" si="83"/>
        <v>0</v>
      </c>
      <c r="O121" s="54">
        <f t="shared" si="83"/>
        <v>0</v>
      </c>
      <c r="P121" s="54">
        <f t="shared" ref="P121:Q121" si="85">P126</f>
        <v>0</v>
      </c>
      <c r="Q121" s="54">
        <f t="shared" si="85"/>
        <v>0</v>
      </c>
      <c r="R121" s="81"/>
      <c r="S121" s="81"/>
      <c r="T121" s="81"/>
      <c r="U121" s="81"/>
      <c r="V121" s="81"/>
      <c r="W121" s="81"/>
      <c r="X121" s="81"/>
      <c r="Y121" s="81"/>
      <c r="Z121" s="81"/>
      <c r="AA121" s="81"/>
      <c r="AB121" s="81"/>
      <c r="AC121" s="81"/>
      <c r="AD121" s="81"/>
      <c r="AE121" s="81"/>
    </row>
    <row r="122" spans="1:34">
      <c r="A122" s="72"/>
      <c r="B122" s="115"/>
      <c r="C122" s="116"/>
      <c r="D122" s="117"/>
      <c r="E122" s="60" t="s">
        <v>186</v>
      </c>
      <c r="F122" s="50">
        <f t="shared" si="78"/>
        <v>0</v>
      </c>
      <c r="G122" s="50">
        <f t="shared" si="78"/>
        <v>0</v>
      </c>
      <c r="H122" s="50">
        <v>0</v>
      </c>
      <c r="I122" s="50">
        <v>0</v>
      </c>
      <c r="J122" s="50">
        <v>0</v>
      </c>
      <c r="K122" s="50">
        <v>0</v>
      </c>
      <c r="L122" s="50">
        <v>0</v>
      </c>
      <c r="M122" s="50">
        <v>0</v>
      </c>
      <c r="N122" s="50">
        <v>0</v>
      </c>
      <c r="O122" s="50">
        <v>0</v>
      </c>
      <c r="P122" s="50">
        <v>0</v>
      </c>
      <c r="Q122" s="50">
        <v>0</v>
      </c>
      <c r="R122" s="81"/>
      <c r="S122" s="81"/>
      <c r="T122" s="81"/>
      <c r="U122" s="81"/>
      <c r="V122" s="81"/>
      <c r="W122" s="81"/>
      <c r="X122" s="81"/>
      <c r="Y122" s="81"/>
      <c r="Z122" s="81"/>
      <c r="AA122" s="81"/>
      <c r="AB122" s="81"/>
      <c r="AC122" s="81"/>
      <c r="AD122" s="81"/>
      <c r="AE122" s="81"/>
    </row>
    <row r="123" spans="1:34">
      <c r="A123" s="73"/>
      <c r="B123" s="118"/>
      <c r="C123" s="119"/>
      <c r="D123" s="120"/>
      <c r="E123" s="60" t="s">
        <v>187</v>
      </c>
      <c r="F123" s="50">
        <f t="shared" si="78"/>
        <v>0</v>
      </c>
      <c r="G123" s="50">
        <f t="shared" si="78"/>
        <v>0</v>
      </c>
      <c r="H123" s="50">
        <v>0</v>
      </c>
      <c r="I123" s="50">
        <v>0</v>
      </c>
      <c r="J123" s="50">
        <v>0</v>
      </c>
      <c r="K123" s="50">
        <v>0</v>
      </c>
      <c r="L123" s="50">
        <v>0</v>
      </c>
      <c r="M123" s="50">
        <v>0</v>
      </c>
      <c r="N123" s="50">
        <v>0</v>
      </c>
      <c r="O123" s="50">
        <v>0</v>
      </c>
      <c r="P123" s="50">
        <v>0</v>
      </c>
      <c r="Q123" s="50">
        <v>0</v>
      </c>
      <c r="R123" s="82"/>
      <c r="S123" s="82"/>
      <c r="T123" s="82"/>
      <c r="U123" s="82"/>
      <c r="V123" s="82"/>
      <c r="W123" s="82"/>
      <c r="X123" s="82"/>
      <c r="Y123" s="82"/>
      <c r="Z123" s="82"/>
      <c r="AA123" s="82"/>
      <c r="AB123" s="82"/>
      <c r="AC123" s="82"/>
      <c r="AD123" s="82"/>
      <c r="AE123" s="82"/>
    </row>
    <row r="124" spans="1:34" ht="56.25" customHeight="1">
      <c r="A124" s="71" t="s">
        <v>28</v>
      </c>
      <c r="B124" s="74" t="s">
        <v>71</v>
      </c>
      <c r="C124" s="124" t="s">
        <v>25</v>
      </c>
      <c r="D124" s="127" t="s">
        <v>72</v>
      </c>
      <c r="E124" s="29" t="s">
        <v>24</v>
      </c>
      <c r="F124" s="54">
        <f t="shared" si="78"/>
        <v>15689168.43</v>
      </c>
      <c r="G124" s="54">
        <f t="shared" si="78"/>
        <v>15676727.07</v>
      </c>
      <c r="H124" s="54">
        <f t="shared" ref="H124:M124" si="86">H125+H126</f>
        <v>7491910.1100000003</v>
      </c>
      <c r="I124" s="54">
        <f t="shared" si="86"/>
        <v>7486077.7300000004</v>
      </c>
      <c r="J124" s="54">
        <f t="shared" si="86"/>
        <v>8197258.3200000003</v>
      </c>
      <c r="K124" s="54">
        <f t="shared" si="86"/>
        <v>8190649.3399999999</v>
      </c>
      <c r="L124" s="54">
        <f t="shared" si="86"/>
        <v>9068220.6600000001</v>
      </c>
      <c r="M124" s="54">
        <f t="shared" si="86"/>
        <v>9050208.0899999999</v>
      </c>
      <c r="N124" s="54">
        <f t="shared" ref="N124:O124" si="87">N125+N126</f>
        <v>11356959.460000001</v>
      </c>
      <c r="O124" s="54">
        <f t="shared" si="87"/>
        <v>11354682.75</v>
      </c>
      <c r="P124" s="54">
        <f t="shared" ref="P124:Q124" si="88">P125+P126</f>
        <v>12769390.779999999</v>
      </c>
      <c r="Q124" s="54">
        <f t="shared" si="88"/>
        <v>12756400.74</v>
      </c>
      <c r="R124" s="80" t="s">
        <v>25</v>
      </c>
      <c r="S124" s="80" t="s">
        <v>25</v>
      </c>
      <c r="T124" s="80" t="s">
        <v>25</v>
      </c>
      <c r="U124" s="80" t="s">
        <v>25</v>
      </c>
      <c r="V124" s="80" t="s">
        <v>25</v>
      </c>
      <c r="W124" s="80" t="s">
        <v>25</v>
      </c>
      <c r="X124" s="80" t="s">
        <v>25</v>
      </c>
      <c r="Y124" s="80" t="s">
        <v>25</v>
      </c>
      <c r="Z124" s="80" t="s">
        <v>25</v>
      </c>
      <c r="AA124" s="80" t="s">
        <v>25</v>
      </c>
      <c r="AB124" s="80" t="s">
        <v>25</v>
      </c>
      <c r="AC124" s="80" t="s">
        <v>25</v>
      </c>
      <c r="AD124" s="80" t="s">
        <v>25</v>
      </c>
      <c r="AE124" s="80" t="s">
        <v>25</v>
      </c>
    </row>
    <row r="125" spans="1:34" ht="15" customHeight="1">
      <c r="A125" s="72"/>
      <c r="B125" s="75"/>
      <c r="C125" s="125"/>
      <c r="D125" s="128"/>
      <c r="E125" s="29" t="s">
        <v>73</v>
      </c>
      <c r="F125" s="54">
        <f t="shared" si="78"/>
        <v>15689168.43</v>
      </c>
      <c r="G125" s="54">
        <f t="shared" si="78"/>
        <v>15676727.07</v>
      </c>
      <c r="H125" s="54">
        <f>H130+H135</f>
        <v>7491910.1100000003</v>
      </c>
      <c r="I125" s="54">
        <f>I130+I135</f>
        <v>7486077.7300000004</v>
      </c>
      <c r="J125" s="54">
        <f>J130+J135</f>
        <v>8197258.3200000003</v>
      </c>
      <c r="K125" s="54">
        <f>K130+K135</f>
        <v>8190649.3399999999</v>
      </c>
      <c r="L125" s="54">
        <f t="shared" ref="L125:O126" si="89">L130+L135+L140</f>
        <v>9037917.6600000001</v>
      </c>
      <c r="M125" s="54">
        <f t="shared" si="89"/>
        <v>9019905.0899999999</v>
      </c>
      <c r="N125" s="54">
        <f t="shared" si="89"/>
        <v>11356959.460000001</v>
      </c>
      <c r="O125" s="54">
        <f t="shared" si="89"/>
        <v>11354682.75</v>
      </c>
      <c r="P125" s="54">
        <f t="shared" ref="P125:Q125" si="90">P130+P135+P140</f>
        <v>12769390.779999999</v>
      </c>
      <c r="Q125" s="54">
        <f t="shared" si="90"/>
        <v>12756400.74</v>
      </c>
      <c r="R125" s="81"/>
      <c r="S125" s="81"/>
      <c r="T125" s="81"/>
      <c r="U125" s="81"/>
      <c r="V125" s="81"/>
      <c r="W125" s="81"/>
      <c r="X125" s="81"/>
      <c r="Y125" s="81"/>
      <c r="Z125" s="81"/>
      <c r="AA125" s="81"/>
      <c r="AB125" s="81"/>
      <c r="AC125" s="81"/>
      <c r="AD125" s="81"/>
      <c r="AE125" s="81"/>
    </row>
    <row r="126" spans="1:34" ht="15" customHeight="1">
      <c r="A126" s="72"/>
      <c r="B126" s="75"/>
      <c r="C126" s="125"/>
      <c r="D126" s="128"/>
      <c r="E126" s="29" t="s">
        <v>74</v>
      </c>
      <c r="F126" s="54">
        <f t="shared" si="78"/>
        <v>0</v>
      </c>
      <c r="G126" s="54">
        <f t="shared" si="78"/>
        <v>0</v>
      </c>
      <c r="H126" s="54">
        <f>J126+R126</f>
        <v>0</v>
      </c>
      <c r="I126" s="54">
        <f>K126+S126</f>
        <v>0</v>
      </c>
      <c r="J126" s="54">
        <f>R126+T126</f>
        <v>0</v>
      </c>
      <c r="K126" s="54">
        <f>S126+U126</f>
        <v>0</v>
      </c>
      <c r="L126" s="54">
        <f t="shared" si="89"/>
        <v>30303</v>
      </c>
      <c r="M126" s="54">
        <f t="shared" si="89"/>
        <v>30303</v>
      </c>
      <c r="N126" s="54">
        <f t="shared" si="89"/>
        <v>0</v>
      </c>
      <c r="O126" s="54">
        <f t="shared" si="89"/>
        <v>0</v>
      </c>
      <c r="P126" s="54">
        <f t="shared" ref="P126:Q126" si="91">P131+P136+P141</f>
        <v>0</v>
      </c>
      <c r="Q126" s="54">
        <f t="shared" si="91"/>
        <v>0</v>
      </c>
      <c r="R126" s="81"/>
      <c r="S126" s="81"/>
      <c r="T126" s="81"/>
      <c r="U126" s="81"/>
      <c r="V126" s="81"/>
      <c r="W126" s="81"/>
      <c r="X126" s="81"/>
      <c r="Y126" s="81"/>
      <c r="Z126" s="81"/>
      <c r="AA126" s="81"/>
      <c r="AB126" s="81"/>
      <c r="AC126" s="81"/>
      <c r="AD126" s="81"/>
      <c r="AE126" s="81"/>
    </row>
    <row r="127" spans="1:34">
      <c r="A127" s="72"/>
      <c r="B127" s="75"/>
      <c r="C127" s="125"/>
      <c r="D127" s="128"/>
      <c r="E127" s="60" t="s">
        <v>186</v>
      </c>
      <c r="F127" s="50">
        <f t="shared" ref="F127:F128" si="92">H127+J127</f>
        <v>0</v>
      </c>
      <c r="G127" s="50">
        <f t="shared" ref="G127:G128" si="93">I127+K127</f>
        <v>0</v>
      </c>
      <c r="H127" s="50">
        <v>0</v>
      </c>
      <c r="I127" s="50">
        <v>0</v>
      </c>
      <c r="J127" s="50">
        <v>0</v>
      </c>
      <c r="K127" s="50">
        <v>0</v>
      </c>
      <c r="L127" s="50">
        <v>0</v>
      </c>
      <c r="M127" s="50">
        <v>0</v>
      </c>
      <c r="N127" s="50">
        <v>0</v>
      </c>
      <c r="O127" s="50">
        <v>0</v>
      </c>
      <c r="P127" s="50">
        <v>0</v>
      </c>
      <c r="Q127" s="50">
        <v>0</v>
      </c>
      <c r="R127" s="81"/>
      <c r="S127" s="81"/>
      <c r="T127" s="81"/>
      <c r="U127" s="81"/>
      <c r="V127" s="81"/>
      <c r="W127" s="81"/>
      <c r="X127" s="81"/>
      <c r="Y127" s="81"/>
      <c r="Z127" s="81"/>
      <c r="AA127" s="81"/>
      <c r="AB127" s="81"/>
      <c r="AC127" s="81"/>
      <c r="AD127" s="81"/>
      <c r="AE127" s="81"/>
    </row>
    <row r="128" spans="1:34">
      <c r="A128" s="73"/>
      <c r="B128" s="76"/>
      <c r="C128" s="126"/>
      <c r="D128" s="129"/>
      <c r="E128" s="60" t="s">
        <v>187</v>
      </c>
      <c r="F128" s="50">
        <f t="shared" si="92"/>
        <v>0</v>
      </c>
      <c r="G128" s="50">
        <f t="shared" si="93"/>
        <v>0</v>
      </c>
      <c r="H128" s="50">
        <v>0</v>
      </c>
      <c r="I128" s="50">
        <v>0</v>
      </c>
      <c r="J128" s="50">
        <v>0</v>
      </c>
      <c r="K128" s="50">
        <v>0</v>
      </c>
      <c r="L128" s="50">
        <v>0</v>
      </c>
      <c r="M128" s="50">
        <v>0</v>
      </c>
      <c r="N128" s="50">
        <v>0</v>
      </c>
      <c r="O128" s="50">
        <v>0</v>
      </c>
      <c r="P128" s="50">
        <v>0</v>
      </c>
      <c r="Q128" s="50">
        <v>0</v>
      </c>
      <c r="R128" s="82"/>
      <c r="S128" s="82"/>
      <c r="T128" s="82"/>
      <c r="U128" s="82"/>
      <c r="V128" s="82"/>
      <c r="W128" s="82"/>
      <c r="X128" s="82"/>
      <c r="Y128" s="82"/>
      <c r="Z128" s="82"/>
      <c r="AA128" s="82"/>
      <c r="AB128" s="82"/>
      <c r="AC128" s="82"/>
      <c r="AD128" s="82"/>
      <c r="AE128" s="82"/>
    </row>
    <row r="129" spans="1:31" ht="25.5" customHeight="1">
      <c r="A129" s="71" t="s">
        <v>32</v>
      </c>
      <c r="B129" s="74" t="s">
        <v>75</v>
      </c>
      <c r="C129" s="124" t="s">
        <v>76</v>
      </c>
      <c r="D129" s="127" t="s">
        <v>77</v>
      </c>
      <c r="E129" s="29" t="s">
        <v>24</v>
      </c>
      <c r="F129" s="54">
        <f t="shared" si="78"/>
        <v>15680168.43</v>
      </c>
      <c r="G129" s="54">
        <f t="shared" si="78"/>
        <v>15667727.07</v>
      </c>
      <c r="H129" s="54">
        <f t="shared" ref="H129:M129" si="94">H130+H131</f>
        <v>7491910.1100000003</v>
      </c>
      <c r="I129" s="54">
        <f t="shared" si="94"/>
        <v>7486077.7300000004</v>
      </c>
      <c r="J129" s="54">
        <f t="shared" si="94"/>
        <v>8188258.3200000003</v>
      </c>
      <c r="K129" s="54">
        <f t="shared" si="94"/>
        <v>8181649.3399999999</v>
      </c>
      <c r="L129" s="56">
        <f t="shared" si="94"/>
        <v>9037917.6600000001</v>
      </c>
      <c r="M129" s="54">
        <f t="shared" si="94"/>
        <v>9019905.0899999999</v>
      </c>
      <c r="N129" s="56">
        <f t="shared" ref="N129:O129" si="95">N130+N131</f>
        <v>11356959.460000001</v>
      </c>
      <c r="O129" s="54">
        <f t="shared" si="95"/>
        <v>11354682.75</v>
      </c>
      <c r="P129" s="56">
        <f t="shared" ref="P129:Q129" si="96">P130+P131</f>
        <v>12769390.779999999</v>
      </c>
      <c r="Q129" s="54">
        <f t="shared" si="96"/>
        <v>12756400.74</v>
      </c>
      <c r="R129" s="80" t="s">
        <v>78</v>
      </c>
      <c r="S129" s="80" t="s">
        <v>79</v>
      </c>
      <c r="T129" s="80" t="s">
        <v>25</v>
      </c>
      <c r="U129" s="80" t="s">
        <v>25</v>
      </c>
      <c r="V129" s="80">
        <v>9.5</v>
      </c>
      <c r="W129" s="80">
        <v>9.5</v>
      </c>
      <c r="X129" s="80">
        <v>9.5</v>
      </c>
      <c r="Y129" s="80">
        <v>9.5</v>
      </c>
      <c r="Z129" s="80">
        <v>9.5</v>
      </c>
      <c r="AA129" s="80">
        <v>9.5</v>
      </c>
      <c r="AB129" s="80">
        <v>9.5</v>
      </c>
      <c r="AC129" s="80">
        <v>9.5</v>
      </c>
      <c r="AD129" s="80">
        <v>9.5</v>
      </c>
      <c r="AE129" s="80">
        <v>9.5</v>
      </c>
    </row>
    <row r="130" spans="1:31" ht="15" customHeight="1">
      <c r="A130" s="72"/>
      <c r="B130" s="75"/>
      <c r="C130" s="125"/>
      <c r="D130" s="128"/>
      <c r="E130" s="29" t="s">
        <v>73</v>
      </c>
      <c r="F130" s="54">
        <f t="shared" si="78"/>
        <v>15680168.43</v>
      </c>
      <c r="G130" s="54">
        <f t="shared" si="78"/>
        <v>15667727.07</v>
      </c>
      <c r="H130" s="54">
        <v>7491910.1100000003</v>
      </c>
      <c r="I130" s="54">
        <v>7486077.7300000004</v>
      </c>
      <c r="J130" s="54">
        <v>8188258.3200000003</v>
      </c>
      <c r="K130" s="54">
        <v>8181649.3399999999</v>
      </c>
      <c r="L130" s="56">
        <v>9037917.6600000001</v>
      </c>
      <c r="M130" s="54">
        <v>9019905.0899999999</v>
      </c>
      <c r="N130" s="56">
        <v>11356959.460000001</v>
      </c>
      <c r="O130" s="54">
        <v>11354682.75</v>
      </c>
      <c r="P130" s="56">
        <v>12769390.779999999</v>
      </c>
      <c r="Q130" s="54">
        <v>12756400.74</v>
      </c>
      <c r="R130" s="81"/>
      <c r="S130" s="81"/>
      <c r="T130" s="81"/>
      <c r="U130" s="81"/>
      <c r="V130" s="81"/>
      <c r="W130" s="81"/>
      <c r="X130" s="81"/>
      <c r="Y130" s="81"/>
      <c r="Z130" s="81"/>
      <c r="AA130" s="81"/>
      <c r="AB130" s="81"/>
      <c r="AC130" s="81"/>
      <c r="AD130" s="81"/>
      <c r="AE130" s="81"/>
    </row>
    <row r="131" spans="1:31" ht="83.25" customHeight="1">
      <c r="A131" s="72"/>
      <c r="B131" s="75"/>
      <c r="C131" s="125"/>
      <c r="D131" s="128"/>
      <c r="E131" s="29" t="s">
        <v>74</v>
      </c>
      <c r="F131" s="54">
        <f>H131+J131</f>
        <v>0</v>
      </c>
      <c r="G131" s="54">
        <f>I131+K131</f>
        <v>0</v>
      </c>
      <c r="H131" s="54">
        <f>J131+R131</f>
        <v>0</v>
      </c>
      <c r="I131" s="54">
        <f>K131+S131</f>
        <v>0</v>
      </c>
      <c r="J131" s="54">
        <f>R131+T131</f>
        <v>0</v>
      </c>
      <c r="K131" s="54">
        <f>S131+U131</f>
        <v>0</v>
      </c>
      <c r="L131" s="56">
        <v>0</v>
      </c>
      <c r="M131" s="54">
        <f>L131</f>
        <v>0</v>
      </c>
      <c r="N131" s="56">
        <v>0</v>
      </c>
      <c r="O131" s="54">
        <f t="shared" ref="O131" si="97">N131</f>
        <v>0</v>
      </c>
      <c r="P131" s="56">
        <v>0</v>
      </c>
      <c r="Q131" s="54">
        <f t="shared" ref="Q131" si="98">P131</f>
        <v>0</v>
      </c>
      <c r="R131" s="81"/>
      <c r="S131" s="81"/>
      <c r="T131" s="81"/>
      <c r="U131" s="81"/>
      <c r="V131" s="81"/>
      <c r="W131" s="81"/>
      <c r="X131" s="81"/>
      <c r="Y131" s="81"/>
      <c r="Z131" s="81"/>
      <c r="AA131" s="81"/>
      <c r="AB131" s="81"/>
      <c r="AC131" s="81"/>
      <c r="AD131" s="81"/>
      <c r="AE131" s="81"/>
    </row>
    <row r="132" spans="1:31">
      <c r="A132" s="72"/>
      <c r="B132" s="75"/>
      <c r="C132" s="125"/>
      <c r="D132" s="128"/>
      <c r="E132" s="60" t="s">
        <v>186</v>
      </c>
      <c r="F132" s="50">
        <f t="shared" ref="F132:F133" si="99">H132+J132</f>
        <v>0</v>
      </c>
      <c r="G132" s="50">
        <f t="shared" ref="G132:G133" si="100">I132+K132</f>
        <v>0</v>
      </c>
      <c r="H132" s="50">
        <v>0</v>
      </c>
      <c r="I132" s="50">
        <v>0</v>
      </c>
      <c r="J132" s="50">
        <v>0</v>
      </c>
      <c r="K132" s="50">
        <v>0</v>
      </c>
      <c r="L132" s="50">
        <v>0</v>
      </c>
      <c r="M132" s="50">
        <v>0</v>
      </c>
      <c r="N132" s="50">
        <v>0</v>
      </c>
      <c r="O132" s="50">
        <v>0</v>
      </c>
      <c r="P132" s="50">
        <v>0</v>
      </c>
      <c r="Q132" s="50">
        <v>0</v>
      </c>
      <c r="R132" s="81"/>
      <c r="S132" s="81"/>
      <c r="T132" s="81"/>
      <c r="U132" s="81"/>
      <c r="V132" s="81"/>
      <c r="W132" s="81"/>
      <c r="X132" s="81"/>
      <c r="Y132" s="81"/>
      <c r="Z132" s="81"/>
      <c r="AA132" s="81"/>
      <c r="AB132" s="81"/>
      <c r="AC132" s="81"/>
      <c r="AD132" s="81"/>
      <c r="AE132" s="81"/>
    </row>
    <row r="133" spans="1:31">
      <c r="A133" s="73"/>
      <c r="B133" s="76"/>
      <c r="C133" s="126"/>
      <c r="D133" s="129"/>
      <c r="E133" s="60" t="s">
        <v>187</v>
      </c>
      <c r="F133" s="50">
        <f t="shared" si="99"/>
        <v>0</v>
      </c>
      <c r="G133" s="50">
        <f t="shared" si="100"/>
        <v>0</v>
      </c>
      <c r="H133" s="50">
        <v>0</v>
      </c>
      <c r="I133" s="50">
        <v>0</v>
      </c>
      <c r="J133" s="50">
        <v>0</v>
      </c>
      <c r="K133" s="50">
        <v>0</v>
      </c>
      <c r="L133" s="50">
        <v>0</v>
      </c>
      <c r="M133" s="50">
        <v>0</v>
      </c>
      <c r="N133" s="50">
        <v>0</v>
      </c>
      <c r="O133" s="50">
        <v>0</v>
      </c>
      <c r="P133" s="50">
        <v>0</v>
      </c>
      <c r="Q133" s="50">
        <v>0</v>
      </c>
      <c r="R133" s="82"/>
      <c r="S133" s="82"/>
      <c r="T133" s="82"/>
      <c r="U133" s="82"/>
      <c r="V133" s="82"/>
      <c r="W133" s="82"/>
      <c r="X133" s="82"/>
      <c r="Y133" s="82"/>
      <c r="Z133" s="82"/>
      <c r="AA133" s="82"/>
      <c r="AB133" s="82"/>
      <c r="AC133" s="82"/>
      <c r="AD133" s="82"/>
      <c r="AE133" s="82"/>
    </row>
    <row r="134" spans="1:31" ht="56.25" customHeight="1">
      <c r="A134" s="71" t="s">
        <v>37</v>
      </c>
      <c r="B134" s="74" t="s">
        <v>80</v>
      </c>
      <c r="C134" s="124" t="s">
        <v>76</v>
      </c>
      <c r="D134" s="127" t="s">
        <v>81</v>
      </c>
      <c r="E134" s="29" t="s">
        <v>24</v>
      </c>
      <c r="F134" s="54">
        <f t="shared" ref="F134:G144" si="101">H134+J134</f>
        <v>9000</v>
      </c>
      <c r="G134" s="54">
        <f t="shared" si="101"/>
        <v>9000</v>
      </c>
      <c r="H134" s="54">
        <f t="shared" ref="H134:M134" si="102">H135+H136</f>
        <v>0</v>
      </c>
      <c r="I134" s="54">
        <f t="shared" si="102"/>
        <v>0</v>
      </c>
      <c r="J134" s="54">
        <f t="shared" si="102"/>
        <v>9000</v>
      </c>
      <c r="K134" s="54">
        <f t="shared" si="102"/>
        <v>9000</v>
      </c>
      <c r="L134" s="56">
        <f t="shared" si="102"/>
        <v>0</v>
      </c>
      <c r="M134" s="54">
        <f t="shared" si="102"/>
        <v>0</v>
      </c>
      <c r="N134" s="56">
        <f t="shared" ref="N134:O134" si="103">N135+N136</f>
        <v>0</v>
      </c>
      <c r="O134" s="54">
        <f t="shared" si="103"/>
        <v>0</v>
      </c>
      <c r="P134" s="56">
        <f t="shared" ref="P134:Q134" si="104">P135+P136</f>
        <v>0</v>
      </c>
      <c r="Q134" s="54">
        <f t="shared" si="104"/>
        <v>0</v>
      </c>
      <c r="R134" s="80" t="s">
        <v>82</v>
      </c>
      <c r="S134" s="80" t="s">
        <v>83</v>
      </c>
      <c r="T134" s="80" t="s">
        <v>25</v>
      </c>
      <c r="U134" s="80" t="s">
        <v>25</v>
      </c>
      <c r="V134" s="80" t="s">
        <v>25</v>
      </c>
      <c r="W134" s="80" t="s">
        <v>25</v>
      </c>
      <c r="X134" s="80">
        <v>16.7</v>
      </c>
      <c r="Y134" s="80">
        <v>16.7</v>
      </c>
      <c r="Z134" s="80">
        <v>25</v>
      </c>
      <c r="AA134" s="80">
        <v>25</v>
      </c>
      <c r="AB134" s="80" t="s">
        <v>25</v>
      </c>
      <c r="AC134" s="80" t="s">
        <v>25</v>
      </c>
      <c r="AD134" s="80" t="s">
        <v>25</v>
      </c>
      <c r="AE134" s="80" t="s">
        <v>25</v>
      </c>
    </row>
    <row r="135" spans="1:31" ht="15" customHeight="1">
      <c r="A135" s="72"/>
      <c r="B135" s="75"/>
      <c r="C135" s="125"/>
      <c r="D135" s="128"/>
      <c r="E135" s="29" t="s">
        <v>73</v>
      </c>
      <c r="F135" s="54">
        <f t="shared" si="101"/>
        <v>9000</v>
      </c>
      <c r="G135" s="54">
        <f t="shared" si="101"/>
        <v>9000</v>
      </c>
      <c r="H135" s="54">
        <v>0</v>
      </c>
      <c r="I135" s="54">
        <v>0</v>
      </c>
      <c r="J135" s="54">
        <v>9000</v>
      </c>
      <c r="K135" s="54">
        <v>9000</v>
      </c>
      <c r="L135" s="56">
        <v>0</v>
      </c>
      <c r="M135" s="54">
        <f t="shared" ref="M135:M141" si="105">L135</f>
        <v>0</v>
      </c>
      <c r="N135" s="56">
        <v>0</v>
      </c>
      <c r="O135" s="54">
        <f t="shared" ref="O135:O136" si="106">N135</f>
        <v>0</v>
      </c>
      <c r="P135" s="56">
        <v>0</v>
      </c>
      <c r="Q135" s="54">
        <f t="shared" ref="Q135:Q136" si="107">P135</f>
        <v>0</v>
      </c>
      <c r="R135" s="81"/>
      <c r="S135" s="81"/>
      <c r="T135" s="81"/>
      <c r="U135" s="81"/>
      <c r="V135" s="81"/>
      <c r="W135" s="81"/>
      <c r="X135" s="81"/>
      <c r="Y135" s="81"/>
      <c r="Z135" s="81"/>
      <c r="AA135" s="81"/>
      <c r="AB135" s="81"/>
      <c r="AC135" s="81"/>
      <c r="AD135" s="81"/>
      <c r="AE135" s="81"/>
    </row>
    <row r="136" spans="1:31" ht="141.75" customHeight="1">
      <c r="A136" s="72"/>
      <c r="B136" s="75"/>
      <c r="C136" s="125"/>
      <c r="D136" s="128"/>
      <c r="E136" s="29" t="s">
        <v>74</v>
      </c>
      <c r="F136" s="54">
        <f t="shared" si="101"/>
        <v>0</v>
      </c>
      <c r="G136" s="54">
        <f t="shared" si="101"/>
        <v>0</v>
      </c>
      <c r="H136" s="54">
        <f>J136+R136</f>
        <v>0</v>
      </c>
      <c r="I136" s="54">
        <f>K136+S136</f>
        <v>0</v>
      </c>
      <c r="J136" s="54">
        <f>R136+T136</f>
        <v>0</v>
      </c>
      <c r="K136" s="54">
        <f>S136+U136</f>
        <v>0</v>
      </c>
      <c r="L136" s="56">
        <v>0</v>
      </c>
      <c r="M136" s="54">
        <f t="shared" si="105"/>
        <v>0</v>
      </c>
      <c r="N136" s="56">
        <v>0</v>
      </c>
      <c r="O136" s="54">
        <f t="shared" si="106"/>
        <v>0</v>
      </c>
      <c r="P136" s="56">
        <v>0</v>
      </c>
      <c r="Q136" s="54">
        <f t="shared" si="107"/>
        <v>0</v>
      </c>
      <c r="R136" s="81"/>
      <c r="S136" s="81"/>
      <c r="T136" s="81"/>
      <c r="U136" s="81"/>
      <c r="V136" s="81"/>
      <c r="W136" s="81"/>
      <c r="X136" s="81"/>
      <c r="Y136" s="81"/>
      <c r="Z136" s="81"/>
      <c r="AA136" s="81"/>
      <c r="AB136" s="81"/>
      <c r="AC136" s="81"/>
      <c r="AD136" s="81"/>
      <c r="AE136" s="81"/>
    </row>
    <row r="137" spans="1:31">
      <c r="A137" s="72"/>
      <c r="B137" s="75"/>
      <c r="C137" s="125"/>
      <c r="D137" s="128"/>
      <c r="E137" s="60" t="s">
        <v>186</v>
      </c>
      <c r="F137" s="50">
        <f t="shared" si="101"/>
        <v>0</v>
      </c>
      <c r="G137" s="50">
        <f t="shared" si="101"/>
        <v>0</v>
      </c>
      <c r="H137" s="50">
        <v>0</v>
      </c>
      <c r="I137" s="50">
        <v>0</v>
      </c>
      <c r="J137" s="50">
        <v>0</v>
      </c>
      <c r="K137" s="50">
        <v>0</v>
      </c>
      <c r="L137" s="50">
        <v>0</v>
      </c>
      <c r="M137" s="50">
        <v>0</v>
      </c>
      <c r="N137" s="50">
        <v>0</v>
      </c>
      <c r="O137" s="50">
        <v>0</v>
      </c>
      <c r="P137" s="50">
        <v>0</v>
      </c>
      <c r="Q137" s="50">
        <v>0</v>
      </c>
      <c r="R137" s="81"/>
      <c r="S137" s="81"/>
      <c r="T137" s="81"/>
      <c r="U137" s="81"/>
      <c r="V137" s="81"/>
      <c r="W137" s="81"/>
      <c r="X137" s="81"/>
      <c r="Y137" s="81"/>
      <c r="Z137" s="81"/>
      <c r="AA137" s="81"/>
      <c r="AB137" s="81"/>
      <c r="AC137" s="81"/>
      <c r="AD137" s="81"/>
      <c r="AE137" s="81"/>
    </row>
    <row r="138" spans="1:31">
      <c r="A138" s="73"/>
      <c r="B138" s="76"/>
      <c r="C138" s="126"/>
      <c r="D138" s="129"/>
      <c r="E138" s="60" t="s">
        <v>187</v>
      </c>
      <c r="F138" s="50">
        <f t="shared" si="101"/>
        <v>0</v>
      </c>
      <c r="G138" s="50">
        <f t="shared" si="101"/>
        <v>0</v>
      </c>
      <c r="H138" s="50">
        <v>0</v>
      </c>
      <c r="I138" s="50">
        <v>0</v>
      </c>
      <c r="J138" s="50">
        <v>0</v>
      </c>
      <c r="K138" s="50">
        <v>0</v>
      </c>
      <c r="L138" s="50">
        <v>0</v>
      </c>
      <c r="M138" s="50">
        <v>0</v>
      </c>
      <c r="N138" s="50">
        <v>0</v>
      </c>
      <c r="O138" s="50">
        <v>0</v>
      </c>
      <c r="P138" s="50">
        <v>0</v>
      </c>
      <c r="Q138" s="50">
        <v>0</v>
      </c>
      <c r="R138" s="82"/>
      <c r="S138" s="82"/>
      <c r="T138" s="82"/>
      <c r="U138" s="82"/>
      <c r="V138" s="82"/>
      <c r="W138" s="82"/>
      <c r="X138" s="82"/>
      <c r="Y138" s="82"/>
      <c r="Z138" s="82"/>
      <c r="AA138" s="82"/>
      <c r="AB138" s="82"/>
      <c r="AC138" s="82"/>
      <c r="AD138" s="82"/>
      <c r="AE138" s="82"/>
    </row>
    <row r="139" spans="1:31" ht="56.25" customHeight="1">
      <c r="A139" s="71" t="s">
        <v>39</v>
      </c>
      <c r="B139" s="74" t="s">
        <v>194</v>
      </c>
      <c r="C139" s="124">
        <v>505</v>
      </c>
      <c r="D139" s="127" t="s">
        <v>195</v>
      </c>
      <c r="E139" s="29" t="s">
        <v>24</v>
      </c>
      <c r="F139" s="54">
        <f t="shared" ref="F139:G143" si="108">H139+J139</f>
        <v>0</v>
      </c>
      <c r="G139" s="54">
        <f t="shared" si="108"/>
        <v>0</v>
      </c>
      <c r="H139" s="54">
        <f t="shared" ref="H139:M139" si="109">H140+H141</f>
        <v>0</v>
      </c>
      <c r="I139" s="54">
        <f t="shared" si="109"/>
        <v>0</v>
      </c>
      <c r="J139" s="54">
        <f t="shared" si="109"/>
        <v>0</v>
      </c>
      <c r="K139" s="54">
        <f t="shared" si="109"/>
        <v>0</v>
      </c>
      <c r="L139" s="56">
        <f t="shared" si="109"/>
        <v>30303</v>
      </c>
      <c r="M139" s="54">
        <f t="shared" si="109"/>
        <v>30303</v>
      </c>
      <c r="N139" s="56">
        <f t="shared" ref="N139:O139" si="110">N140+N141</f>
        <v>0</v>
      </c>
      <c r="O139" s="54">
        <f t="shared" si="110"/>
        <v>0</v>
      </c>
      <c r="P139" s="56">
        <f t="shared" ref="P139:Q139" si="111">P140+P141</f>
        <v>0</v>
      </c>
      <c r="Q139" s="54">
        <f t="shared" si="111"/>
        <v>0</v>
      </c>
      <c r="R139" s="80" t="s">
        <v>82</v>
      </c>
      <c r="S139" s="80" t="s">
        <v>83</v>
      </c>
      <c r="T139" s="80" t="s">
        <v>25</v>
      </c>
      <c r="U139" s="80" t="s">
        <v>25</v>
      </c>
      <c r="V139" s="80" t="s">
        <v>25</v>
      </c>
      <c r="W139" s="80" t="s">
        <v>25</v>
      </c>
      <c r="X139" s="80">
        <v>16.7</v>
      </c>
      <c r="Y139" s="80">
        <v>16.7</v>
      </c>
      <c r="Z139" s="80">
        <v>25</v>
      </c>
      <c r="AA139" s="80">
        <v>25</v>
      </c>
      <c r="AB139" s="80" t="s">
        <v>25</v>
      </c>
      <c r="AC139" s="80" t="s">
        <v>25</v>
      </c>
      <c r="AD139" s="80" t="s">
        <v>25</v>
      </c>
      <c r="AE139" s="80" t="s">
        <v>25</v>
      </c>
    </row>
    <row r="140" spans="1:31" ht="15" customHeight="1">
      <c r="A140" s="72"/>
      <c r="B140" s="75"/>
      <c r="C140" s="125"/>
      <c r="D140" s="128"/>
      <c r="E140" s="29" t="s">
        <v>73</v>
      </c>
      <c r="F140" s="54">
        <f t="shared" si="108"/>
        <v>0</v>
      </c>
      <c r="G140" s="54">
        <f t="shared" si="108"/>
        <v>0</v>
      </c>
      <c r="H140" s="54">
        <v>0</v>
      </c>
      <c r="I140" s="54">
        <v>0</v>
      </c>
      <c r="J140" s="54">
        <v>0</v>
      </c>
      <c r="K140" s="54">
        <v>0</v>
      </c>
      <c r="L140" s="56">
        <v>0</v>
      </c>
      <c r="M140" s="54">
        <f t="shared" si="105"/>
        <v>0</v>
      </c>
      <c r="N140" s="56">
        <v>0</v>
      </c>
      <c r="O140" s="54">
        <f t="shared" ref="O140:O141" si="112">N140</f>
        <v>0</v>
      </c>
      <c r="P140" s="56">
        <v>0</v>
      </c>
      <c r="Q140" s="54">
        <f t="shared" ref="Q140:Q141" si="113">P140</f>
        <v>0</v>
      </c>
      <c r="R140" s="81"/>
      <c r="S140" s="81"/>
      <c r="T140" s="81"/>
      <c r="U140" s="81"/>
      <c r="V140" s="81"/>
      <c r="W140" s="81"/>
      <c r="X140" s="81"/>
      <c r="Y140" s="81"/>
      <c r="Z140" s="81"/>
      <c r="AA140" s="81"/>
      <c r="AB140" s="81"/>
      <c r="AC140" s="81"/>
      <c r="AD140" s="81"/>
      <c r="AE140" s="81"/>
    </row>
    <row r="141" spans="1:31" ht="141.75" customHeight="1">
      <c r="A141" s="72"/>
      <c r="B141" s="75"/>
      <c r="C141" s="125"/>
      <c r="D141" s="128"/>
      <c r="E141" s="29" t="s">
        <v>74</v>
      </c>
      <c r="F141" s="54">
        <f t="shared" si="108"/>
        <v>0</v>
      </c>
      <c r="G141" s="54">
        <f t="shared" si="108"/>
        <v>0</v>
      </c>
      <c r="H141" s="54">
        <f>J141+R141</f>
        <v>0</v>
      </c>
      <c r="I141" s="54">
        <f>K141+S141</f>
        <v>0</v>
      </c>
      <c r="J141" s="54">
        <f>R141+T141</f>
        <v>0</v>
      </c>
      <c r="K141" s="54">
        <f>S141+U141</f>
        <v>0</v>
      </c>
      <c r="L141" s="56">
        <v>30303</v>
      </c>
      <c r="M141" s="54">
        <f t="shared" si="105"/>
        <v>30303</v>
      </c>
      <c r="N141" s="56">
        <v>0</v>
      </c>
      <c r="O141" s="54">
        <f t="shared" si="112"/>
        <v>0</v>
      </c>
      <c r="P141" s="56">
        <v>0</v>
      </c>
      <c r="Q141" s="54">
        <f t="shared" si="113"/>
        <v>0</v>
      </c>
      <c r="R141" s="81"/>
      <c r="S141" s="81"/>
      <c r="T141" s="81"/>
      <c r="U141" s="81"/>
      <c r="V141" s="81"/>
      <c r="W141" s="81"/>
      <c r="X141" s="81"/>
      <c r="Y141" s="81"/>
      <c r="Z141" s="81"/>
      <c r="AA141" s="81"/>
      <c r="AB141" s="81"/>
      <c r="AC141" s="81"/>
      <c r="AD141" s="81"/>
      <c r="AE141" s="81"/>
    </row>
    <row r="142" spans="1:31">
      <c r="A142" s="72"/>
      <c r="B142" s="75"/>
      <c r="C142" s="125"/>
      <c r="D142" s="128"/>
      <c r="E142" s="60" t="s">
        <v>186</v>
      </c>
      <c r="F142" s="50">
        <f t="shared" si="108"/>
        <v>0</v>
      </c>
      <c r="G142" s="50">
        <f t="shared" si="108"/>
        <v>0</v>
      </c>
      <c r="H142" s="50">
        <v>0</v>
      </c>
      <c r="I142" s="50">
        <v>0</v>
      </c>
      <c r="J142" s="50">
        <v>0</v>
      </c>
      <c r="K142" s="50">
        <v>0</v>
      </c>
      <c r="L142" s="50">
        <v>0</v>
      </c>
      <c r="M142" s="50">
        <v>0</v>
      </c>
      <c r="N142" s="50">
        <v>0</v>
      </c>
      <c r="O142" s="50">
        <v>0</v>
      </c>
      <c r="P142" s="50">
        <v>0</v>
      </c>
      <c r="Q142" s="50">
        <v>0</v>
      </c>
      <c r="R142" s="81"/>
      <c r="S142" s="81"/>
      <c r="T142" s="81"/>
      <c r="U142" s="81"/>
      <c r="V142" s="81"/>
      <c r="W142" s="81"/>
      <c r="X142" s="81"/>
      <c r="Y142" s="81"/>
      <c r="Z142" s="81"/>
      <c r="AA142" s="81"/>
      <c r="AB142" s="81"/>
      <c r="AC142" s="81"/>
      <c r="AD142" s="81"/>
      <c r="AE142" s="81"/>
    </row>
    <row r="143" spans="1:31">
      <c r="A143" s="73"/>
      <c r="B143" s="76"/>
      <c r="C143" s="126"/>
      <c r="D143" s="129"/>
      <c r="E143" s="60" t="s">
        <v>187</v>
      </c>
      <c r="F143" s="50">
        <f t="shared" si="108"/>
        <v>0</v>
      </c>
      <c r="G143" s="50">
        <f t="shared" si="108"/>
        <v>0</v>
      </c>
      <c r="H143" s="50">
        <v>0</v>
      </c>
      <c r="I143" s="50">
        <v>0</v>
      </c>
      <c r="J143" s="50">
        <v>0</v>
      </c>
      <c r="K143" s="50">
        <v>0</v>
      </c>
      <c r="L143" s="50">
        <v>0</v>
      </c>
      <c r="M143" s="50">
        <v>0</v>
      </c>
      <c r="N143" s="50">
        <v>0</v>
      </c>
      <c r="O143" s="50">
        <v>0</v>
      </c>
      <c r="P143" s="50">
        <v>0</v>
      </c>
      <c r="Q143" s="50">
        <v>0</v>
      </c>
      <c r="R143" s="82"/>
      <c r="S143" s="82"/>
      <c r="T143" s="82"/>
      <c r="U143" s="82"/>
      <c r="V143" s="82"/>
      <c r="W143" s="82"/>
      <c r="X143" s="82"/>
      <c r="Y143" s="82"/>
      <c r="Z143" s="82"/>
      <c r="AA143" s="82"/>
      <c r="AB143" s="82"/>
      <c r="AC143" s="82"/>
      <c r="AD143" s="82"/>
      <c r="AE143" s="82"/>
    </row>
    <row r="144" spans="1:31" ht="56.25" customHeight="1">
      <c r="A144" s="71" t="s">
        <v>55</v>
      </c>
      <c r="B144" s="112" t="s">
        <v>84</v>
      </c>
      <c r="C144" s="113"/>
      <c r="D144" s="114"/>
      <c r="E144" s="29" t="s">
        <v>24</v>
      </c>
      <c r="F144" s="54">
        <f t="shared" si="101"/>
        <v>61007407.200000003</v>
      </c>
      <c r="G144" s="54">
        <f t="shared" si="101"/>
        <v>31650936.199999999</v>
      </c>
      <c r="H144" s="54">
        <f t="shared" ref="H144:K146" si="114">H149</f>
        <v>30160721.199999999</v>
      </c>
      <c r="I144" s="54">
        <f t="shared" si="114"/>
        <v>804250.2</v>
      </c>
      <c r="J144" s="54">
        <f t="shared" si="114"/>
        <v>30846686</v>
      </c>
      <c r="K144" s="54">
        <f t="shared" ref="K144:Q144" si="115">K149</f>
        <v>30846686</v>
      </c>
      <c r="L144" s="54">
        <f t="shared" si="115"/>
        <v>33956597.640000001</v>
      </c>
      <c r="M144" s="54">
        <f t="shared" si="115"/>
        <v>33956597.640000001</v>
      </c>
      <c r="N144" s="54">
        <f t="shared" si="115"/>
        <v>38217022</v>
      </c>
      <c r="O144" s="54">
        <f t="shared" si="115"/>
        <v>38217022</v>
      </c>
      <c r="P144" s="54">
        <f t="shared" si="115"/>
        <v>40536524</v>
      </c>
      <c r="Q144" s="54">
        <f t="shared" si="115"/>
        <v>40536524</v>
      </c>
      <c r="R144" s="80" t="s">
        <v>25</v>
      </c>
      <c r="S144" s="80" t="s">
        <v>25</v>
      </c>
      <c r="T144" s="80" t="s">
        <v>25</v>
      </c>
      <c r="U144" s="80" t="s">
        <v>25</v>
      </c>
      <c r="V144" s="80" t="s">
        <v>25</v>
      </c>
      <c r="W144" s="80" t="s">
        <v>25</v>
      </c>
      <c r="X144" s="80" t="s">
        <v>25</v>
      </c>
      <c r="Y144" s="80" t="s">
        <v>25</v>
      </c>
      <c r="Z144" s="80" t="s">
        <v>25</v>
      </c>
      <c r="AA144" s="80" t="s">
        <v>25</v>
      </c>
      <c r="AB144" s="80" t="s">
        <v>25</v>
      </c>
      <c r="AC144" s="80" t="s">
        <v>25</v>
      </c>
      <c r="AD144" s="80" t="s">
        <v>25</v>
      </c>
      <c r="AE144" s="80" t="s">
        <v>25</v>
      </c>
    </row>
    <row r="145" spans="1:31" ht="15" customHeight="1">
      <c r="A145" s="72"/>
      <c r="B145" s="115"/>
      <c r="C145" s="116"/>
      <c r="D145" s="117"/>
      <c r="E145" s="29" t="s">
        <v>73</v>
      </c>
      <c r="F145" s="54">
        <f>I145+K145</f>
        <v>804250.2</v>
      </c>
      <c r="G145" s="54">
        <f t="shared" ref="G145:G160" si="116">I145+K145</f>
        <v>804250.2</v>
      </c>
      <c r="H145" s="54">
        <f>H150</f>
        <v>804250.2</v>
      </c>
      <c r="I145" s="54">
        <f t="shared" si="114"/>
        <v>804250.2</v>
      </c>
      <c r="J145" s="54">
        <f t="shared" si="114"/>
        <v>0</v>
      </c>
      <c r="K145" s="54">
        <f t="shared" si="114"/>
        <v>0</v>
      </c>
      <c r="L145" s="54">
        <f t="shared" ref="L145:O146" si="117">L150</f>
        <v>1741234.64</v>
      </c>
      <c r="M145" s="54">
        <f t="shared" si="117"/>
        <v>1741234.64</v>
      </c>
      <c r="N145" s="54">
        <f t="shared" si="117"/>
        <v>0</v>
      </c>
      <c r="O145" s="54">
        <f t="shared" si="117"/>
        <v>0</v>
      </c>
      <c r="P145" s="54">
        <f t="shared" ref="P145:Q145" si="118">P150</f>
        <v>0</v>
      </c>
      <c r="Q145" s="54">
        <f t="shared" si="118"/>
        <v>0</v>
      </c>
      <c r="R145" s="81"/>
      <c r="S145" s="81"/>
      <c r="T145" s="81"/>
      <c r="U145" s="81"/>
      <c r="V145" s="81"/>
      <c r="W145" s="81"/>
      <c r="X145" s="81"/>
      <c r="Y145" s="81"/>
      <c r="Z145" s="81"/>
      <c r="AA145" s="81"/>
      <c r="AB145" s="81"/>
      <c r="AC145" s="81"/>
      <c r="AD145" s="81"/>
      <c r="AE145" s="81"/>
    </row>
    <row r="146" spans="1:31" ht="25.5" customHeight="1">
      <c r="A146" s="72"/>
      <c r="B146" s="115"/>
      <c r="C146" s="116"/>
      <c r="D146" s="117"/>
      <c r="E146" s="29" t="s">
        <v>74</v>
      </c>
      <c r="F146" s="54">
        <f>I146+K146</f>
        <v>60203157</v>
      </c>
      <c r="G146" s="54">
        <f t="shared" si="116"/>
        <v>60203157</v>
      </c>
      <c r="H146" s="54">
        <f t="shared" si="114"/>
        <v>29356471</v>
      </c>
      <c r="I146" s="54">
        <f t="shared" si="114"/>
        <v>29356471</v>
      </c>
      <c r="J146" s="54">
        <f t="shared" si="114"/>
        <v>30846686</v>
      </c>
      <c r="K146" s="54">
        <f t="shared" si="114"/>
        <v>30846686</v>
      </c>
      <c r="L146" s="54">
        <f t="shared" si="117"/>
        <v>32215363</v>
      </c>
      <c r="M146" s="54">
        <f t="shared" si="117"/>
        <v>32215363</v>
      </c>
      <c r="N146" s="54">
        <f t="shared" si="117"/>
        <v>38217022</v>
      </c>
      <c r="O146" s="54">
        <f t="shared" si="117"/>
        <v>38217022</v>
      </c>
      <c r="P146" s="54">
        <f t="shared" ref="P146:Q146" si="119">P151</f>
        <v>40536524</v>
      </c>
      <c r="Q146" s="54">
        <f t="shared" si="119"/>
        <v>40536524</v>
      </c>
      <c r="R146" s="81"/>
      <c r="S146" s="81"/>
      <c r="T146" s="81"/>
      <c r="U146" s="81"/>
      <c r="V146" s="81"/>
      <c r="W146" s="81"/>
      <c r="X146" s="81"/>
      <c r="Y146" s="81"/>
      <c r="Z146" s="81"/>
      <c r="AA146" s="81"/>
      <c r="AB146" s="81"/>
      <c r="AC146" s="81"/>
      <c r="AD146" s="81"/>
      <c r="AE146" s="81"/>
    </row>
    <row r="147" spans="1:31">
      <c r="A147" s="72"/>
      <c r="B147" s="115"/>
      <c r="C147" s="116"/>
      <c r="D147" s="117"/>
      <c r="E147" s="60" t="s">
        <v>186</v>
      </c>
      <c r="F147" s="50">
        <f t="shared" ref="F147:F148" si="120">H147+J147</f>
        <v>0</v>
      </c>
      <c r="G147" s="50">
        <f t="shared" si="116"/>
        <v>0</v>
      </c>
      <c r="H147" s="50">
        <v>0</v>
      </c>
      <c r="I147" s="50">
        <v>0</v>
      </c>
      <c r="J147" s="50">
        <v>0</v>
      </c>
      <c r="K147" s="50">
        <v>0</v>
      </c>
      <c r="L147" s="50">
        <v>0</v>
      </c>
      <c r="M147" s="50">
        <v>0</v>
      </c>
      <c r="N147" s="50">
        <v>0</v>
      </c>
      <c r="O147" s="50">
        <v>0</v>
      </c>
      <c r="P147" s="50">
        <v>0</v>
      </c>
      <c r="Q147" s="50">
        <v>0</v>
      </c>
      <c r="R147" s="81"/>
      <c r="S147" s="81"/>
      <c r="T147" s="81"/>
      <c r="U147" s="81"/>
      <c r="V147" s="81"/>
      <c r="W147" s="81"/>
      <c r="X147" s="81"/>
      <c r="Y147" s="81"/>
      <c r="Z147" s="81"/>
      <c r="AA147" s="81"/>
      <c r="AB147" s="81"/>
      <c r="AC147" s="81"/>
      <c r="AD147" s="81"/>
      <c r="AE147" s="81"/>
    </row>
    <row r="148" spans="1:31">
      <c r="A148" s="73"/>
      <c r="B148" s="118"/>
      <c r="C148" s="119"/>
      <c r="D148" s="120"/>
      <c r="E148" s="60" t="s">
        <v>187</v>
      </c>
      <c r="F148" s="50">
        <f t="shared" si="120"/>
        <v>0</v>
      </c>
      <c r="G148" s="50">
        <f t="shared" si="116"/>
        <v>0</v>
      </c>
      <c r="H148" s="50">
        <v>0</v>
      </c>
      <c r="I148" s="50">
        <v>0</v>
      </c>
      <c r="J148" s="50">
        <v>0</v>
      </c>
      <c r="K148" s="50">
        <v>0</v>
      </c>
      <c r="L148" s="50">
        <v>0</v>
      </c>
      <c r="M148" s="50">
        <v>0</v>
      </c>
      <c r="N148" s="50">
        <v>0</v>
      </c>
      <c r="O148" s="50">
        <v>0</v>
      </c>
      <c r="P148" s="50">
        <v>0</v>
      </c>
      <c r="Q148" s="50">
        <v>0</v>
      </c>
      <c r="R148" s="82"/>
      <c r="S148" s="82"/>
      <c r="T148" s="82"/>
      <c r="U148" s="82"/>
      <c r="V148" s="82"/>
      <c r="W148" s="82"/>
      <c r="X148" s="82"/>
      <c r="Y148" s="82"/>
      <c r="Z148" s="82"/>
      <c r="AA148" s="82"/>
      <c r="AB148" s="82"/>
      <c r="AC148" s="82"/>
      <c r="AD148" s="82"/>
      <c r="AE148" s="82"/>
    </row>
    <row r="149" spans="1:31" ht="56.25" customHeight="1">
      <c r="A149" s="71" t="s">
        <v>85</v>
      </c>
      <c r="B149" s="74" t="s">
        <v>86</v>
      </c>
      <c r="C149" s="124" t="s">
        <v>70</v>
      </c>
      <c r="D149" s="127" t="s">
        <v>87</v>
      </c>
      <c r="E149" s="29" t="s">
        <v>88</v>
      </c>
      <c r="F149" s="54">
        <f t="shared" ref="F149:F156" si="121">H149+J149</f>
        <v>61007407.200000003</v>
      </c>
      <c r="G149" s="54">
        <f t="shared" si="116"/>
        <v>31650936.199999999</v>
      </c>
      <c r="H149" s="54">
        <f>H150+H151</f>
        <v>30160721.199999999</v>
      </c>
      <c r="I149" s="54">
        <f>I150</f>
        <v>804250.2</v>
      </c>
      <c r="J149" s="54">
        <f t="shared" ref="J149:O149" si="122">J150+J151</f>
        <v>30846686</v>
      </c>
      <c r="K149" s="54">
        <f t="shared" si="122"/>
        <v>30846686</v>
      </c>
      <c r="L149" s="54">
        <f t="shared" si="122"/>
        <v>33956597.640000001</v>
      </c>
      <c r="M149" s="54">
        <f t="shared" si="122"/>
        <v>33956597.640000001</v>
      </c>
      <c r="N149" s="54">
        <f t="shared" si="122"/>
        <v>38217022</v>
      </c>
      <c r="O149" s="54">
        <f t="shared" si="122"/>
        <v>38217022</v>
      </c>
      <c r="P149" s="54">
        <f t="shared" ref="P149:Q149" si="123">P150+P151</f>
        <v>40536524</v>
      </c>
      <c r="Q149" s="54">
        <f t="shared" si="123"/>
        <v>40536524</v>
      </c>
      <c r="R149" s="80" t="s">
        <v>25</v>
      </c>
      <c r="S149" s="80" t="s">
        <v>25</v>
      </c>
      <c r="T149" s="80" t="s">
        <v>25</v>
      </c>
      <c r="U149" s="80" t="s">
        <v>25</v>
      </c>
      <c r="V149" s="80" t="s">
        <v>25</v>
      </c>
      <c r="W149" s="80" t="s">
        <v>25</v>
      </c>
      <c r="X149" s="80" t="s">
        <v>25</v>
      </c>
      <c r="Y149" s="80" t="s">
        <v>25</v>
      </c>
      <c r="Z149" s="80" t="s">
        <v>25</v>
      </c>
      <c r="AA149" s="80" t="s">
        <v>25</v>
      </c>
      <c r="AB149" s="80" t="s">
        <v>25</v>
      </c>
      <c r="AC149" s="80" t="s">
        <v>25</v>
      </c>
      <c r="AD149" s="80" t="s">
        <v>25</v>
      </c>
      <c r="AE149" s="80" t="s">
        <v>25</v>
      </c>
    </row>
    <row r="150" spans="1:31" ht="15" customHeight="1">
      <c r="A150" s="72"/>
      <c r="B150" s="75"/>
      <c r="C150" s="125"/>
      <c r="D150" s="128"/>
      <c r="E150" s="29" t="s">
        <v>89</v>
      </c>
      <c r="F150" s="54">
        <f t="shared" si="121"/>
        <v>804250.2</v>
      </c>
      <c r="G150" s="54">
        <f t="shared" si="116"/>
        <v>804250.2</v>
      </c>
      <c r="H150" s="54">
        <f>H155+H160</f>
        <v>804250.2</v>
      </c>
      <c r="I150" s="54">
        <f>I155+I160</f>
        <v>804250.2</v>
      </c>
      <c r="J150" s="54">
        <f>J155+J160</f>
        <v>0</v>
      </c>
      <c r="K150" s="54">
        <f>K155+K160</f>
        <v>0</v>
      </c>
      <c r="L150" s="54">
        <f>L155+L160+L165</f>
        <v>1741234.64</v>
      </c>
      <c r="M150" s="54">
        <f>M155+M160+M165</f>
        <v>1741234.64</v>
      </c>
      <c r="N150" s="54">
        <f t="shared" ref="N150:Q151" si="124">N155+N160+N165+N170</f>
        <v>0</v>
      </c>
      <c r="O150" s="54">
        <f t="shared" si="124"/>
        <v>0</v>
      </c>
      <c r="P150" s="54">
        <f t="shared" si="124"/>
        <v>0</v>
      </c>
      <c r="Q150" s="54">
        <f t="shared" si="124"/>
        <v>0</v>
      </c>
      <c r="R150" s="81"/>
      <c r="S150" s="81"/>
      <c r="T150" s="81"/>
      <c r="U150" s="81"/>
      <c r="V150" s="81"/>
      <c r="W150" s="81"/>
      <c r="X150" s="81"/>
      <c r="Y150" s="81"/>
      <c r="Z150" s="81"/>
      <c r="AA150" s="81"/>
      <c r="AB150" s="81"/>
      <c r="AC150" s="81"/>
      <c r="AD150" s="81"/>
      <c r="AE150" s="81"/>
    </row>
    <row r="151" spans="1:31" ht="26.25" customHeight="1">
      <c r="A151" s="72"/>
      <c r="B151" s="75"/>
      <c r="C151" s="125"/>
      <c r="D151" s="128"/>
      <c r="E151" s="29" t="s">
        <v>90</v>
      </c>
      <c r="F151" s="54">
        <f t="shared" si="121"/>
        <v>60203157</v>
      </c>
      <c r="G151" s="54">
        <f t="shared" si="116"/>
        <v>60203157</v>
      </c>
      <c r="H151" s="54">
        <f>H156</f>
        <v>29356471</v>
      </c>
      <c r="I151" s="54">
        <f>I156</f>
        <v>29356471</v>
      </c>
      <c r="J151" s="54">
        <f>J156</f>
        <v>30846686</v>
      </c>
      <c r="K151" s="54">
        <f>K156</f>
        <v>30846686</v>
      </c>
      <c r="L151" s="54">
        <f>L156+L161+L166</f>
        <v>32215363</v>
      </c>
      <c r="M151" s="54">
        <f>M156+M161+M166</f>
        <v>32215363</v>
      </c>
      <c r="N151" s="54">
        <f t="shared" si="124"/>
        <v>38217022</v>
      </c>
      <c r="O151" s="54">
        <f t="shared" si="124"/>
        <v>38217022</v>
      </c>
      <c r="P151" s="54">
        <f t="shared" si="124"/>
        <v>40536524</v>
      </c>
      <c r="Q151" s="54">
        <f t="shared" si="124"/>
        <v>40536524</v>
      </c>
      <c r="R151" s="81"/>
      <c r="S151" s="81"/>
      <c r="T151" s="81"/>
      <c r="U151" s="81"/>
      <c r="V151" s="81"/>
      <c r="W151" s="81"/>
      <c r="X151" s="81"/>
      <c r="Y151" s="81"/>
      <c r="Z151" s="81"/>
      <c r="AA151" s="81"/>
      <c r="AB151" s="81"/>
      <c r="AC151" s="81"/>
      <c r="AD151" s="81"/>
      <c r="AE151" s="81"/>
    </row>
    <row r="152" spans="1:31">
      <c r="A152" s="72"/>
      <c r="B152" s="75"/>
      <c r="C152" s="125"/>
      <c r="D152" s="128"/>
      <c r="E152" s="60" t="s">
        <v>186</v>
      </c>
      <c r="F152" s="50">
        <f t="shared" si="121"/>
        <v>0</v>
      </c>
      <c r="G152" s="50">
        <f t="shared" ref="G152:G153" si="125">I152+K152</f>
        <v>0</v>
      </c>
      <c r="H152" s="50">
        <v>0</v>
      </c>
      <c r="I152" s="50">
        <v>0</v>
      </c>
      <c r="J152" s="50">
        <v>0</v>
      </c>
      <c r="K152" s="50">
        <v>0</v>
      </c>
      <c r="L152" s="50">
        <v>0</v>
      </c>
      <c r="M152" s="50">
        <v>0</v>
      </c>
      <c r="N152" s="50">
        <v>0</v>
      </c>
      <c r="O152" s="50">
        <v>0</v>
      </c>
      <c r="P152" s="50">
        <v>0</v>
      </c>
      <c r="Q152" s="50">
        <v>0</v>
      </c>
      <c r="R152" s="81"/>
      <c r="S152" s="81"/>
      <c r="T152" s="81"/>
      <c r="U152" s="81"/>
      <c r="V152" s="81"/>
      <c r="W152" s="81"/>
      <c r="X152" s="81"/>
      <c r="Y152" s="81"/>
      <c r="Z152" s="81"/>
      <c r="AA152" s="81"/>
      <c r="AB152" s="81"/>
      <c r="AC152" s="81"/>
      <c r="AD152" s="81"/>
      <c r="AE152" s="81"/>
    </row>
    <row r="153" spans="1:31">
      <c r="A153" s="73"/>
      <c r="B153" s="76"/>
      <c r="C153" s="126"/>
      <c r="D153" s="129"/>
      <c r="E153" s="60" t="s">
        <v>187</v>
      </c>
      <c r="F153" s="50">
        <f t="shared" si="121"/>
        <v>0</v>
      </c>
      <c r="G153" s="50">
        <f t="shared" si="125"/>
        <v>0</v>
      </c>
      <c r="H153" s="50">
        <v>0</v>
      </c>
      <c r="I153" s="50">
        <v>0</v>
      </c>
      <c r="J153" s="50">
        <v>0</v>
      </c>
      <c r="K153" s="50">
        <v>0</v>
      </c>
      <c r="L153" s="50">
        <v>0</v>
      </c>
      <c r="M153" s="50">
        <v>0</v>
      </c>
      <c r="N153" s="50">
        <v>0</v>
      </c>
      <c r="O153" s="50">
        <v>0</v>
      </c>
      <c r="P153" s="50">
        <v>0</v>
      </c>
      <c r="Q153" s="50">
        <v>0</v>
      </c>
      <c r="R153" s="82"/>
      <c r="S153" s="82"/>
      <c r="T153" s="82"/>
      <c r="U153" s="82"/>
      <c r="V153" s="82"/>
      <c r="W153" s="82"/>
      <c r="X153" s="82"/>
      <c r="Y153" s="82"/>
      <c r="Z153" s="82"/>
      <c r="AA153" s="82"/>
      <c r="AB153" s="82"/>
      <c r="AC153" s="82"/>
      <c r="AD153" s="82"/>
      <c r="AE153" s="82"/>
    </row>
    <row r="154" spans="1:31" ht="56.25" customHeight="1">
      <c r="A154" s="71" t="s">
        <v>91</v>
      </c>
      <c r="B154" s="74" t="s">
        <v>92</v>
      </c>
      <c r="C154" s="124" t="s">
        <v>76</v>
      </c>
      <c r="D154" s="127" t="s">
        <v>93</v>
      </c>
      <c r="E154" s="29" t="s">
        <v>88</v>
      </c>
      <c r="F154" s="54">
        <f t="shared" si="121"/>
        <v>60203157</v>
      </c>
      <c r="G154" s="54">
        <f t="shared" si="116"/>
        <v>60203157</v>
      </c>
      <c r="H154" s="54">
        <f>H156</f>
        <v>29356471</v>
      </c>
      <c r="I154" s="54">
        <f>I156</f>
        <v>29356471</v>
      </c>
      <c r="J154" s="54">
        <f>J156</f>
        <v>30846686</v>
      </c>
      <c r="K154" s="54">
        <f>K156</f>
        <v>30846686</v>
      </c>
      <c r="L154" s="54">
        <f>L155+L156</f>
        <v>32215363</v>
      </c>
      <c r="M154" s="54">
        <f t="shared" ref="M154:M166" si="126">L154</f>
        <v>32215363</v>
      </c>
      <c r="N154" s="54">
        <f>N155+N156</f>
        <v>35610406</v>
      </c>
      <c r="O154" s="54">
        <f t="shared" ref="O154:O166" si="127">N154</f>
        <v>35610406</v>
      </c>
      <c r="P154" s="54">
        <f>P155+P156</f>
        <v>40536524</v>
      </c>
      <c r="Q154" s="54">
        <f t="shared" ref="Q154:Q171" si="128">P154</f>
        <v>40536524</v>
      </c>
      <c r="R154" s="80" t="s">
        <v>94</v>
      </c>
      <c r="S154" s="80" t="s">
        <v>95</v>
      </c>
      <c r="T154" s="80" t="s">
        <v>25</v>
      </c>
      <c r="U154" s="80" t="s">
        <v>25</v>
      </c>
      <c r="V154" s="80">
        <v>1.03</v>
      </c>
      <c r="W154" s="80">
        <v>1.03</v>
      </c>
      <c r="X154" s="80">
        <v>1.0900000000000001</v>
      </c>
      <c r="Y154" s="80">
        <v>1.0900000000000001</v>
      </c>
      <c r="Z154" s="80">
        <v>1.24</v>
      </c>
      <c r="AA154" s="80">
        <v>1.24</v>
      </c>
      <c r="AB154" s="80">
        <v>1</v>
      </c>
      <c r="AC154" s="80">
        <v>1</v>
      </c>
      <c r="AD154" s="80">
        <v>1</v>
      </c>
      <c r="AE154" s="80">
        <v>1</v>
      </c>
    </row>
    <row r="155" spans="1:31" ht="15" customHeight="1">
      <c r="A155" s="72"/>
      <c r="B155" s="75"/>
      <c r="C155" s="125"/>
      <c r="D155" s="128"/>
      <c r="E155" s="29" t="s">
        <v>89</v>
      </c>
      <c r="F155" s="54">
        <f t="shared" si="121"/>
        <v>0</v>
      </c>
      <c r="G155" s="54">
        <f t="shared" si="116"/>
        <v>0</v>
      </c>
      <c r="H155" s="54">
        <f>J155+R155</f>
        <v>0</v>
      </c>
      <c r="I155" s="54">
        <f>K155+S155</f>
        <v>0</v>
      </c>
      <c r="J155" s="54">
        <f>R155+T155</f>
        <v>0</v>
      </c>
      <c r="K155" s="54">
        <f>S155+U155</f>
        <v>0</v>
      </c>
      <c r="L155" s="56">
        <v>0</v>
      </c>
      <c r="M155" s="54">
        <f t="shared" si="126"/>
        <v>0</v>
      </c>
      <c r="N155" s="56">
        <v>0</v>
      </c>
      <c r="O155" s="54">
        <f t="shared" si="127"/>
        <v>0</v>
      </c>
      <c r="P155" s="56">
        <v>0</v>
      </c>
      <c r="Q155" s="54">
        <f t="shared" si="128"/>
        <v>0</v>
      </c>
      <c r="R155" s="81"/>
      <c r="S155" s="81"/>
      <c r="T155" s="81"/>
      <c r="U155" s="81"/>
      <c r="V155" s="81"/>
      <c r="W155" s="81"/>
      <c r="X155" s="81"/>
      <c r="Y155" s="81"/>
      <c r="Z155" s="81"/>
      <c r="AA155" s="81"/>
      <c r="AB155" s="81"/>
      <c r="AC155" s="81"/>
      <c r="AD155" s="81"/>
      <c r="AE155" s="81"/>
    </row>
    <row r="156" spans="1:31" ht="158.25" customHeight="1">
      <c r="A156" s="72"/>
      <c r="B156" s="75"/>
      <c r="C156" s="125"/>
      <c r="D156" s="128"/>
      <c r="E156" s="29" t="s">
        <v>90</v>
      </c>
      <c r="F156" s="54">
        <f t="shared" si="121"/>
        <v>60203157</v>
      </c>
      <c r="G156" s="54">
        <f t="shared" si="116"/>
        <v>60203157</v>
      </c>
      <c r="H156" s="54">
        <v>29356471</v>
      </c>
      <c r="I156" s="54">
        <v>29356471</v>
      </c>
      <c r="J156" s="54">
        <v>30846686</v>
      </c>
      <c r="K156" s="54">
        <v>30846686</v>
      </c>
      <c r="L156" s="56">
        <v>32215363</v>
      </c>
      <c r="M156" s="54">
        <f t="shared" si="126"/>
        <v>32215363</v>
      </c>
      <c r="N156" s="56">
        <v>35610406</v>
      </c>
      <c r="O156" s="54">
        <f t="shared" si="127"/>
        <v>35610406</v>
      </c>
      <c r="P156" s="56">
        <v>40536524</v>
      </c>
      <c r="Q156" s="54">
        <v>40536524</v>
      </c>
      <c r="R156" s="81"/>
      <c r="S156" s="81"/>
      <c r="T156" s="81"/>
      <c r="U156" s="81"/>
      <c r="V156" s="81"/>
      <c r="W156" s="81"/>
      <c r="X156" s="81"/>
      <c r="Y156" s="81"/>
      <c r="Z156" s="81"/>
      <c r="AA156" s="81"/>
      <c r="AB156" s="81"/>
      <c r="AC156" s="81"/>
      <c r="AD156" s="81"/>
      <c r="AE156" s="81"/>
    </row>
    <row r="157" spans="1:31">
      <c r="A157" s="72"/>
      <c r="B157" s="75"/>
      <c r="C157" s="125"/>
      <c r="D157" s="128"/>
      <c r="E157" s="60" t="s">
        <v>186</v>
      </c>
      <c r="F157" s="50">
        <f t="shared" ref="F157:F158" si="129">H157+J157</f>
        <v>0</v>
      </c>
      <c r="G157" s="50">
        <f t="shared" si="116"/>
        <v>0</v>
      </c>
      <c r="H157" s="50">
        <v>0</v>
      </c>
      <c r="I157" s="50">
        <v>0</v>
      </c>
      <c r="J157" s="50">
        <v>0</v>
      </c>
      <c r="K157" s="50">
        <v>0</v>
      </c>
      <c r="L157" s="50">
        <v>0</v>
      </c>
      <c r="M157" s="50">
        <v>0</v>
      </c>
      <c r="N157" s="50">
        <v>0</v>
      </c>
      <c r="O157" s="50">
        <v>0</v>
      </c>
      <c r="P157" s="50">
        <v>0</v>
      </c>
      <c r="Q157" s="50">
        <v>0</v>
      </c>
      <c r="R157" s="81"/>
      <c r="S157" s="81"/>
      <c r="T157" s="81"/>
      <c r="U157" s="81"/>
      <c r="V157" s="81"/>
      <c r="W157" s="81"/>
      <c r="X157" s="81"/>
      <c r="Y157" s="81"/>
      <c r="Z157" s="81"/>
      <c r="AA157" s="81"/>
      <c r="AB157" s="81"/>
      <c r="AC157" s="81"/>
      <c r="AD157" s="81"/>
      <c r="AE157" s="81"/>
    </row>
    <row r="158" spans="1:31">
      <c r="A158" s="73"/>
      <c r="B158" s="76"/>
      <c r="C158" s="126"/>
      <c r="D158" s="129"/>
      <c r="E158" s="60" t="s">
        <v>187</v>
      </c>
      <c r="F158" s="50">
        <f t="shared" si="129"/>
        <v>0</v>
      </c>
      <c r="G158" s="50">
        <f t="shared" si="116"/>
        <v>0</v>
      </c>
      <c r="H158" s="50">
        <v>0</v>
      </c>
      <c r="I158" s="50">
        <v>0</v>
      </c>
      <c r="J158" s="50">
        <v>0</v>
      </c>
      <c r="K158" s="50">
        <v>0</v>
      </c>
      <c r="L158" s="50">
        <v>0</v>
      </c>
      <c r="M158" s="50">
        <v>0</v>
      </c>
      <c r="N158" s="50">
        <v>0</v>
      </c>
      <c r="O158" s="50">
        <v>0</v>
      </c>
      <c r="P158" s="50">
        <v>0</v>
      </c>
      <c r="Q158" s="50">
        <v>0</v>
      </c>
      <c r="R158" s="82"/>
      <c r="S158" s="82"/>
      <c r="T158" s="82"/>
      <c r="U158" s="82"/>
      <c r="V158" s="82"/>
      <c r="W158" s="82"/>
      <c r="X158" s="82"/>
      <c r="Y158" s="82"/>
      <c r="Z158" s="82"/>
      <c r="AA158" s="82"/>
      <c r="AB158" s="82"/>
      <c r="AC158" s="82"/>
      <c r="AD158" s="82"/>
      <c r="AE158" s="82"/>
    </row>
    <row r="159" spans="1:31" ht="36.75" customHeight="1">
      <c r="A159" s="71" t="s">
        <v>96</v>
      </c>
      <c r="B159" s="74" t="s">
        <v>97</v>
      </c>
      <c r="C159" s="124" t="s">
        <v>76</v>
      </c>
      <c r="D159" s="127" t="s">
        <v>98</v>
      </c>
      <c r="E159" s="29" t="s">
        <v>88</v>
      </c>
      <c r="F159" s="54">
        <f>H159+J159</f>
        <v>804250.2</v>
      </c>
      <c r="G159" s="54">
        <f t="shared" si="116"/>
        <v>804250.2</v>
      </c>
      <c r="H159" s="54">
        <f>H160</f>
        <v>804250.2</v>
      </c>
      <c r="I159" s="54">
        <f>I160</f>
        <v>804250.2</v>
      </c>
      <c r="J159" s="54">
        <f>J160</f>
        <v>0</v>
      </c>
      <c r="K159" s="54">
        <f>K160</f>
        <v>0</v>
      </c>
      <c r="L159" s="57">
        <f>L160+L161</f>
        <v>0</v>
      </c>
      <c r="M159" s="54">
        <f t="shared" si="126"/>
        <v>0</v>
      </c>
      <c r="N159" s="57">
        <f>N160+N161</f>
        <v>0</v>
      </c>
      <c r="O159" s="54">
        <f t="shared" si="127"/>
        <v>0</v>
      </c>
      <c r="P159" s="57">
        <f>P160+P161</f>
        <v>0</v>
      </c>
      <c r="Q159" s="54">
        <f t="shared" si="128"/>
        <v>0</v>
      </c>
      <c r="R159" s="80" t="s">
        <v>99</v>
      </c>
      <c r="S159" s="80" t="s">
        <v>83</v>
      </c>
      <c r="T159" s="80" t="s">
        <v>25</v>
      </c>
      <c r="U159" s="80" t="s">
        <v>25</v>
      </c>
      <c r="V159" s="80">
        <v>0.03</v>
      </c>
      <c r="W159" s="80">
        <v>0</v>
      </c>
      <c r="X159" s="80" t="s">
        <v>25</v>
      </c>
      <c r="Y159" s="80" t="s">
        <v>25</v>
      </c>
      <c r="Z159" s="80">
        <v>0.01</v>
      </c>
      <c r="AA159" s="80">
        <v>0</v>
      </c>
      <c r="AB159" s="80" t="s">
        <v>25</v>
      </c>
      <c r="AC159" s="80" t="s">
        <v>25</v>
      </c>
      <c r="AD159" s="80" t="s">
        <v>25</v>
      </c>
      <c r="AE159" s="80" t="s">
        <v>25</v>
      </c>
    </row>
    <row r="160" spans="1:31" ht="23.25" customHeight="1">
      <c r="A160" s="72"/>
      <c r="B160" s="75"/>
      <c r="C160" s="125"/>
      <c r="D160" s="128"/>
      <c r="E160" s="29" t="s">
        <v>89</v>
      </c>
      <c r="F160" s="54">
        <f>I160+K160</f>
        <v>804250.2</v>
      </c>
      <c r="G160" s="54">
        <f t="shared" si="116"/>
        <v>804250.2</v>
      </c>
      <c r="H160" s="54">
        <v>804250.2</v>
      </c>
      <c r="I160" s="54">
        <v>804250.2</v>
      </c>
      <c r="J160" s="54">
        <v>0</v>
      </c>
      <c r="K160" s="54">
        <v>0</v>
      </c>
      <c r="L160" s="57">
        <v>0</v>
      </c>
      <c r="M160" s="54">
        <f t="shared" si="126"/>
        <v>0</v>
      </c>
      <c r="N160" s="57">
        <v>0</v>
      </c>
      <c r="O160" s="54">
        <f t="shared" si="127"/>
        <v>0</v>
      </c>
      <c r="P160" s="57">
        <v>0</v>
      </c>
      <c r="Q160" s="54">
        <f t="shared" si="128"/>
        <v>0</v>
      </c>
      <c r="R160" s="81"/>
      <c r="S160" s="81"/>
      <c r="T160" s="81"/>
      <c r="U160" s="81"/>
      <c r="V160" s="81"/>
      <c r="W160" s="81"/>
      <c r="X160" s="81"/>
      <c r="Y160" s="81"/>
      <c r="Z160" s="81"/>
      <c r="AA160" s="81"/>
      <c r="AB160" s="81"/>
      <c r="AC160" s="81"/>
      <c r="AD160" s="81"/>
      <c r="AE160" s="81"/>
    </row>
    <row r="161" spans="1:31" ht="16.5" customHeight="1">
      <c r="A161" s="72"/>
      <c r="B161" s="75"/>
      <c r="C161" s="125"/>
      <c r="D161" s="128"/>
      <c r="E161" s="29" t="s">
        <v>90</v>
      </c>
      <c r="F161" s="54"/>
      <c r="G161" s="54"/>
      <c r="H161" s="54"/>
      <c r="I161" s="54"/>
      <c r="J161" s="54"/>
      <c r="K161" s="54"/>
      <c r="L161" s="57"/>
      <c r="M161" s="54">
        <f t="shared" si="126"/>
        <v>0</v>
      </c>
      <c r="N161" s="57"/>
      <c r="O161" s="54">
        <f t="shared" si="127"/>
        <v>0</v>
      </c>
      <c r="P161" s="57"/>
      <c r="Q161" s="54">
        <f t="shared" si="128"/>
        <v>0</v>
      </c>
      <c r="R161" s="81"/>
      <c r="S161" s="81"/>
      <c r="T161" s="81"/>
      <c r="U161" s="81"/>
      <c r="V161" s="81"/>
      <c r="W161" s="81"/>
      <c r="X161" s="81"/>
      <c r="Y161" s="81"/>
      <c r="Z161" s="81"/>
      <c r="AA161" s="81"/>
      <c r="AB161" s="81"/>
      <c r="AC161" s="81"/>
      <c r="AD161" s="81"/>
      <c r="AE161" s="81"/>
    </row>
    <row r="162" spans="1:31">
      <c r="A162" s="72"/>
      <c r="B162" s="75"/>
      <c r="C162" s="125"/>
      <c r="D162" s="128"/>
      <c r="E162" s="60" t="s">
        <v>186</v>
      </c>
      <c r="F162" s="50">
        <f t="shared" ref="F162:F163" si="130">H162+J162</f>
        <v>0</v>
      </c>
      <c r="G162" s="50">
        <f t="shared" ref="G162:G163" si="131">I162+K162</f>
        <v>0</v>
      </c>
      <c r="H162" s="50">
        <v>0</v>
      </c>
      <c r="I162" s="50">
        <v>0</v>
      </c>
      <c r="J162" s="50">
        <v>0</v>
      </c>
      <c r="K162" s="50">
        <v>0</v>
      </c>
      <c r="L162" s="50">
        <v>0</v>
      </c>
      <c r="M162" s="50">
        <v>0</v>
      </c>
      <c r="N162" s="50">
        <v>0</v>
      </c>
      <c r="O162" s="50">
        <v>0</v>
      </c>
      <c r="P162" s="50">
        <v>0</v>
      </c>
      <c r="Q162" s="50">
        <v>0</v>
      </c>
      <c r="R162" s="81"/>
      <c r="S162" s="81"/>
      <c r="T162" s="81"/>
      <c r="U162" s="81"/>
      <c r="V162" s="81"/>
      <c r="W162" s="81"/>
      <c r="X162" s="81"/>
      <c r="Y162" s="81"/>
      <c r="Z162" s="81"/>
      <c r="AA162" s="81"/>
      <c r="AB162" s="81"/>
      <c r="AC162" s="81"/>
      <c r="AD162" s="81"/>
      <c r="AE162" s="81"/>
    </row>
    <row r="163" spans="1:31">
      <c r="A163" s="73"/>
      <c r="B163" s="76"/>
      <c r="C163" s="126"/>
      <c r="D163" s="129"/>
      <c r="E163" s="60" t="s">
        <v>187</v>
      </c>
      <c r="F163" s="50">
        <f t="shared" si="130"/>
        <v>0</v>
      </c>
      <c r="G163" s="50">
        <f t="shared" si="131"/>
        <v>0</v>
      </c>
      <c r="H163" s="50">
        <v>0</v>
      </c>
      <c r="I163" s="50">
        <v>0</v>
      </c>
      <c r="J163" s="50">
        <v>0</v>
      </c>
      <c r="K163" s="50">
        <v>0</v>
      </c>
      <c r="L163" s="50">
        <v>0</v>
      </c>
      <c r="M163" s="50">
        <v>0</v>
      </c>
      <c r="N163" s="50">
        <v>0</v>
      </c>
      <c r="O163" s="50">
        <v>0</v>
      </c>
      <c r="P163" s="50">
        <v>0</v>
      </c>
      <c r="Q163" s="50">
        <v>0</v>
      </c>
      <c r="R163" s="81"/>
      <c r="S163" s="81"/>
      <c r="T163" s="81"/>
      <c r="U163" s="81"/>
      <c r="V163" s="81"/>
      <c r="W163" s="81"/>
      <c r="X163" s="81"/>
      <c r="Y163" s="81"/>
      <c r="Z163" s="81"/>
      <c r="AA163" s="81"/>
      <c r="AB163" s="81"/>
      <c r="AC163" s="81"/>
      <c r="AD163" s="81"/>
      <c r="AE163" s="81"/>
    </row>
    <row r="164" spans="1:31" ht="36.75" customHeight="1">
      <c r="A164" s="71" t="s">
        <v>196</v>
      </c>
      <c r="B164" s="74" t="s">
        <v>197</v>
      </c>
      <c r="C164" s="124" t="s">
        <v>76</v>
      </c>
      <c r="D164" s="127" t="s">
        <v>98</v>
      </c>
      <c r="E164" s="29" t="s">
        <v>88</v>
      </c>
      <c r="F164" s="54">
        <f t="shared" ref="F164:F171" si="132">H164+J164+L164+N164</f>
        <v>1741234.64</v>
      </c>
      <c r="G164" s="54">
        <f>I164+K164</f>
        <v>0</v>
      </c>
      <c r="H164" s="54">
        <f>H165</f>
        <v>0</v>
      </c>
      <c r="I164" s="54">
        <f>I165</f>
        <v>0</v>
      </c>
      <c r="J164" s="54">
        <f>J165</f>
        <v>0</v>
      </c>
      <c r="K164" s="54">
        <f>K165</f>
        <v>0</v>
      </c>
      <c r="L164" s="57">
        <f>L165+L166</f>
        <v>1741234.64</v>
      </c>
      <c r="M164" s="54">
        <f t="shared" si="126"/>
        <v>1741234.64</v>
      </c>
      <c r="N164" s="57">
        <f>N165+N166</f>
        <v>0</v>
      </c>
      <c r="O164" s="54">
        <f t="shared" si="127"/>
        <v>0</v>
      </c>
      <c r="P164" s="57">
        <f>P165+P166</f>
        <v>0</v>
      </c>
      <c r="Q164" s="54">
        <f t="shared" si="128"/>
        <v>0</v>
      </c>
      <c r="R164" s="81"/>
      <c r="S164" s="81" t="s">
        <v>83</v>
      </c>
      <c r="T164" s="81"/>
      <c r="U164" s="81" t="s">
        <v>25</v>
      </c>
      <c r="V164" s="81">
        <v>0.03</v>
      </c>
      <c r="W164" s="81">
        <v>0</v>
      </c>
      <c r="X164" s="81" t="s">
        <v>25</v>
      </c>
      <c r="Y164" s="81" t="s">
        <v>25</v>
      </c>
      <c r="Z164" s="81" t="s">
        <v>25</v>
      </c>
      <c r="AA164" s="81" t="s">
        <v>25</v>
      </c>
      <c r="AB164" s="81" t="s">
        <v>25</v>
      </c>
      <c r="AC164" s="81" t="s">
        <v>25</v>
      </c>
      <c r="AD164" s="81" t="s">
        <v>25</v>
      </c>
      <c r="AE164" s="81" t="s">
        <v>25</v>
      </c>
    </row>
    <row r="165" spans="1:31" ht="23.25" customHeight="1">
      <c r="A165" s="72"/>
      <c r="B165" s="75"/>
      <c r="C165" s="125"/>
      <c r="D165" s="128"/>
      <c r="E165" s="29" t="s">
        <v>89</v>
      </c>
      <c r="F165" s="54">
        <f t="shared" si="132"/>
        <v>1741234.64</v>
      </c>
      <c r="G165" s="54">
        <f>I165+K165+M165+O165</f>
        <v>1741234.64</v>
      </c>
      <c r="H165" s="54">
        <v>0</v>
      </c>
      <c r="I165" s="54">
        <v>0</v>
      </c>
      <c r="J165" s="54">
        <v>0</v>
      </c>
      <c r="K165" s="54">
        <v>0</v>
      </c>
      <c r="L165" s="57">
        <v>1741234.64</v>
      </c>
      <c r="M165" s="54">
        <f t="shared" si="126"/>
        <v>1741234.64</v>
      </c>
      <c r="N165" s="57">
        <v>0</v>
      </c>
      <c r="O165" s="54">
        <f t="shared" si="127"/>
        <v>0</v>
      </c>
      <c r="P165" s="57">
        <v>0</v>
      </c>
      <c r="Q165" s="54">
        <f t="shared" si="128"/>
        <v>0</v>
      </c>
      <c r="R165" s="81"/>
      <c r="S165" s="81"/>
      <c r="T165" s="81"/>
      <c r="U165" s="81"/>
      <c r="V165" s="81"/>
      <c r="W165" s="81"/>
      <c r="X165" s="81"/>
      <c r="Y165" s="81"/>
      <c r="Z165" s="81"/>
      <c r="AA165" s="81"/>
      <c r="AB165" s="81"/>
      <c r="AC165" s="81"/>
      <c r="AD165" s="81"/>
      <c r="AE165" s="81"/>
    </row>
    <row r="166" spans="1:31" ht="75" customHeight="1">
      <c r="A166" s="72"/>
      <c r="B166" s="75"/>
      <c r="C166" s="125"/>
      <c r="D166" s="128"/>
      <c r="E166" s="29" t="s">
        <v>90</v>
      </c>
      <c r="F166" s="54">
        <f t="shared" si="132"/>
        <v>0</v>
      </c>
      <c r="G166" s="54">
        <f>I166+K166+M166+O166</f>
        <v>0</v>
      </c>
      <c r="H166" s="57">
        <v>0</v>
      </c>
      <c r="I166" s="57">
        <v>0</v>
      </c>
      <c r="J166" s="57">
        <v>0</v>
      </c>
      <c r="K166" s="57">
        <v>0</v>
      </c>
      <c r="L166" s="57">
        <v>0</v>
      </c>
      <c r="M166" s="54">
        <f t="shared" si="126"/>
        <v>0</v>
      </c>
      <c r="N166" s="57">
        <v>0</v>
      </c>
      <c r="O166" s="54">
        <f t="shared" si="127"/>
        <v>0</v>
      </c>
      <c r="P166" s="57">
        <v>0</v>
      </c>
      <c r="Q166" s="54">
        <f t="shared" si="128"/>
        <v>0</v>
      </c>
      <c r="R166" s="81"/>
      <c r="S166" s="81"/>
      <c r="T166" s="81"/>
      <c r="U166" s="81"/>
      <c r="V166" s="81"/>
      <c r="W166" s="81"/>
      <c r="X166" s="81"/>
      <c r="Y166" s="81"/>
      <c r="Z166" s="81"/>
      <c r="AA166" s="81"/>
      <c r="AB166" s="81"/>
      <c r="AC166" s="81"/>
      <c r="AD166" s="81"/>
      <c r="AE166" s="81"/>
    </row>
    <row r="167" spans="1:31">
      <c r="A167" s="72"/>
      <c r="B167" s="75"/>
      <c r="C167" s="125"/>
      <c r="D167" s="128"/>
      <c r="E167" s="60" t="s">
        <v>186</v>
      </c>
      <c r="F167" s="50">
        <f t="shared" ref="F167:F168" si="133">H167+J167</f>
        <v>0</v>
      </c>
      <c r="G167" s="50">
        <f t="shared" ref="G167:G168" si="134">I167+K167</f>
        <v>0</v>
      </c>
      <c r="H167" s="50">
        <v>0</v>
      </c>
      <c r="I167" s="50">
        <v>0</v>
      </c>
      <c r="J167" s="50">
        <v>0</v>
      </c>
      <c r="K167" s="50">
        <v>0</v>
      </c>
      <c r="L167" s="50">
        <v>0</v>
      </c>
      <c r="M167" s="50">
        <v>0</v>
      </c>
      <c r="N167" s="50">
        <v>0</v>
      </c>
      <c r="O167" s="50">
        <v>0</v>
      </c>
      <c r="P167" s="50">
        <v>0</v>
      </c>
      <c r="Q167" s="50">
        <v>0</v>
      </c>
      <c r="R167" s="81"/>
      <c r="S167" s="81"/>
      <c r="T167" s="81"/>
      <c r="U167" s="81"/>
      <c r="V167" s="81"/>
      <c r="W167" s="81"/>
      <c r="X167" s="81"/>
      <c r="Y167" s="81"/>
      <c r="Z167" s="81"/>
      <c r="AA167" s="81"/>
      <c r="AB167" s="81"/>
      <c r="AC167" s="81"/>
      <c r="AD167" s="81"/>
      <c r="AE167" s="81"/>
    </row>
    <row r="168" spans="1:31">
      <c r="A168" s="73"/>
      <c r="B168" s="76"/>
      <c r="C168" s="126"/>
      <c r="D168" s="129"/>
      <c r="E168" s="60" t="s">
        <v>187</v>
      </c>
      <c r="F168" s="50">
        <f t="shared" si="133"/>
        <v>0</v>
      </c>
      <c r="G168" s="50">
        <f t="shared" si="134"/>
        <v>0</v>
      </c>
      <c r="H168" s="50">
        <v>0</v>
      </c>
      <c r="I168" s="50">
        <v>0</v>
      </c>
      <c r="J168" s="50">
        <v>0</v>
      </c>
      <c r="K168" s="50">
        <v>0</v>
      </c>
      <c r="L168" s="50">
        <v>0</v>
      </c>
      <c r="M168" s="50">
        <v>0</v>
      </c>
      <c r="N168" s="50">
        <v>0</v>
      </c>
      <c r="O168" s="50">
        <v>0</v>
      </c>
      <c r="P168" s="50">
        <v>0</v>
      </c>
      <c r="Q168" s="50">
        <v>0</v>
      </c>
      <c r="R168" s="82"/>
      <c r="S168" s="82"/>
      <c r="T168" s="82"/>
      <c r="U168" s="82"/>
      <c r="V168" s="82"/>
      <c r="W168" s="82"/>
      <c r="X168" s="82"/>
      <c r="Y168" s="82"/>
      <c r="Z168" s="82"/>
      <c r="AA168" s="82"/>
      <c r="AB168" s="82"/>
      <c r="AC168" s="82"/>
      <c r="AD168" s="82"/>
      <c r="AE168" s="82"/>
    </row>
    <row r="169" spans="1:31" ht="36.75" customHeight="1">
      <c r="A169" s="71" t="s">
        <v>205</v>
      </c>
      <c r="B169" s="74" t="s">
        <v>206</v>
      </c>
      <c r="C169" s="124" t="s">
        <v>76</v>
      </c>
      <c r="D169" s="127" t="s">
        <v>207</v>
      </c>
      <c r="E169" s="29" t="s">
        <v>88</v>
      </c>
      <c r="F169" s="54">
        <f t="shared" si="132"/>
        <v>2606616</v>
      </c>
      <c r="G169" s="54">
        <f>I169+K169</f>
        <v>0</v>
      </c>
      <c r="H169" s="54">
        <f>H170</f>
        <v>0</v>
      </c>
      <c r="I169" s="54">
        <f>I170</f>
        <v>0</v>
      </c>
      <c r="J169" s="54">
        <f>J170</f>
        <v>0</v>
      </c>
      <c r="K169" s="54">
        <f>K170</f>
        <v>0</v>
      </c>
      <c r="L169" s="57">
        <f>L170+L171</f>
        <v>0</v>
      </c>
      <c r="M169" s="54">
        <f t="shared" ref="M169:M171" si="135">L169</f>
        <v>0</v>
      </c>
      <c r="N169" s="57">
        <f>N170+N171</f>
        <v>2606616</v>
      </c>
      <c r="O169" s="54">
        <f t="shared" ref="O169:O171" si="136">N169</f>
        <v>2606616</v>
      </c>
      <c r="P169" s="57">
        <f>P170+P171</f>
        <v>0</v>
      </c>
      <c r="Q169" s="54">
        <f t="shared" si="128"/>
        <v>0</v>
      </c>
      <c r="R169" s="80" t="s">
        <v>208</v>
      </c>
      <c r="S169" s="80" t="s">
        <v>83</v>
      </c>
      <c r="T169" s="80" t="s">
        <v>25</v>
      </c>
      <c r="U169" s="80" t="s">
        <v>25</v>
      </c>
      <c r="V169" s="80" t="s">
        <v>25</v>
      </c>
      <c r="W169" s="80" t="s">
        <v>25</v>
      </c>
      <c r="X169" s="80" t="s">
        <v>25</v>
      </c>
      <c r="Y169" s="80" t="s">
        <v>25</v>
      </c>
      <c r="Z169" s="80" t="s">
        <v>25</v>
      </c>
      <c r="AA169" s="80" t="s">
        <v>25</v>
      </c>
      <c r="AB169" s="80">
        <v>100</v>
      </c>
      <c r="AC169" s="80">
        <v>100</v>
      </c>
      <c r="AD169" s="80" t="s">
        <v>25</v>
      </c>
      <c r="AE169" s="80" t="s">
        <v>25</v>
      </c>
    </row>
    <row r="170" spans="1:31" ht="23.25" customHeight="1">
      <c r="A170" s="72"/>
      <c r="B170" s="75"/>
      <c r="C170" s="125"/>
      <c r="D170" s="128"/>
      <c r="E170" s="29" t="s">
        <v>89</v>
      </c>
      <c r="F170" s="54">
        <f t="shared" si="132"/>
        <v>0</v>
      </c>
      <c r="G170" s="54">
        <f>I170+K170+M170+O170</f>
        <v>0</v>
      </c>
      <c r="H170" s="54">
        <v>0</v>
      </c>
      <c r="I170" s="54">
        <v>0</v>
      </c>
      <c r="J170" s="54">
        <v>0</v>
      </c>
      <c r="K170" s="54">
        <v>0</v>
      </c>
      <c r="L170" s="57">
        <v>0</v>
      </c>
      <c r="M170" s="54">
        <v>0</v>
      </c>
      <c r="N170" s="57">
        <v>0</v>
      </c>
      <c r="O170" s="54">
        <f t="shared" si="136"/>
        <v>0</v>
      </c>
      <c r="P170" s="57">
        <v>0</v>
      </c>
      <c r="Q170" s="54">
        <f t="shared" si="128"/>
        <v>0</v>
      </c>
      <c r="R170" s="81"/>
      <c r="S170" s="81"/>
      <c r="T170" s="81"/>
      <c r="U170" s="81"/>
      <c r="V170" s="81"/>
      <c r="W170" s="81"/>
      <c r="X170" s="81"/>
      <c r="Y170" s="81"/>
      <c r="Z170" s="81"/>
      <c r="AA170" s="81"/>
      <c r="AB170" s="81"/>
      <c r="AC170" s="81"/>
      <c r="AD170" s="81"/>
      <c r="AE170" s="81"/>
    </row>
    <row r="171" spans="1:31" ht="75" customHeight="1">
      <c r="A171" s="72"/>
      <c r="B171" s="75"/>
      <c r="C171" s="125"/>
      <c r="D171" s="128"/>
      <c r="E171" s="29" t="s">
        <v>90</v>
      </c>
      <c r="F171" s="54">
        <f t="shared" si="132"/>
        <v>2606616</v>
      </c>
      <c r="G171" s="54">
        <f>I171+K171+M171+O171</f>
        <v>2606616</v>
      </c>
      <c r="H171" s="57">
        <v>0</v>
      </c>
      <c r="I171" s="57">
        <v>0</v>
      </c>
      <c r="J171" s="57">
        <v>0</v>
      </c>
      <c r="K171" s="57">
        <v>0</v>
      </c>
      <c r="L171" s="57">
        <v>0</v>
      </c>
      <c r="M171" s="54">
        <f t="shared" si="135"/>
        <v>0</v>
      </c>
      <c r="N171" s="57">
        <v>2606616</v>
      </c>
      <c r="O171" s="54">
        <f t="shared" si="136"/>
        <v>2606616</v>
      </c>
      <c r="P171" s="57">
        <v>0</v>
      </c>
      <c r="Q171" s="54">
        <f t="shared" si="128"/>
        <v>0</v>
      </c>
      <c r="R171" s="81"/>
      <c r="S171" s="81"/>
      <c r="T171" s="81"/>
      <c r="U171" s="81"/>
      <c r="V171" s="81"/>
      <c r="W171" s="81"/>
      <c r="X171" s="81"/>
      <c r="Y171" s="81"/>
      <c r="Z171" s="81"/>
      <c r="AA171" s="81"/>
      <c r="AB171" s="81"/>
      <c r="AC171" s="81"/>
      <c r="AD171" s="81"/>
      <c r="AE171" s="81"/>
    </row>
    <row r="172" spans="1:31">
      <c r="A172" s="72"/>
      <c r="B172" s="75"/>
      <c r="C172" s="125"/>
      <c r="D172" s="128"/>
      <c r="E172" s="60" t="s">
        <v>186</v>
      </c>
      <c r="F172" s="50">
        <f t="shared" ref="F172:F173" si="137">H172+J172</f>
        <v>0</v>
      </c>
      <c r="G172" s="50">
        <f t="shared" ref="G172:G173" si="138">I172+K172</f>
        <v>0</v>
      </c>
      <c r="H172" s="50">
        <v>0</v>
      </c>
      <c r="I172" s="50">
        <v>0</v>
      </c>
      <c r="J172" s="50">
        <v>0</v>
      </c>
      <c r="K172" s="50">
        <v>0</v>
      </c>
      <c r="L172" s="50">
        <v>0</v>
      </c>
      <c r="M172" s="50">
        <v>0</v>
      </c>
      <c r="N172" s="50">
        <v>0</v>
      </c>
      <c r="O172" s="50">
        <v>0</v>
      </c>
      <c r="P172" s="50">
        <v>0</v>
      </c>
      <c r="Q172" s="50">
        <v>0</v>
      </c>
      <c r="R172" s="81"/>
      <c r="S172" s="81"/>
      <c r="T172" s="81"/>
      <c r="U172" s="81"/>
      <c r="V172" s="81"/>
      <c r="W172" s="81"/>
      <c r="X172" s="81"/>
      <c r="Y172" s="81"/>
      <c r="Z172" s="81"/>
      <c r="AA172" s="81"/>
      <c r="AB172" s="81"/>
      <c r="AC172" s="81"/>
      <c r="AD172" s="81"/>
      <c r="AE172" s="81"/>
    </row>
    <row r="173" spans="1:31">
      <c r="A173" s="73"/>
      <c r="B173" s="76"/>
      <c r="C173" s="126"/>
      <c r="D173" s="129"/>
      <c r="E173" s="60" t="s">
        <v>187</v>
      </c>
      <c r="F173" s="50">
        <f t="shared" si="137"/>
        <v>0</v>
      </c>
      <c r="G173" s="50">
        <f t="shared" si="138"/>
        <v>0</v>
      </c>
      <c r="H173" s="50">
        <v>0</v>
      </c>
      <c r="I173" s="50">
        <v>0</v>
      </c>
      <c r="J173" s="50">
        <v>0</v>
      </c>
      <c r="K173" s="50">
        <v>0</v>
      </c>
      <c r="L173" s="50">
        <v>0</v>
      </c>
      <c r="M173" s="50">
        <v>0</v>
      </c>
      <c r="N173" s="50">
        <v>0</v>
      </c>
      <c r="O173" s="50">
        <v>0</v>
      </c>
      <c r="P173" s="50">
        <v>0</v>
      </c>
      <c r="Q173" s="50">
        <v>0</v>
      </c>
      <c r="R173" s="81"/>
      <c r="S173" s="81"/>
      <c r="T173" s="81"/>
      <c r="U173" s="81"/>
      <c r="V173" s="81"/>
      <c r="W173" s="81"/>
      <c r="X173" s="81"/>
      <c r="Y173" s="81"/>
      <c r="Z173" s="81"/>
      <c r="AA173" s="81"/>
      <c r="AB173" s="81"/>
      <c r="AC173" s="81"/>
      <c r="AD173" s="81"/>
      <c r="AE173" s="81"/>
    </row>
    <row r="174" spans="1:31" s="21" customFormat="1" ht="56.25" customHeight="1">
      <c r="A174" s="130" t="s">
        <v>100</v>
      </c>
      <c r="B174" s="131"/>
      <c r="C174" s="136">
        <v>505</v>
      </c>
      <c r="D174" s="127" t="s">
        <v>224</v>
      </c>
      <c r="E174" s="28" t="s">
        <v>88</v>
      </c>
      <c r="F174" s="55">
        <f t="shared" ref="F174:K174" si="139">F175+F176</f>
        <v>222601290.17000002</v>
      </c>
      <c r="G174" s="55">
        <f t="shared" si="139"/>
        <v>222555569.49000001</v>
      </c>
      <c r="H174" s="55">
        <f t="shared" si="139"/>
        <v>37652631.310000002</v>
      </c>
      <c r="I174" s="55">
        <f t="shared" si="139"/>
        <v>37646798.93</v>
      </c>
      <c r="J174" s="55">
        <f t="shared" si="139"/>
        <v>39043944.32</v>
      </c>
      <c r="K174" s="55">
        <f t="shared" si="139"/>
        <v>39037335.340000004</v>
      </c>
      <c r="L174" s="55">
        <f t="shared" ref="L174:Q174" si="140">L175+L176</f>
        <v>43024818.299999997</v>
      </c>
      <c r="M174" s="55">
        <f t="shared" si="140"/>
        <v>43006805.730000004</v>
      </c>
      <c r="N174" s="55">
        <f t="shared" si="140"/>
        <v>49573981.460000001</v>
      </c>
      <c r="O174" s="55">
        <f t="shared" si="140"/>
        <v>49571704.75</v>
      </c>
      <c r="P174" s="55">
        <f t="shared" si="140"/>
        <v>53305914.780000001</v>
      </c>
      <c r="Q174" s="55">
        <f t="shared" si="140"/>
        <v>53292924.740000002</v>
      </c>
      <c r="R174" s="26" t="s">
        <v>70</v>
      </c>
      <c r="S174" s="26" t="s">
        <v>70</v>
      </c>
      <c r="T174" s="26" t="s">
        <v>70</v>
      </c>
      <c r="U174" s="26" t="s">
        <v>70</v>
      </c>
      <c r="V174" s="26" t="s">
        <v>70</v>
      </c>
      <c r="W174" s="26" t="s">
        <v>70</v>
      </c>
      <c r="X174" s="26" t="s">
        <v>70</v>
      </c>
      <c r="Y174" s="26" t="s">
        <v>70</v>
      </c>
      <c r="Z174" s="26" t="s">
        <v>70</v>
      </c>
      <c r="AA174" s="26" t="s">
        <v>70</v>
      </c>
      <c r="AB174" s="26" t="s">
        <v>70</v>
      </c>
      <c r="AC174" s="26" t="s">
        <v>70</v>
      </c>
      <c r="AD174" s="39" t="s">
        <v>70</v>
      </c>
      <c r="AE174" s="39" t="s">
        <v>70</v>
      </c>
    </row>
    <row r="175" spans="1:31" s="21" customFormat="1" ht="15" customHeight="1">
      <c r="A175" s="132"/>
      <c r="B175" s="133"/>
      <c r="C175" s="137"/>
      <c r="D175" s="128"/>
      <c r="E175" s="28" t="s">
        <v>89</v>
      </c>
      <c r="F175" s="55">
        <f>H175+J175+L175+N175+P175</f>
        <v>51398921.170000002</v>
      </c>
      <c r="G175" s="55">
        <f>I175+K175+M175+O175+Q175</f>
        <v>51353200.490000002</v>
      </c>
      <c r="H175" s="55">
        <f t="shared" ref="H175:M176" si="141">H120+H145</f>
        <v>8296160.3100000005</v>
      </c>
      <c r="I175" s="55">
        <f t="shared" si="141"/>
        <v>8290327.9300000006</v>
      </c>
      <c r="J175" s="55">
        <f t="shared" si="141"/>
        <v>8197258.3200000003</v>
      </c>
      <c r="K175" s="55">
        <f t="shared" si="141"/>
        <v>8190649.3399999999</v>
      </c>
      <c r="L175" s="55">
        <f t="shared" si="141"/>
        <v>10779152.300000001</v>
      </c>
      <c r="M175" s="55">
        <f t="shared" si="141"/>
        <v>10761139.73</v>
      </c>
      <c r="N175" s="55">
        <f t="shared" ref="N175:O175" si="142">N120+N145</f>
        <v>11356959.460000001</v>
      </c>
      <c r="O175" s="55">
        <f t="shared" si="142"/>
        <v>11354682.75</v>
      </c>
      <c r="P175" s="55">
        <f t="shared" ref="P175:Q175" si="143">P120+P145</f>
        <v>12769390.779999999</v>
      </c>
      <c r="Q175" s="55">
        <f t="shared" si="143"/>
        <v>12756400.74</v>
      </c>
      <c r="R175" s="69"/>
      <c r="S175" s="69"/>
      <c r="T175" s="69"/>
      <c r="U175" s="69"/>
      <c r="V175" s="69"/>
      <c r="W175" s="69"/>
      <c r="X175" s="69"/>
      <c r="Y175" s="69"/>
      <c r="Z175" s="69"/>
      <c r="AA175" s="69"/>
      <c r="AB175" s="69"/>
      <c r="AC175" s="69"/>
      <c r="AD175" s="69"/>
      <c r="AE175" s="69"/>
    </row>
    <row r="176" spans="1:31" s="21" customFormat="1" ht="15" customHeight="1">
      <c r="A176" s="132"/>
      <c r="B176" s="133"/>
      <c r="C176" s="137"/>
      <c r="D176" s="128"/>
      <c r="E176" s="28" t="s">
        <v>90</v>
      </c>
      <c r="F176" s="55">
        <f t="shared" ref="F176:G178" si="144">H176+J176+L176+N176+P176</f>
        <v>171202369</v>
      </c>
      <c r="G176" s="55">
        <f t="shared" si="144"/>
        <v>171202369</v>
      </c>
      <c r="H176" s="55">
        <f>H121+H146</f>
        <v>29356471</v>
      </c>
      <c r="I176" s="55">
        <f t="shared" si="141"/>
        <v>29356471</v>
      </c>
      <c r="J176" s="55">
        <f t="shared" si="141"/>
        <v>30846686</v>
      </c>
      <c r="K176" s="55">
        <f t="shared" si="141"/>
        <v>30846686</v>
      </c>
      <c r="L176" s="55">
        <f t="shared" si="141"/>
        <v>32245666</v>
      </c>
      <c r="M176" s="55">
        <f t="shared" si="141"/>
        <v>32245666</v>
      </c>
      <c r="N176" s="55">
        <f t="shared" ref="N176:O176" si="145">N121+N146</f>
        <v>38217022</v>
      </c>
      <c r="O176" s="55">
        <f t="shared" si="145"/>
        <v>38217022</v>
      </c>
      <c r="P176" s="55">
        <f t="shared" ref="P176:Q176" si="146">P121+P146</f>
        <v>40536524</v>
      </c>
      <c r="Q176" s="55">
        <f t="shared" si="146"/>
        <v>40536524</v>
      </c>
      <c r="R176" s="69"/>
      <c r="S176" s="69"/>
      <c r="T176" s="69"/>
      <c r="U176" s="69"/>
      <c r="V176" s="69"/>
      <c r="W176" s="69"/>
      <c r="X176" s="69"/>
      <c r="Y176" s="69"/>
      <c r="Z176" s="69"/>
      <c r="AA176" s="69"/>
      <c r="AB176" s="69"/>
      <c r="AC176" s="69"/>
      <c r="AD176" s="69"/>
      <c r="AE176" s="69"/>
    </row>
    <row r="177" spans="1:34">
      <c r="A177" s="132"/>
      <c r="B177" s="133"/>
      <c r="C177" s="137"/>
      <c r="D177" s="128"/>
      <c r="E177" s="62" t="s">
        <v>186</v>
      </c>
      <c r="F177" s="55">
        <f t="shared" si="144"/>
        <v>0</v>
      </c>
      <c r="G177" s="55">
        <f t="shared" si="144"/>
        <v>0</v>
      </c>
      <c r="H177" s="55">
        <v>0</v>
      </c>
      <c r="I177" s="55">
        <v>0</v>
      </c>
      <c r="J177" s="55">
        <v>0</v>
      </c>
      <c r="K177" s="55">
        <v>0</v>
      </c>
      <c r="L177" s="55">
        <v>0</v>
      </c>
      <c r="M177" s="55">
        <v>0</v>
      </c>
      <c r="N177" s="55">
        <v>0</v>
      </c>
      <c r="O177" s="55">
        <v>0</v>
      </c>
      <c r="P177" s="55">
        <v>0</v>
      </c>
      <c r="Q177" s="55">
        <v>0</v>
      </c>
      <c r="R177" s="59"/>
      <c r="S177" s="59"/>
      <c r="T177" s="59"/>
      <c r="U177" s="59"/>
      <c r="V177" s="59"/>
      <c r="W177" s="59"/>
      <c r="X177" s="59"/>
      <c r="Y177" s="59"/>
      <c r="Z177" s="59"/>
      <c r="AA177" s="59"/>
      <c r="AB177" s="59"/>
      <c r="AC177" s="59"/>
      <c r="AD177" s="59"/>
      <c r="AE177" s="59"/>
    </row>
    <row r="178" spans="1:34">
      <c r="A178" s="134"/>
      <c r="B178" s="135"/>
      <c r="C178" s="138"/>
      <c r="D178" s="129"/>
      <c r="E178" s="62" t="s">
        <v>187</v>
      </c>
      <c r="F178" s="55">
        <f t="shared" si="144"/>
        <v>0</v>
      </c>
      <c r="G178" s="55">
        <f t="shared" si="144"/>
        <v>0</v>
      </c>
      <c r="H178" s="55">
        <v>0</v>
      </c>
      <c r="I178" s="55">
        <v>0</v>
      </c>
      <c r="J178" s="55">
        <v>0</v>
      </c>
      <c r="K178" s="55">
        <v>0</v>
      </c>
      <c r="L178" s="55">
        <v>0</v>
      </c>
      <c r="M178" s="55">
        <v>0</v>
      </c>
      <c r="N178" s="55">
        <v>0</v>
      </c>
      <c r="O178" s="55">
        <v>0</v>
      </c>
      <c r="P178" s="55">
        <v>0</v>
      </c>
      <c r="Q178" s="55">
        <v>0</v>
      </c>
      <c r="R178" s="59"/>
      <c r="S178" s="59"/>
      <c r="T178" s="59"/>
      <c r="U178" s="59"/>
      <c r="V178" s="59"/>
      <c r="W178" s="59"/>
      <c r="X178" s="59"/>
      <c r="Y178" s="59"/>
      <c r="Z178" s="59"/>
      <c r="AA178" s="59"/>
      <c r="AB178" s="59"/>
      <c r="AC178" s="59"/>
      <c r="AD178" s="59"/>
      <c r="AE178" s="59"/>
    </row>
    <row r="179" spans="1:34" s="15" customFormat="1" ht="13.5" customHeight="1">
      <c r="A179" s="105" t="s">
        <v>105</v>
      </c>
      <c r="B179" s="105"/>
      <c r="C179" s="105"/>
      <c r="D179" s="105"/>
      <c r="E179" s="105"/>
      <c r="F179" s="105"/>
      <c r="G179" s="105"/>
      <c r="H179" s="105"/>
      <c r="I179" s="105"/>
      <c r="J179" s="105"/>
      <c r="K179" s="105"/>
      <c r="L179" s="105"/>
      <c r="M179" s="105"/>
      <c r="N179" s="105"/>
      <c r="O179" s="105"/>
      <c r="P179" s="105"/>
      <c r="Q179" s="105"/>
      <c r="R179" s="105"/>
      <c r="S179" s="105"/>
      <c r="T179" s="105"/>
      <c r="U179" s="105"/>
      <c r="V179" s="105"/>
      <c r="W179" s="105"/>
      <c r="X179" s="105"/>
      <c r="Y179" s="105"/>
      <c r="Z179" s="105"/>
      <c r="AA179" s="105"/>
      <c r="AB179" s="33"/>
      <c r="AC179" s="33"/>
      <c r="AD179" s="41"/>
      <c r="AE179" s="41"/>
      <c r="AF179" s="16"/>
      <c r="AG179" s="14"/>
      <c r="AH179" s="14"/>
    </row>
    <row r="180" spans="1:34" ht="15.75" customHeight="1">
      <c r="A180" s="91" t="s">
        <v>106</v>
      </c>
      <c r="B180" s="91"/>
      <c r="C180" s="91"/>
      <c r="D180" s="91"/>
      <c r="E180" s="91"/>
      <c r="F180" s="91"/>
      <c r="G180" s="91"/>
      <c r="H180" s="91"/>
      <c r="I180" s="91"/>
      <c r="J180" s="91"/>
      <c r="K180" s="91"/>
      <c r="L180" s="91"/>
      <c r="M180" s="91"/>
      <c r="N180" s="91"/>
      <c r="O180" s="91"/>
      <c r="P180" s="91"/>
      <c r="Q180" s="91"/>
      <c r="R180" s="91"/>
      <c r="S180" s="91"/>
      <c r="T180" s="91"/>
      <c r="U180" s="91"/>
      <c r="V180" s="91"/>
      <c r="W180" s="91"/>
      <c r="X180" s="91"/>
      <c r="Y180" s="91"/>
      <c r="Z180" s="91"/>
      <c r="AA180" s="91"/>
      <c r="AB180" s="25"/>
      <c r="AC180" s="25"/>
      <c r="AD180" s="37"/>
      <c r="AE180" s="37"/>
    </row>
    <row r="181" spans="1:34" ht="25.5">
      <c r="A181" s="87">
        <v>1</v>
      </c>
      <c r="B181" s="88" t="s">
        <v>107</v>
      </c>
      <c r="C181" s="88"/>
      <c r="D181" s="88"/>
      <c r="E181" s="29" t="s">
        <v>24</v>
      </c>
      <c r="F181" s="54">
        <f>H181+J181+L181+N181+P181</f>
        <v>34916031.060000002</v>
      </c>
      <c r="G181" s="54">
        <f>G186</f>
        <v>34916031.060000002</v>
      </c>
      <c r="H181" s="54">
        <f t="shared" ref="H181:M181" si="147">H182+H183+H185</f>
        <v>7504415.9000000004</v>
      </c>
      <c r="I181" s="54">
        <f t="shared" si="147"/>
        <v>7504415.9000000004</v>
      </c>
      <c r="J181" s="54">
        <f t="shared" si="147"/>
        <v>4785854.47</v>
      </c>
      <c r="K181" s="54">
        <f t="shared" si="147"/>
        <v>4785854.47</v>
      </c>
      <c r="L181" s="54">
        <f t="shared" si="147"/>
        <v>6233837.6900000004</v>
      </c>
      <c r="M181" s="54">
        <f t="shared" si="147"/>
        <v>6233837.6900000004</v>
      </c>
      <c r="N181" s="54">
        <f t="shared" ref="N181:O181" si="148">N182+N183+N185</f>
        <v>7869563.7300000004</v>
      </c>
      <c r="O181" s="54">
        <f t="shared" si="148"/>
        <v>7869563.7300000004</v>
      </c>
      <c r="P181" s="54">
        <f>P182+P183+P185+P184</f>
        <v>8522359.2699999996</v>
      </c>
      <c r="Q181" s="54">
        <f>Q182+Q183+Q185+Q184</f>
        <v>8522359.2699999996</v>
      </c>
      <c r="R181" s="89" t="s">
        <v>108</v>
      </c>
      <c r="S181" s="65" t="s">
        <v>108</v>
      </c>
      <c r="T181" s="65" t="s">
        <v>108</v>
      </c>
      <c r="U181" s="65" t="s">
        <v>108</v>
      </c>
      <c r="V181" s="65" t="s">
        <v>108</v>
      </c>
      <c r="W181" s="65" t="s">
        <v>108</v>
      </c>
      <c r="X181" s="65" t="s">
        <v>108</v>
      </c>
      <c r="Y181" s="65" t="s">
        <v>108</v>
      </c>
      <c r="Z181" s="65" t="s">
        <v>108</v>
      </c>
      <c r="AA181" s="65" t="s">
        <v>108</v>
      </c>
      <c r="AB181" s="65" t="s">
        <v>108</v>
      </c>
      <c r="AC181" s="65" t="s">
        <v>108</v>
      </c>
      <c r="AD181" s="65" t="s">
        <v>108</v>
      </c>
      <c r="AE181" s="65" t="s">
        <v>108</v>
      </c>
    </row>
    <row r="182" spans="1:34">
      <c r="A182" s="87"/>
      <c r="B182" s="88"/>
      <c r="C182" s="88"/>
      <c r="D182" s="88"/>
      <c r="E182" s="29" t="s">
        <v>89</v>
      </c>
      <c r="F182" s="54">
        <f>H182+J182+L182+N182+P182</f>
        <v>34740996.330000006</v>
      </c>
      <c r="G182" s="54">
        <f>G187</f>
        <v>34740996.330000006</v>
      </c>
      <c r="H182" s="54">
        <f>H187</f>
        <v>7504415.9000000004</v>
      </c>
      <c r="I182" s="54">
        <f t="shared" ref="I182:M182" si="149">I187</f>
        <v>7504415.9000000004</v>
      </c>
      <c r="J182" s="54">
        <f t="shared" si="149"/>
        <v>4785854.47</v>
      </c>
      <c r="K182" s="54">
        <f t="shared" si="149"/>
        <v>4785854.47</v>
      </c>
      <c r="L182" s="54">
        <f t="shared" si="149"/>
        <v>6233837.6900000004</v>
      </c>
      <c r="M182" s="54">
        <f t="shared" si="149"/>
        <v>6233837.6900000004</v>
      </c>
      <c r="N182" s="54">
        <f t="shared" ref="N182:O182" si="150">N187</f>
        <v>7869563.7300000004</v>
      </c>
      <c r="O182" s="54">
        <f t="shared" si="150"/>
        <v>7869563.7300000004</v>
      </c>
      <c r="P182" s="54">
        <f>P187</f>
        <v>8347324.54</v>
      </c>
      <c r="Q182" s="54">
        <f>Q187</f>
        <v>8347324.54</v>
      </c>
      <c r="R182" s="89"/>
      <c r="S182" s="65"/>
      <c r="T182" s="65"/>
      <c r="U182" s="65"/>
      <c r="V182" s="65"/>
      <c r="W182" s="65"/>
      <c r="X182" s="65"/>
      <c r="Y182" s="65"/>
      <c r="Z182" s="65"/>
      <c r="AA182" s="65"/>
      <c r="AB182" s="65"/>
      <c r="AC182" s="65"/>
      <c r="AD182" s="65"/>
      <c r="AE182" s="65"/>
    </row>
    <row r="183" spans="1:34">
      <c r="A183" s="87"/>
      <c r="B183" s="88"/>
      <c r="C183" s="88"/>
      <c r="D183" s="88"/>
      <c r="E183" s="29" t="s">
        <v>90</v>
      </c>
      <c r="F183" s="54">
        <f t="shared" ref="F183:F185" si="151">H183+J183+L183+N183+P183</f>
        <v>175034.72999999998</v>
      </c>
      <c r="G183" s="54">
        <f t="shared" ref="G183:G185" si="152">I183+K183</f>
        <v>0</v>
      </c>
      <c r="H183" s="54">
        <v>0</v>
      </c>
      <c r="I183" s="54">
        <v>0</v>
      </c>
      <c r="J183" s="54">
        <v>0</v>
      </c>
      <c r="K183" s="54">
        <v>0</v>
      </c>
      <c r="L183" s="54">
        <v>0</v>
      </c>
      <c r="M183" s="54">
        <v>0</v>
      </c>
      <c r="N183" s="54">
        <v>0</v>
      </c>
      <c r="O183" s="54">
        <v>0</v>
      </c>
      <c r="P183" s="54">
        <f t="shared" ref="P183:Q185" si="153">P188</f>
        <v>175034.72999999998</v>
      </c>
      <c r="Q183" s="54">
        <f t="shared" si="153"/>
        <v>175034.72999999998</v>
      </c>
      <c r="R183" s="89"/>
      <c r="S183" s="65"/>
      <c r="T183" s="65"/>
      <c r="U183" s="65"/>
      <c r="V183" s="65"/>
      <c r="W183" s="65"/>
      <c r="X183" s="65"/>
      <c r="Y183" s="65"/>
      <c r="Z183" s="65"/>
      <c r="AA183" s="65"/>
      <c r="AB183" s="65"/>
      <c r="AC183" s="65"/>
      <c r="AD183" s="65"/>
      <c r="AE183" s="65"/>
    </row>
    <row r="184" spans="1:34">
      <c r="A184" s="87"/>
      <c r="B184" s="88"/>
      <c r="C184" s="88"/>
      <c r="D184" s="88"/>
      <c r="E184" s="29" t="s">
        <v>186</v>
      </c>
      <c r="F184" s="54">
        <f t="shared" si="151"/>
        <v>0</v>
      </c>
      <c r="G184" s="54">
        <f t="shared" si="152"/>
        <v>0</v>
      </c>
      <c r="H184" s="54">
        <v>0</v>
      </c>
      <c r="I184" s="54">
        <v>0</v>
      </c>
      <c r="J184" s="54">
        <v>0</v>
      </c>
      <c r="K184" s="54">
        <v>0</v>
      </c>
      <c r="L184" s="54">
        <v>0</v>
      </c>
      <c r="M184" s="54">
        <v>0</v>
      </c>
      <c r="N184" s="54">
        <v>0</v>
      </c>
      <c r="O184" s="54">
        <v>0</v>
      </c>
      <c r="P184" s="54">
        <f t="shared" si="153"/>
        <v>0</v>
      </c>
      <c r="Q184" s="54">
        <f t="shared" si="153"/>
        <v>0</v>
      </c>
      <c r="R184" s="89"/>
      <c r="S184" s="65"/>
      <c r="T184" s="65"/>
      <c r="U184" s="65"/>
      <c r="V184" s="65"/>
      <c r="W184" s="65"/>
      <c r="X184" s="65"/>
      <c r="Y184" s="65"/>
      <c r="Z184" s="65"/>
      <c r="AA184" s="65"/>
      <c r="AB184" s="65"/>
      <c r="AC184" s="65"/>
      <c r="AD184" s="65"/>
      <c r="AE184" s="65"/>
    </row>
    <row r="185" spans="1:34">
      <c r="A185" s="87"/>
      <c r="B185" s="88"/>
      <c r="C185" s="88"/>
      <c r="D185" s="88"/>
      <c r="E185" s="29" t="s">
        <v>187</v>
      </c>
      <c r="F185" s="54">
        <f t="shared" si="151"/>
        <v>0</v>
      </c>
      <c r="G185" s="54">
        <f t="shared" si="152"/>
        <v>0</v>
      </c>
      <c r="H185" s="54">
        <v>0</v>
      </c>
      <c r="I185" s="54">
        <v>0</v>
      </c>
      <c r="J185" s="54">
        <v>0</v>
      </c>
      <c r="K185" s="54">
        <v>0</v>
      </c>
      <c r="L185" s="54">
        <v>0</v>
      </c>
      <c r="M185" s="54">
        <v>0</v>
      </c>
      <c r="N185" s="54">
        <v>0</v>
      </c>
      <c r="O185" s="54">
        <v>0</v>
      </c>
      <c r="P185" s="54">
        <f t="shared" si="153"/>
        <v>0</v>
      </c>
      <c r="Q185" s="54">
        <f t="shared" si="153"/>
        <v>0</v>
      </c>
      <c r="R185" s="89"/>
      <c r="S185" s="65"/>
      <c r="T185" s="65"/>
      <c r="U185" s="65"/>
      <c r="V185" s="65"/>
      <c r="W185" s="65"/>
      <c r="X185" s="65"/>
      <c r="Y185" s="65"/>
      <c r="Z185" s="65"/>
      <c r="AA185" s="65"/>
      <c r="AB185" s="65"/>
      <c r="AC185" s="65"/>
      <c r="AD185" s="65"/>
      <c r="AE185" s="65"/>
    </row>
    <row r="186" spans="1:34" ht="25.5">
      <c r="A186" s="85" t="s">
        <v>28</v>
      </c>
      <c r="B186" s="86" t="s">
        <v>109</v>
      </c>
      <c r="C186" s="87" t="s">
        <v>108</v>
      </c>
      <c r="D186" s="68"/>
      <c r="E186" s="29" t="s">
        <v>24</v>
      </c>
      <c r="F186" s="54">
        <f t="shared" ref="F186:K186" si="154">F187+F188+F189+F190</f>
        <v>34916031.060000002</v>
      </c>
      <c r="G186" s="54">
        <f t="shared" si="154"/>
        <v>34916031.060000002</v>
      </c>
      <c r="H186" s="54">
        <f t="shared" si="154"/>
        <v>7504415.9000000004</v>
      </c>
      <c r="I186" s="54">
        <f t="shared" si="154"/>
        <v>7504415.9000000004</v>
      </c>
      <c r="J186" s="54">
        <f t="shared" si="154"/>
        <v>4785854.47</v>
      </c>
      <c r="K186" s="54">
        <f t="shared" si="154"/>
        <v>4785854.47</v>
      </c>
      <c r="L186" s="54">
        <f t="shared" ref="L186:Q186" si="155">L187+L188+L189+L190</f>
        <v>6233837.6900000004</v>
      </c>
      <c r="M186" s="54">
        <f t="shared" si="155"/>
        <v>6233837.6900000004</v>
      </c>
      <c r="N186" s="54">
        <f t="shared" si="155"/>
        <v>7869563.7300000004</v>
      </c>
      <c r="O186" s="54">
        <f t="shared" si="155"/>
        <v>7869563.7300000004</v>
      </c>
      <c r="P186" s="54">
        <f>P187+P188+P189+P190</f>
        <v>8522359.2699999996</v>
      </c>
      <c r="Q186" s="54">
        <f t="shared" si="155"/>
        <v>8522359.2699999996</v>
      </c>
      <c r="R186" s="89" t="s">
        <v>108</v>
      </c>
      <c r="S186" s="65" t="s">
        <v>108</v>
      </c>
      <c r="T186" s="65" t="s">
        <v>108</v>
      </c>
      <c r="U186" s="65" t="s">
        <v>108</v>
      </c>
      <c r="V186" s="65" t="s">
        <v>108</v>
      </c>
      <c r="W186" s="65" t="s">
        <v>108</v>
      </c>
      <c r="X186" s="65" t="s">
        <v>108</v>
      </c>
      <c r="Y186" s="65" t="s">
        <v>108</v>
      </c>
      <c r="Z186" s="65" t="s">
        <v>108</v>
      </c>
      <c r="AA186" s="65" t="s">
        <v>108</v>
      </c>
      <c r="AB186" s="65" t="s">
        <v>108</v>
      </c>
      <c r="AC186" s="65" t="s">
        <v>108</v>
      </c>
      <c r="AD186" s="65" t="s">
        <v>108</v>
      </c>
      <c r="AE186" s="65" t="s">
        <v>108</v>
      </c>
    </row>
    <row r="187" spans="1:34" ht="15" customHeight="1">
      <c r="A187" s="85"/>
      <c r="B187" s="86"/>
      <c r="C187" s="87"/>
      <c r="D187" s="68"/>
      <c r="E187" s="29" t="s">
        <v>89</v>
      </c>
      <c r="F187" s="54">
        <f t="shared" ref="F187:G190" si="156">H187+J187+L187+N187+P187</f>
        <v>34740996.330000006</v>
      </c>
      <c r="G187" s="54">
        <f t="shared" si="156"/>
        <v>34740996.330000006</v>
      </c>
      <c r="H187" s="54">
        <f t="shared" ref="H187:K187" si="157">H192+H197+H202+H207+H212+H217+H225</f>
        <v>7504415.9000000004</v>
      </c>
      <c r="I187" s="54">
        <f t="shared" si="157"/>
        <v>7504415.9000000004</v>
      </c>
      <c r="J187" s="54">
        <f t="shared" si="157"/>
        <v>4785854.47</v>
      </c>
      <c r="K187" s="54">
        <f t="shared" si="157"/>
        <v>4785854.47</v>
      </c>
      <c r="L187" s="54">
        <f t="shared" ref="L187:O187" si="158">L192+L197+L202+L207+L212+L217+L225+L222</f>
        <v>6233837.6900000004</v>
      </c>
      <c r="M187" s="54">
        <f t="shared" si="158"/>
        <v>6233837.6900000004</v>
      </c>
      <c r="N187" s="54">
        <f t="shared" si="158"/>
        <v>7869563.7300000004</v>
      </c>
      <c r="O187" s="54">
        <f t="shared" si="158"/>
        <v>7869563.7300000004</v>
      </c>
      <c r="P187" s="54">
        <f>P192+P197+P202+P207+P212+P217+P225+P222+P230+P235</f>
        <v>8347324.54</v>
      </c>
      <c r="Q187" s="54">
        <f>Q192+Q197+Q202+Q207+Q212+Q217+Q225+Q222+Q230+Q235</f>
        <v>8347324.54</v>
      </c>
      <c r="R187" s="89"/>
      <c r="S187" s="65"/>
      <c r="T187" s="65"/>
      <c r="U187" s="65"/>
      <c r="V187" s="65"/>
      <c r="W187" s="65"/>
      <c r="X187" s="65"/>
      <c r="Y187" s="65"/>
      <c r="Z187" s="65"/>
      <c r="AA187" s="65"/>
      <c r="AB187" s="65"/>
      <c r="AC187" s="65"/>
      <c r="AD187" s="65"/>
      <c r="AE187" s="65"/>
    </row>
    <row r="188" spans="1:34" ht="15" customHeight="1">
      <c r="A188" s="85"/>
      <c r="B188" s="86"/>
      <c r="C188" s="87"/>
      <c r="D188" s="68"/>
      <c r="E188" s="29" t="s">
        <v>90</v>
      </c>
      <c r="F188" s="54">
        <f t="shared" si="156"/>
        <v>175034.72999999998</v>
      </c>
      <c r="G188" s="54">
        <f t="shared" si="156"/>
        <v>175034.72999999998</v>
      </c>
      <c r="H188" s="54">
        <v>0</v>
      </c>
      <c r="I188" s="54">
        <v>0</v>
      </c>
      <c r="J188" s="54">
        <v>0</v>
      </c>
      <c r="K188" s="54">
        <v>0</v>
      </c>
      <c r="L188" s="54">
        <v>0</v>
      </c>
      <c r="M188" s="54">
        <v>0</v>
      </c>
      <c r="N188" s="54">
        <v>0</v>
      </c>
      <c r="O188" s="54">
        <v>0</v>
      </c>
      <c r="P188" s="54">
        <f t="shared" ref="P188:Q190" si="159">P193+P198+P203+P208+P213+P218+P226+P223+P231+P236</f>
        <v>175034.72999999998</v>
      </c>
      <c r="Q188" s="54">
        <f t="shared" si="159"/>
        <v>175034.72999999998</v>
      </c>
      <c r="R188" s="89"/>
      <c r="S188" s="65"/>
      <c r="T188" s="65"/>
      <c r="U188" s="65"/>
      <c r="V188" s="65"/>
      <c r="W188" s="65"/>
      <c r="X188" s="65"/>
      <c r="Y188" s="65"/>
      <c r="Z188" s="65"/>
      <c r="AA188" s="65"/>
      <c r="AB188" s="65"/>
      <c r="AC188" s="65"/>
      <c r="AD188" s="65"/>
      <c r="AE188" s="65"/>
    </row>
    <row r="189" spans="1:34" ht="15" customHeight="1">
      <c r="A189" s="85"/>
      <c r="B189" s="86"/>
      <c r="C189" s="87"/>
      <c r="D189" s="68"/>
      <c r="E189" s="29" t="s">
        <v>186</v>
      </c>
      <c r="F189" s="54">
        <f t="shared" si="156"/>
        <v>0</v>
      </c>
      <c r="G189" s="54">
        <f t="shared" si="156"/>
        <v>0</v>
      </c>
      <c r="H189" s="54">
        <v>0</v>
      </c>
      <c r="I189" s="54">
        <v>0</v>
      </c>
      <c r="J189" s="54">
        <v>0</v>
      </c>
      <c r="K189" s="54">
        <v>0</v>
      </c>
      <c r="L189" s="54">
        <v>0</v>
      </c>
      <c r="M189" s="54">
        <v>0</v>
      </c>
      <c r="N189" s="54">
        <v>0</v>
      </c>
      <c r="O189" s="54">
        <v>0</v>
      </c>
      <c r="P189" s="54">
        <f t="shared" si="159"/>
        <v>0</v>
      </c>
      <c r="Q189" s="54">
        <f t="shared" si="159"/>
        <v>0</v>
      </c>
      <c r="R189" s="89"/>
      <c r="S189" s="65"/>
      <c r="T189" s="65"/>
      <c r="U189" s="65"/>
      <c r="V189" s="65"/>
      <c r="W189" s="65"/>
      <c r="X189" s="65"/>
      <c r="Y189" s="65"/>
      <c r="Z189" s="65"/>
      <c r="AA189" s="65"/>
      <c r="AB189" s="65"/>
      <c r="AC189" s="65"/>
      <c r="AD189" s="65"/>
      <c r="AE189" s="65"/>
    </row>
    <row r="190" spans="1:34" ht="15" customHeight="1">
      <c r="A190" s="85"/>
      <c r="B190" s="86"/>
      <c r="C190" s="87"/>
      <c r="D190" s="68"/>
      <c r="E190" s="29" t="s">
        <v>187</v>
      </c>
      <c r="F190" s="54">
        <f t="shared" si="156"/>
        <v>0</v>
      </c>
      <c r="G190" s="54">
        <f t="shared" si="156"/>
        <v>0</v>
      </c>
      <c r="H190" s="54">
        <v>0</v>
      </c>
      <c r="I190" s="54">
        <v>0</v>
      </c>
      <c r="J190" s="54">
        <v>0</v>
      </c>
      <c r="K190" s="54">
        <v>0</v>
      </c>
      <c r="L190" s="54">
        <v>0</v>
      </c>
      <c r="M190" s="54">
        <v>0</v>
      </c>
      <c r="N190" s="54">
        <v>0</v>
      </c>
      <c r="O190" s="54">
        <v>0</v>
      </c>
      <c r="P190" s="54">
        <f t="shared" si="159"/>
        <v>0</v>
      </c>
      <c r="Q190" s="54">
        <f t="shared" si="159"/>
        <v>0</v>
      </c>
      <c r="R190" s="89"/>
      <c r="S190" s="65"/>
      <c r="T190" s="65"/>
      <c r="U190" s="65"/>
      <c r="V190" s="65"/>
      <c r="W190" s="65"/>
      <c r="X190" s="65"/>
      <c r="Y190" s="65"/>
      <c r="Z190" s="65"/>
      <c r="AA190" s="65"/>
      <c r="AB190" s="65"/>
      <c r="AC190" s="65"/>
      <c r="AD190" s="65"/>
      <c r="AE190" s="65"/>
    </row>
    <row r="191" spans="1:34" ht="25.5" customHeight="1">
      <c r="A191" s="66" t="s">
        <v>32</v>
      </c>
      <c r="B191" s="92" t="s">
        <v>110</v>
      </c>
      <c r="C191" s="77">
        <v>508</v>
      </c>
      <c r="D191" s="68" t="s">
        <v>132</v>
      </c>
      <c r="E191" s="29" t="s">
        <v>24</v>
      </c>
      <c r="F191" s="54">
        <f t="shared" ref="F191:M191" si="160">F192+F193+F194+F195</f>
        <v>385358.73</v>
      </c>
      <c r="G191" s="54">
        <f t="shared" si="160"/>
        <v>385358.73</v>
      </c>
      <c r="H191" s="54">
        <f t="shared" si="160"/>
        <v>75000</v>
      </c>
      <c r="I191" s="54">
        <f t="shared" si="160"/>
        <v>75000</v>
      </c>
      <c r="J191" s="54">
        <f t="shared" si="160"/>
        <v>49500</v>
      </c>
      <c r="K191" s="54">
        <f t="shared" si="160"/>
        <v>49500</v>
      </c>
      <c r="L191" s="54">
        <f t="shared" si="160"/>
        <v>260858.73</v>
      </c>
      <c r="M191" s="54">
        <f t="shared" si="160"/>
        <v>260858.73</v>
      </c>
      <c r="N191" s="54">
        <f t="shared" ref="N191:O191" si="161">N192+N193+N194+N195</f>
        <v>20000</v>
      </c>
      <c r="O191" s="54">
        <f t="shared" si="161"/>
        <v>20000</v>
      </c>
      <c r="P191" s="54">
        <f t="shared" ref="P191:Q191" si="162">P192+P193+P194+P195</f>
        <v>273393.13</v>
      </c>
      <c r="Q191" s="54">
        <f t="shared" si="162"/>
        <v>273393.13</v>
      </c>
      <c r="R191" s="70" t="s">
        <v>111</v>
      </c>
      <c r="S191" s="64" t="s">
        <v>95</v>
      </c>
      <c r="T191" s="64">
        <f>V191+X191</f>
        <v>8</v>
      </c>
      <c r="U191" s="64">
        <f>W191+Y191</f>
        <v>6</v>
      </c>
      <c r="V191" s="64">
        <v>6</v>
      </c>
      <c r="W191" s="64">
        <v>3</v>
      </c>
      <c r="X191" s="64">
        <v>2</v>
      </c>
      <c r="Y191" s="64">
        <v>3</v>
      </c>
      <c r="Z191" s="64">
        <v>2</v>
      </c>
      <c r="AA191" s="64">
        <v>16</v>
      </c>
      <c r="AB191" s="64">
        <v>2</v>
      </c>
      <c r="AC191" s="64">
        <v>2</v>
      </c>
      <c r="AD191" s="64">
        <v>2</v>
      </c>
      <c r="AE191" s="64">
        <v>2</v>
      </c>
    </row>
    <row r="192" spans="1:34" ht="15" customHeight="1">
      <c r="A192" s="66"/>
      <c r="B192" s="92"/>
      <c r="C192" s="78"/>
      <c r="D192" s="68"/>
      <c r="E192" s="29" t="s">
        <v>89</v>
      </c>
      <c r="F192" s="54">
        <f>H192+J192+L192</f>
        <v>385358.73</v>
      </c>
      <c r="G192" s="54">
        <f>I192+K192+M192</f>
        <v>385358.73</v>
      </c>
      <c r="H192" s="54">
        <v>75000</v>
      </c>
      <c r="I192" s="54">
        <v>75000</v>
      </c>
      <c r="J192" s="54">
        <v>49500</v>
      </c>
      <c r="K192" s="54">
        <v>49500</v>
      </c>
      <c r="L192" s="54">
        <v>260858.73</v>
      </c>
      <c r="M192" s="54">
        <v>260858.73</v>
      </c>
      <c r="N192" s="54">
        <v>20000</v>
      </c>
      <c r="O192" s="54">
        <v>20000</v>
      </c>
      <c r="P192" s="54">
        <v>273393.13</v>
      </c>
      <c r="Q192" s="54">
        <v>273393.13</v>
      </c>
      <c r="R192" s="70"/>
      <c r="S192" s="64"/>
      <c r="T192" s="64"/>
      <c r="U192" s="64"/>
      <c r="V192" s="64"/>
      <c r="W192" s="64"/>
      <c r="X192" s="64"/>
      <c r="Y192" s="64"/>
      <c r="Z192" s="64"/>
      <c r="AA192" s="64"/>
      <c r="AB192" s="64"/>
      <c r="AC192" s="64"/>
      <c r="AD192" s="64"/>
      <c r="AE192" s="64"/>
    </row>
    <row r="193" spans="1:31" ht="60" customHeight="1">
      <c r="A193" s="66"/>
      <c r="B193" s="92"/>
      <c r="C193" s="78"/>
      <c r="D193" s="68"/>
      <c r="E193" s="29" t="s">
        <v>90</v>
      </c>
      <c r="F193" s="54">
        <f>H193+J193+L193</f>
        <v>0</v>
      </c>
      <c r="G193" s="54">
        <f>I193+K193+M193</f>
        <v>0</v>
      </c>
      <c r="H193" s="54">
        <v>0</v>
      </c>
      <c r="I193" s="54">
        <v>0</v>
      </c>
      <c r="J193" s="54">
        <v>0</v>
      </c>
      <c r="K193" s="54">
        <v>0</v>
      </c>
      <c r="L193" s="54">
        <v>0</v>
      </c>
      <c r="M193" s="54">
        <v>0</v>
      </c>
      <c r="N193" s="54">
        <v>0</v>
      </c>
      <c r="O193" s="54">
        <v>0</v>
      </c>
      <c r="P193" s="54">
        <v>0</v>
      </c>
      <c r="Q193" s="54">
        <v>0</v>
      </c>
      <c r="R193" s="70"/>
      <c r="S193" s="64"/>
      <c r="T193" s="64"/>
      <c r="U193" s="64"/>
      <c r="V193" s="64"/>
      <c r="W193" s="64"/>
      <c r="X193" s="64"/>
      <c r="Y193" s="64"/>
      <c r="Z193" s="64"/>
      <c r="AA193" s="64"/>
      <c r="AB193" s="64"/>
      <c r="AC193" s="64"/>
      <c r="AD193" s="64"/>
      <c r="AE193" s="64"/>
    </row>
    <row r="194" spans="1:31" ht="15" customHeight="1">
      <c r="A194" s="66"/>
      <c r="B194" s="92"/>
      <c r="C194" s="78"/>
      <c r="D194" s="68"/>
      <c r="E194" s="29" t="s">
        <v>186</v>
      </c>
      <c r="F194" s="54">
        <f>H194+J194</f>
        <v>0</v>
      </c>
      <c r="G194" s="54">
        <f>I194+K194</f>
        <v>0</v>
      </c>
      <c r="H194" s="54">
        <v>0</v>
      </c>
      <c r="I194" s="54">
        <v>0</v>
      </c>
      <c r="J194" s="54">
        <v>0</v>
      </c>
      <c r="K194" s="54">
        <v>0</v>
      </c>
      <c r="L194" s="54">
        <v>0</v>
      </c>
      <c r="M194" s="54">
        <v>0</v>
      </c>
      <c r="N194" s="54">
        <v>0</v>
      </c>
      <c r="O194" s="54">
        <v>0</v>
      </c>
      <c r="P194" s="54">
        <v>0</v>
      </c>
      <c r="Q194" s="54">
        <v>0</v>
      </c>
      <c r="R194" s="70"/>
      <c r="S194" s="64"/>
      <c r="T194" s="64"/>
      <c r="U194" s="64"/>
      <c r="V194" s="64"/>
      <c r="W194" s="64"/>
      <c r="X194" s="64"/>
      <c r="Y194" s="64"/>
      <c r="Z194" s="64"/>
      <c r="AA194" s="64"/>
      <c r="AB194" s="64"/>
      <c r="AC194" s="64"/>
      <c r="AD194" s="64"/>
      <c r="AE194" s="64"/>
    </row>
    <row r="195" spans="1:31" ht="43.5" customHeight="1">
      <c r="A195" s="66"/>
      <c r="B195" s="92"/>
      <c r="C195" s="79"/>
      <c r="D195" s="68"/>
      <c r="E195" s="29" t="s">
        <v>187</v>
      </c>
      <c r="F195" s="54">
        <f>H195+J195</f>
        <v>0</v>
      </c>
      <c r="G195" s="54">
        <f>I195+K195</f>
        <v>0</v>
      </c>
      <c r="H195" s="54">
        <v>0</v>
      </c>
      <c r="I195" s="54">
        <v>0</v>
      </c>
      <c r="J195" s="54">
        <v>0</v>
      </c>
      <c r="K195" s="54">
        <v>0</v>
      </c>
      <c r="L195" s="54">
        <v>0</v>
      </c>
      <c r="M195" s="54">
        <v>0</v>
      </c>
      <c r="N195" s="54">
        <v>0</v>
      </c>
      <c r="O195" s="54">
        <v>0</v>
      </c>
      <c r="P195" s="54">
        <v>0</v>
      </c>
      <c r="Q195" s="54">
        <v>0</v>
      </c>
      <c r="R195" s="70"/>
      <c r="S195" s="64"/>
      <c r="T195" s="64"/>
      <c r="U195" s="64"/>
      <c r="V195" s="64"/>
      <c r="W195" s="64"/>
      <c r="X195" s="64"/>
      <c r="Y195" s="64"/>
      <c r="Z195" s="64"/>
      <c r="AA195" s="64"/>
      <c r="AB195" s="64"/>
      <c r="AC195" s="64"/>
      <c r="AD195" s="64"/>
      <c r="AE195" s="64"/>
    </row>
    <row r="196" spans="1:31" ht="25.5" customHeight="1">
      <c r="A196" s="66" t="s">
        <v>37</v>
      </c>
      <c r="B196" s="67" t="s">
        <v>112</v>
      </c>
      <c r="C196" s="91">
        <v>508</v>
      </c>
      <c r="D196" s="68" t="s">
        <v>133</v>
      </c>
      <c r="E196" s="29" t="s">
        <v>24</v>
      </c>
      <c r="F196" s="54">
        <f t="shared" ref="F196:M196" si="163">F197+F198+F199+F200</f>
        <v>443470.57</v>
      </c>
      <c r="G196" s="54">
        <f t="shared" si="163"/>
        <v>443470.57</v>
      </c>
      <c r="H196" s="54">
        <f t="shared" si="163"/>
        <v>55978.57</v>
      </c>
      <c r="I196" s="54">
        <f t="shared" si="163"/>
        <v>55978.57</v>
      </c>
      <c r="J196" s="54">
        <f t="shared" si="163"/>
        <v>209292</v>
      </c>
      <c r="K196" s="54">
        <f t="shared" si="163"/>
        <v>209292</v>
      </c>
      <c r="L196" s="54">
        <f t="shared" si="163"/>
        <v>178200</v>
      </c>
      <c r="M196" s="54">
        <f t="shared" si="163"/>
        <v>178200</v>
      </c>
      <c r="N196" s="54">
        <f t="shared" ref="N196:O196" si="164">N197+N198+N199+N200</f>
        <v>173900</v>
      </c>
      <c r="O196" s="54">
        <f t="shared" si="164"/>
        <v>173900</v>
      </c>
      <c r="P196" s="54">
        <f t="shared" ref="P196:Q196" si="165">P197+P198+P199+P200</f>
        <v>236000</v>
      </c>
      <c r="Q196" s="54">
        <f t="shared" si="165"/>
        <v>236000</v>
      </c>
      <c r="R196" s="70" t="s">
        <v>113</v>
      </c>
      <c r="S196" s="64" t="s">
        <v>95</v>
      </c>
      <c r="T196" s="64">
        <f>V196+X196</f>
        <v>80</v>
      </c>
      <c r="U196" s="64">
        <f>W196+Y196</f>
        <v>25</v>
      </c>
      <c r="V196" s="64">
        <v>40</v>
      </c>
      <c r="W196" s="64">
        <v>11</v>
      </c>
      <c r="X196" s="64">
        <v>40</v>
      </c>
      <c r="Y196" s="64">
        <v>14</v>
      </c>
      <c r="Z196" s="64">
        <v>40</v>
      </c>
      <c r="AA196" s="64">
        <v>14</v>
      </c>
      <c r="AB196" s="64">
        <v>40</v>
      </c>
      <c r="AC196" s="64">
        <v>25</v>
      </c>
      <c r="AD196" s="64">
        <v>5</v>
      </c>
      <c r="AE196" s="64">
        <v>35</v>
      </c>
    </row>
    <row r="197" spans="1:31" ht="15" customHeight="1">
      <c r="A197" s="66"/>
      <c r="B197" s="67"/>
      <c r="C197" s="91"/>
      <c r="D197" s="68"/>
      <c r="E197" s="29" t="s">
        <v>89</v>
      </c>
      <c r="F197" s="54">
        <f>H197+J197+L197</f>
        <v>443470.57</v>
      </c>
      <c r="G197" s="54">
        <f>I197+K197+M197</f>
        <v>443470.57</v>
      </c>
      <c r="H197" s="54">
        <v>55978.57</v>
      </c>
      <c r="I197" s="54">
        <v>55978.57</v>
      </c>
      <c r="J197" s="54">
        <v>209292</v>
      </c>
      <c r="K197" s="54">
        <v>209292</v>
      </c>
      <c r="L197" s="54">
        <v>178200</v>
      </c>
      <c r="M197" s="54">
        <v>178200</v>
      </c>
      <c r="N197" s="54">
        <v>173900</v>
      </c>
      <c r="O197" s="54">
        <v>173900</v>
      </c>
      <c r="P197" s="54">
        <v>236000</v>
      </c>
      <c r="Q197" s="54">
        <v>236000</v>
      </c>
      <c r="R197" s="70"/>
      <c r="S197" s="64"/>
      <c r="T197" s="64"/>
      <c r="U197" s="64"/>
      <c r="V197" s="64"/>
      <c r="W197" s="64"/>
      <c r="X197" s="64"/>
      <c r="Y197" s="64"/>
      <c r="Z197" s="64"/>
      <c r="AA197" s="64"/>
      <c r="AB197" s="64"/>
      <c r="AC197" s="64"/>
      <c r="AD197" s="64"/>
      <c r="AE197" s="64"/>
    </row>
    <row r="198" spans="1:31" ht="81" customHeight="1">
      <c r="A198" s="66"/>
      <c r="B198" s="67"/>
      <c r="C198" s="91"/>
      <c r="D198" s="68"/>
      <c r="E198" s="29" t="s">
        <v>90</v>
      </c>
      <c r="F198" s="54">
        <f>H198+J198+L198</f>
        <v>0</v>
      </c>
      <c r="G198" s="54">
        <f>I198+K198+M198</f>
        <v>0</v>
      </c>
      <c r="H198" s="54">
        <v>0</v>
      </c>
      <c r="I198" s="54">
        <v>0</v>
      </c>
      <c r="J198" s="54">
        <v>0</v>
      </c>
      <c r="K198" s="54">
        <v>0</v>
      </c>
      <c r="L198" s="54">
        <v>0</v>
      </c>
      <c r="M198" s="54">
        <v>0</v>
      </c>
      <c r="N198" s="54">
        <v>0</v>
      </c>
      <c r="O198" s="54">
        <v>0</v>
      </c>
      <c r="P198" s="54">
        <v>0</v>
      </c>
      <c r="Q198" s="54">
        <v>0</v>
      </c>
      <c r="R198" s="70"/>
      <c r="S198" s="64"/>
      <c r="T198" s="64"/>
      <c r="U198" s="64"/>
      <c r="V198" s="64"/>
      <c r="W198" s="64"/>
      <c r="X198" s="64"/>
      <c r="Y198" s="64"/>
      <c r="Z198" s="64"/>
      <c r="AA198" s="64"/>
      <c r="AB198" s="64"/>
      <c r="AC198" s="64"/>
      <c r="AD198" s="64"/>
      <c r="AE198" s="64"/>
    </row>
    <row r="199" spans="1:31" ht="15" hidden="1" customHeight="1">
      <c r="A199" s="66"/>
      <c r="B199" s="67"/>
      <c r="C199" s="20">
        <v>508</v>
      </c>
      <c r="D199" s="68"/>
      <c r="E199" s="29" t="s">
        <v>186</v>
      </c>
      <c r="F199" s="54">
        <f>H199+J199</f>
        <v>0</v>
      </c>
      <c r="G199" s="54">
        <f>I199+K199</f>
        <v>0</v>
      </c>
      <c r="H199" s="54">
        <v>0</v>
      </c>
      <c r="I199" s="54">
        <v>0</v>
      </c>
      <c r="J199" s="54">
        <v>0</v>
      </c>
      <c r="K199" s="54">
        <v>0</v>
      </c>
      <c r="L199" s="54">
        <v>0</v>
      </c>
      <c r="M199" s="54">
        <v>0</v>
      </c>
      <c r="N199" s="54">
        <v>0</v>
      </c>
      <c r="O199" s="54">
        <v>0</v>
      </c>
      <c r="P199" s="54">
        <v>0</v>
      </c>
      <c r="Q199" s="54">
        <v>0</v>
      </c>
      <c r="R199" s="70"/>
      <c r="S199" s="64"/>
      <c r="T199" s="64"/>
      <c r="U199" s="64"/>
      <c r="V199" s="64"/>
      <c r="W199" s="64"/>
      <c r="X199" s="64"/>
      <c r="Y199" s="64"/>
      <c r="Z199" s="64"/>
      <c r="AA199" s="64"/>
      <c r="AB199" s="64"/>
      <c r="AC199" s="64"/>
      <c r="AD199" s="64"/>
      <c r="AE199" s="64"/>
    </row>
    <row r="200" spans="1:31" ht="15" hidden="1" customHeight="1">
      <c r="A200" s="66"/>
      <c r="B200" s="67"/>
      <c r="C200" s="34"/>
      <c r="D200" s="68"/>
      <c r="E200" s="29" t="s">
        <v>187</v>
      </c>
      <c r="F200" s="54">
        <f>H200+J200</f>
        <v>0</v>
      </c>
      <c r="G200" s="54">
        <f>I200+K200</f>
        <v>0</v>
      </c>
      <c r="H200" s="54">
        <v>0</v>
      </c>
      <c r="I200" s="54">
        <v>0</v>
      </c>
      <c r="J200" s="54">
        <v>0</v>
      </c>
      <c r="K200" s="54">
        <v>0</v>
      </c>
      <c r="L200" s="54">
        <v>0</v>
      </c>
      <c r="M200" s="54">
        <v>0</v>
      </c>
      <c r="N200" s="54">
        <v>0</v>
      </c>
      <c r="O200" s="54">
        <v>0</v>
      </c>
      <c r="P200" s="54">
        <v>0</v>
      </c>
      <c r="Q200" s="54">
        <v>0</v>
      </c>
      <c r="R200" s="70"/>
      <c r="S200" s="64"/>
      <c r="T200" s="64"/>
      <c r="U200" s="64"/>
      <c r="V200" s="64"/>
      <c r="W200" s="64"/>
      <c r="X200" s="64"/>
      <c r="Y200" s="64"/>
      <c r="Z200" s="64"/>
      <c r="AA200" s="64"/>
      <c r="AB200" s="64"/>
      <c r="AC200" s="64"/>
      <c r="AD200" s="64"/>
      <c r="AE200" s="64"/>
    </row>
    <row r="201" spans="1:31" ht="25.5" customHeight="1">
      <c r="A201" s="85" t="s">
        <v>39</v>
      </c>
      <c r="B201" s="92" t="s">
        <v>114</v>
      </c>
      <c r="C201" s="77">
        <v>508</v>
      </c>
      <c r="D201" s="68" t="s">
        <v>134</v>
      </c>
      <c r="E201" s="29" t="s">
        <v>24</v>
      </c>
      <c r="F201" s="54">
        <f t="shared" ref="F201:M201" si="166">F202+F203+F204+F205</f>
        <v>465286.67000000004</v>
      </c>
      <c r="G201" s="54">
        <f t="shared" si="166"/>
        <v>358586.67000000004</v>
      </c>
      <c r="H201" s="54">
        <f t="shared" si="166"/>
        <v>219720</v>
      </c>
      <c r="I201" s="54">
        <f t="shared" si="166"/>
        <v>219720</v>
      </c>
      <c r="J201" s="54">
        <f t="shared" si="166"/>
        <v>138866.67000000001</v>
      </c>
      <c r="K201" s="54">
        <f t="shared" si="166"/>
        <v>138866.67000000001</v>
      </c>
      <c r="L201" s="54">
        <f t="shared" si="166"/>
        <v>106700</v>
      </c>
      <c r="M201" s="54">
        <f t="shared" si="166"/>
        <v>106700</v>
      </c>
      <c r="N201" s="54">
        <f t="shared" ref="N201:O201" si="167">N202+N203+N204+N205</f>
        <v>189390</v>
      </c>
      <c r="O201" s="54">
        <f t="shared" si="167"/>
        <v>189390</v>
      </c>
      <c r="P201" s="54">
        <f t="shared" ref="P201:Q201" si="168">P202+P203+P204+P205</f>
        <v>167590</v>
      </c>
      <c r="Q201" s="54">
        <f t="shared" si="168"/>
        <v>167590</v>
      </c>
      <c r="R201" s="70" t="s">
        <v>115</v>
      </c>
      <c r="S201" s="64" t="s">
        <v>95</v>
      </c>
      <c r="T201" s="64">
        <f>V201+X201</f>
        <v>40</v>
      </c>
      <c r="U201" s="64">
        <f>W201+Y201</f>
        <v>57</v>
      </c>
      <c r="V201" s="64">
        <v>20</v>
      </c>
      <c r="W201" s="64">
        <v>25</v>
      </c>
      <c r="X201" s="64">
        <v>20</v>
      </c>
      <c r="Y201" s="64">
        <v>32</v>
      </c>
      <c r="Z201" s="64">
        <v>20</v>
      </c>
      <c r="AA201" s="64">
        <v>36</v>
      </c>
      <c r="AB201" s="64">
        <v>20</v>
      </c>
      <c r="AC201" s="64">
        <v>102</v>
      </c>
      <c r="AD201" s="64">
        <v>20</v>
      </c>
      <c r="AE201" s="64">
        <v>23</v>
      </c>
    </row>
    <row r="202" spans="1:31" ht="15" customHeight="1">
      <c r="A202" s="85"/>
      <c r="B202" s="92"/>
      <c r="C202" s="78"/>
      <c r="D202" s="68"/>
      <c r="E202" s="29" t="s">
        <v>89</v>
      </c>
      <c r="F202" s="54">
        <f>H202+J202+L202</f>
        <v>465286.67000000004</v>
      </c>
      <c r="G202" s="54">
        <f t="shared" ref="F202:G205" si="169">I202+K202</f>
        <v>358586.67000000004</v>
      </c>
      <c r="H202" s="54">
        <v>219720</v>
      </c>
      <c r="I202" s="54">
        <v>219720</v>
      </c>
      <c r="J202" s="54">
        <v>138866.67000000001</v>
      </c>
      <c r="K202" s="54">
        <v>138866.67000000001</v>
      </c>
      <c r="L202" s="54">
        <v>106700</v>
      </c>
      <c r="M202" s="54">
        <v>106700</v>
      </c>
      <c r="N202" s="54">
        <v>189390</v>
      </c>
      <c r="O202" s="54">
        <v>189390</v>
      </c>
      <c r="P202" s="54">
        <v>167590</v>
      </c>
      <c r="Q202" s="54">
        <v>167590</v>
      </c>
      <c r="R202" s="70"/>
      <c r="S202" s="64"/>
      <c r="T202" s="64"/>
      <c r="U202" s="64"/>
      <c r="V202" s="64"/>
      <c r="W202" s="64"/>
      <c r="X202" s="64"/>
      <c r="Y202" s="64"/>
      <c r="Z202" s="64"/>
      <c r="AA202" s="64"/>
      <c r="AB202" s="64"/>
      <c r="AC202" s="64"/>
      <c r="AD202" s="64"/>
      <c r="AE202" s="64"/>
    </row>
    <row r="203" spans="1:31" ht="57" customHeight="1">
      <c r="A203" s="85"/>
      <c r="B203" s="92"/>
      <c r="C203" s="78"/>
      <c r="D203" s="68"/>
      <c r="E203" s="29" t="s">
        <v>90</v>
      </c>
      <c r="F203" s="54">
        <f t="shared" si="169"/>
        <v>0</v>
      </c>
      <c r="G203" s="54">
        <f t="shared" si="169"/>
        <v>0</v>
      </c>
      <c r="H203" s="54">
        <v>0</v>
      </c>
      <c r="I203" s="54">
        <v>0</v>
      </c>
      <c r="J203" s="54">
        <v>0</v>
      </c>
      <c r="K203" s="54">
        <v>0</v>
      </c>
      <c r="L203" s="54">
        <v>0</v>
      </c>
      <c r="M203" s="54">
        <v>0</v>
      </c>
      <c r="N203" s="54">
        <v>0</v>
      </c>
      <c r="O203" s="54">
        <v>0</v>
      </c>
      <c r="P203" s="54">
        <v>0</v>
      </c>
      <c r="Q203" s="54">
        <v>0</v>
      </c>
      <c r="R203" s="70"/>
      <c r="S203" s="64"/>
      <c r="T203" s="64"/>
      <c r="U203" s="64"/>
      <c r="V203" s="64"/>
      <c r="W203" s="64"/>
      <c r="X203" s="64"/>
      <c r="Y203" s="64"/>
      <c r="Z203" s="64"/>
      <c r="AA203" s="64"/>
      <c r="AB203" s="64"/>
      <c r="AC203" s="64"/>
      <c r="AD203" s="64"/>
      <c r="AE203" s="64"/>
    </row>
    <row r="204" spans="1:31" ht="21" customHeight="1">
      <c r="A204" s="85"/>
      <c r="B204" s="92"/>
      <c r="C204" s="78"/>
      <c r="D204" s="68"/>
      <c r="E204" s="29" t="s">
        <v>186</v>
      </c>
      <c r="F204" s="54">
        <f t="shared" si="169"/>
        <v>0</v>
      </c>
      <c r="G204" s="54">
        <f t="shared" si="169"/>
        <v>0</v>
      </c>
      <c r="H204" s="54">
        <v>0</v>
      </c>
      <c r="I204" s="54">
        <v>0</v>
      </c>
      <c r="J204" s="54">
        <v>0</v>
      </c>
      <c r="K204" s="54">
        <v>0</v>
      </c>
      <c r="L204" s="54">
        <v>0</v>
      </c>
      <c r="M204" s="54">
        <v>0</v>
      </c>
      <c r="N204" s="54">
        <v>0</v>
      </c>
      <c r="O204" s="54">
        <v>0</v>
      </c>
      <c r="P204" s="54">
        <v>0</v>
      </c>
      <c r="Q204" s="54">
        <v>0</v>
      </c>
      <c r="R204" s="70"/>
      <c r="S204" s="64"/>
      <c r="T204" s="64"/>
      <c r="U204" s="64"/>
      <c r="V204" s="64"/>
      <c r="W204" s="64"/>
      <c r="X204" s="64"/>
      <c r="Y204" s="64"/>
      <c r="Z204" s="64"/>
      <c r="AA204" s="64"/>
      <c r="AB204" s="64"/>
      <c r="AC204" s="64"/>
      <c r="AD204" s="64"/>
      <c r="AE204" s="64"/>
    </row>
    <row r="205" spans="1:31" ht="15" customHeight="1">
      <c r="A205" s="85"/>
      <c r="B205" s="92"/>
      <c r="C205" s="79"/>
      <c r="D205" s="68"/>
      <c r="E205" s="29" t="s">
        <v>187</v>
      </c>
      <c r="F205" s="54">
        <f t="shared" si="169"/>
        <v>0</v>
      </c>
      <c r="G205" s="54">
        <f t="shared" si="169"/>
        <v>0</v>
      </c>
      <c r="H205" s="54">
        <v>0</v>
      </c>
      <c r="I205" s="54">
        <v>0</v>
      </c>
      <c r="J205" s="54">
        <v>0</v>
      </c>
      <c r="K205" s="54">
        <v>0</v>
      </c>
      <c r="L205" s="54">
        <v>0</v>
      </c>
      <c r="M205" s="54">
        <v>0</v>
      </c>
      <c r="N205" s="54">
        <v>0</v>
      </c>
      <c r="O205" s="54">
        <v>0</v>
      </c>
      <c r="P205" s="54">
        <v>0</v>
      </c>
      <c r="Q205" s="54">
        <v>0</v>
      </c>
      <c r="R205" s="70"/>
      <c r="S205" s="64"/>
      <c r="T205" s="64"/>
      <c r="U205" s="64"/>
      <c r="V205" s="64"/>
      <c r="W205" s="64"/>
      <c r="X205" s="64"/>
      <c r="Y205" s="64"/>
      <c r="Z205" s="64"/>
      <c r="AA205" s="64"/>
      <c r="AB205" s="64"/>
      <c r="AC205" s="64"/>
      <c r="AD205" s="64"/>
      <c r="AE205" s="64"/>
    </row>
    <row r="206" spans="1:31" ht="25.5" customHeight="1">
      <c r="A206" s="66" t="s">
        <v>41</v>
      </c>
      <c r="B206" s="67" t="s">
        <v>116</v>
      </c>
      <c r="C206" s="93">
        <v>508</v>
      </c>
      <c r="D206" s="68" t="s">
        <v>135</v>
      </c>
      <c r="E206" s="29" t="s">
        <v>24</v>
      </c>
      <c r="F206" s="54">
        <f>H206+J206+L206</f>
        <v>2964573.71</v>
      </c>
      <c r="G206" s="54">
        <f>I206+K206+M206</f>
        <v>2964573.71</v>
      </c>
      <c r="H206" s="54">
        <f t="shared" ref="H206:M206" si="170">H207+H208+H209+H210</f>
        <v>647091.36</v>
      </c>
      <c r="I206" s="54">
        <f t="shared" si="170"/>
        <v>647091.36</v>
      </c>
      <c r="J206" s="54">
        <f t="shared" si="170"/>
        <v>799471.36</v>
      </c>
      <c r="K206" s="54">
        <f t="shared" si="170"/>
        <v>799471.36</v>
      </c>
      <c r="L206" s="54">
        <f t="shared" si="170"/>
        <v>1518010.99</v>
      </c>
      <c r="M206" s="54">
        <f t="shared" si="170"/>
        <v>1518010.99</v>
      </c>
      <c r="N206" s="54">
        <f t="shared" ref="N206:O206" si="171">N207+N208+N209+N210</f>
        <v>2272837.11</v>
      </c>
      <c r="O206" s="54">
        <f t="shared" si="171"/>
        <v>2272837.11</v>
      </c>
      <c r="P206" s="54">
        <f t="shared" ref="P206:Q206" si="172">P207+P208+P209+P210</f>
        <v>1745357.27</v>
      </c>
      <c r="Q206" s="54">
        <f t="shared" si="172"/>
        <v>1745357.27</v>
      </c>
      <c r="R206" s="70" t="s">
        <v>117</v>
      </c>
      <c r="S206" s="64" t="s">
        <v>95</v>
      </c>
      <c r="T206" s="64">
        <f>V206+X206</f>
        <v>16</v>
      </c>
      <c r="U206" s="64">
        <f>W206+Y206</f>
        <v>16</v>
      </c>
      <c r="V206" s="64">
        <v>8</v>
      </c>
      <c r="W206" s="64">
        <v>8</v>
      </c>
      <c r="X206" s="64">
        <v>8</v>
      </c>
      <c r="Y206" s="64">
        <v>8</v>
      </c>
      <c r="Z206" s="64">
        <v>8</v>
      </c>
      <c r="AA206" s="64">
        <v>8</v>
      </c>
      <c r="AB206" s="64">
        <v>8</v>
      </c>
      <c r="AC206" s="64">
        <v>8</v>
      </c>
      <c r="AD206" s="64">
        <v>8</v>
      </c>
      <c r="AE206" s="64">
        <v>8</v>
      </c>
    </row>
    <row r="207" spans="1:31" ht="15" customHeight="1">
      <c r="A207" s="66"/>
      <c r="B207" s="67"/>
      <c r="C207" s="94"/>
      <c r="D207" s="68"/>
      <c r="E207" s="29" t="s">
        <v>89</v>
      </c>
      <c r="F207" s="54">
        <f>H207+J207+L207</f>
        <v>2964573.71</v>
      </c>
      <c r="G207" s="54">
        <f t="shared" ref="F207:G210" si="173">I207+K207</f>
        <v>1446562.72</v>
      </c>
      <c r="H207" s="54">
        <v>647091.36</v>
      </c>
      <c r="I207" s="54">
        <v>647091.36</v>
      </c>
      <c r="J207" s="54">
        <v>799471.36</v>
      </c>
      <c r="K207" s="54">
        <v>799471.36</v>
      </c>
      <c r="L207" s="54">
        <v>1518010.99</v>
      </c>
      <c r="M207" s="54">
        <v>1518010.99</v>
      </c>
      <c r="N207" s="54">
        <v>2272837.11</v>
      </c>
      <c r="O207" s="54">
        <v>2272837.11</v>
      </c>
      <c r="P207" s="54">
        <v>1745357.27</v>
      </c>
      <c r="Q207" s="54">
        <v>1745357.27</v>
      </c>
      <c r="R207" s="70"/>
      <c r="S207" s="64"/>
      <c r="T207" s="64"/>
      <c r="U207" s="64"/>
      <c r="V207" s="64"/>
      <c r="W207" s="64"/>
      <c r="X207" s="64"/>
      <c r="Y207" s="64"/>
      <c r="Z207" s="64"/>
      <c r="AA207" s="64"/>
      <c r="AB207" s="64"/>
      <c r="AC207" s="64"/>
      <c r="AD207" s="64"/>
      <c r="AE207" s="64"/>
    </row>
    <row r="208" spans="1:31" ht="43.5" customHeight="1">
      <c r="A208" s="66"/>
      <c r="B208" s="67"/>
      <c r="C208" s="94"/>
      <c r="D208" s="68"/>
      <c r="E208" s="29" t="s">
        <v>90</v>
      </c>
      <c r="F208" s="54">
        <f>H208+J208+L208</f>
        <v>0</v>
      </c>
      <c r="G208" s="54">
        <f t="shared" si="173"/>
        <v>0</v>
      </c>
      <c r="H208" s="54">
        <v>0</v>
      </c>
      <c r="I208" s="54">
        <v>0</v>
      </c>
      <c r="J208" s="54">
        <v>0</v>
      </c>
      <c r="K208" s="54">
        <v>0</v>
      </c>
      <c r="L208" s="54">
        <v>0</v>
      </c>
      <c r="M208" s="54">
        <v>0</v>
      </c>
      <c r="N208" s="54">
        <v>0</v>
      </c>
      <c r="O208" s="54">
        <v>0</v>
      </c>
      <c r="P208" s="54">
        <v>0</v>
      </c>
      <c r="Q208" s="54">
        <v>0</v>
      </c>
      <c r="R208" s="70"/>
      <c r="S208" s="64"/>
      <c r="T208" s="64"/>
      <c r="U208" s="64"/>
      <c r="V208" s="64"/>
      <c r="W208" s="64"/>
      <c r="X208" s="64"/>
      <c r="Y208" s="64"/>
      <c r="Z208" s="64"/>
      <c r="AA208" s="64"/>
      <c r="AB208" s="64"/>
      <c r="AC208" s="64"/>
      <c r="AD208" s="64"/>
      <c r="AE208" s="64"/>
    </row>
    <row r="209" spans="1:31" ht="15" customHeight="1">
      <c r="A209" s="66"/>
      <c r="B209" s="67"/>
      <c r="C209" s="94"/>
      <c r="D209" s="68"/>
      <c r="E209" s="29" t="s">
        <v>186</v>
      </c>
      <c r="F209" s="54">
        <f t="shared" si="173"/>
        <v>0</v>
      </c>
      <c r="G209" s="54">
        <f t="shared" si="173"/>
        <v>0</v>
      </c>
      <c r="H209" s="54">
        <v>0</v>
      </c>
      <c r="I209" s="54">
        <v>0</v>
      </c>
      <c r="J209" s="54">
        <v>0</v>
      </c>
      <c r="K209" s="54">
        <v>0</v>
      </c>
      <c r="L209" s="54">
        <v>0</v>
      </c>
      <c r="M209" s="54">
        <v>0</v>
      </c>
      <c r="N209" s="54">
        <v>0</v>
      </c>
      <c r="O209" s="54">
        <v>0</v>
      </c>
      <c r="P209" s="54">
        <v>0</v>
      </c>
      <c r="Q209" s="54">
        <v>0</v>
      </c>
      <c r="R209" s="70"/>
      <c r="S209" s="64"/>
      <c r="T209" s="64"/>
      <c r="U209" s="64"/>
      <c r="V209" s="64"/>
      <c r="W209" s="64"/>
      <c r="X209" s="64"/>
      <c r="Y209" s="64"/>
      <c r="Z209" s="64"/>
      <c r="AA209" s="64"/>
      <c r="AB209" s="64"/>
      <c r="AC209" s="64"/>
      <c r="AD209" s="64"/>
      <c r="AE209" s="64"/>
    </row>
    <row r="210" spans="1:31" ht="19.5" customHeight="1">
      <c r="A210" s="66"/>
      <c r="B210" s="67"/>
      <c r="C210" s="95"/>
      <c r="D210" s="68"/>
      <c r="E210" s="29" t="s">
        <v>187</v>
      </c>
      <c r="F210" s="54">
        <f t="shared" si="173"/>
        <v>0</v>
      </c>
      <c r="G210" s="54">
        <f t="shared" si="173"/>
        <v>0</v>
      </c>
      <c r="H210" s="54">
        <v>0</v>
      </c>
      <c r="I210" s="54">
        <v>0</v>
      </c>
      <c r="J210" s="54">
        <v>0</v>
      </c>
      <c r="K210" s="54">
        <v>0</v>
      </c>
      <c r="L210" s="54">
        <v>0</v>
      </c>
      <c r="M210" s="54">
        <v>0</v>
      </c>
      <c r="N210" s="54">
        <v>0</v>
      </c>
      <c r="O210" s="54">
        <v>0</v>
      </c>
      <c r="P210" s="54">
        <v>0</v>
      </c>
      <c r="Q210" s="54">
        <v>0</v>
      </c>
      <c r="R210" s="70"/>
      <c r="S210" s="64"/>
      <c r="T210" s="64"/>
      <c r="U210" s="64"/>
      <c r="V210" s="64"/>
      <c r="W210" s="64"/>
      <c r="X210" s="64"/>
      <c r="Y210" s="64"/>
      <c r="Z210" s="64"/>
      <c r="AA210" s="64"/>
      <c r="AB210" s="64"/>
      <c r="AC210" s="64"/>
      <c r="AD210" s="64"/>
      <c r="AE210" s="64"/>
    </row>
    <row r="211" spans="1:31" ht="30" customHeight="1">
      <c r="A211" s="66" t="s">
        <v>43</v>
      </c>
      <c r="B211" s="67" t="s">
        <v>118</v>
      </c>
      <c r="C211" s="77">
        <v>508</v>
      </c>
      <c r="D211" s="68" t="s">
        <v>136</v>
      </c>
      <c r="E211" s="29" t="s">
        <v>24</v>
      </c>
      <c r="F211" s="54">
        <f>H211+J211+L211</f>
        <v>10303014.970000001</v>
      </c>
      <c r="G211" s="54">
        <f t="shared" ref="G211:M211" si="174">G212+G213+G214+G215</f>
        <v>6139147</v>
      </c>
      <c r="H211" s="54">
        <f t="shared" si="174"/>
        <v>2698322.56</v>
      </c>
      <c r="I211" s="54">
        <f t="shared" si="174"/>
        <v>2698322.56</v>
      </c>
      <c r="J211" s="54">
        <f t="shared" si="174"/>
        <v>3440824.44</v>
      </c>
      <c r="K211" s="54">
        <f t="shared" si="174"/>
        <v>3440824.44</v>
      </c>
      <c r="L211" s="54">
        <f t="shared" si="174"/>
        <v>4163867.97</v>
      </c>
      <c r="M211" s="54">
        <f t="shared" si="174"/>
        <v>4163867.97</v>
      </c>
      <c r="N211" s="54">
        <f t="shared" ref="N211:O211" si="175">N212+N213+N214+N215</f>
        <v>5208436.62</v>
      </c>
      <c r="O211" s="54">
        <f t="shared" si="175"/>
        <v>5208436.62</v>
      </c>
      <c r="P211" s="54">
        <f t="shared" ref="P211:Q211" si="176">P212+P213+P214+P215</f>
        <v>5921412</v>
      </c>
      <c r="Q211" s="54">
        <f t="shared" si="176"/>
        <v>5921412</v>
      </c>
      <c r="R211" s="70" t="s">
        <v>119</v>
      </c>
      <c r="S211" s="64" t="s">
        <v>95</v>
      </c>
      <c r="T211" s="64">
        <f>V211+X211</f>
        <v>2</v>
      </c>
      <c r="U211" s="64">
        <f>W211+Y211</f>
        <v>0</v>
      </c>
      <c r="V211" s="64">
        <v>1</v>
      </c>
      <c r="W211" s="64">
        <v>0</v>
      </c>
      <c r="X211" s="64">
        <v>1</v>
      </c>
      <c r="Y211" s="64">
        <v>0</v>
      </c>
      <c r="Z211" s="64">
        <v>1</v>
      </c>
      <c r="AA211" s="64">
        <v>1</v>
      </c>
      <c r="AB211" s="64">
        <v>1</v>
      </c>
      <c r="AC211" s="64">
        <v>1</v>
      </c>
      <c r="AD211" s="64">
        <v>0</v>
      </c>
      <c r="AE211" s="64">
        <v>0</v>
      </c>
    </row>
    <row r="212" spans="1:31" ht="15" customHeight="1">
      <c r="A212" s="66"/>
      <c r="B212" s="67"/>
      <c r="C212" s="78"/>
      <c r="D212" s="68"/>
      <c r="E212" s="29" t="s">
        <v>89</v>
      </c>
      <c r="F212" s="54">
        <f>H212+J212+L212</f>
        <v>10303014.970000001</v>
      </c>
      <c r="G212" s="54">
        <f t="shared" ref="F212:G215" si="177">I212+K212</f>
        <v>6139147</v>
      </c>
      <c r="H212" s="54">
        <v>2698322.56</v>
      </c>
      <c r="I212" s="54">
        <v>2698322.56</v>
      </c>
      <c r="J212" s="54">
        <f>3535494.23-72711.05-21958.74</f>
        <v>3440824.44</v>
      </c>
      <c r="K212" s="54">
        <v>3440824.44</v>
      </c>
      <c r="L212" s="54">
        <v>4163867.97</v>
      </c>
      <c r="M212" s="54">
        <v>4163867.97</v>
      </c>
      <c r="N212" s="54">
        <v>5208436.62</v>
      </c>
      <c r="O212" s="54">
        <v>5208436.62</v>
      </c>
      <c r="P212" s="54">
        <v>5921412</v>
      </c>
      <c r="Q212" s="54">
        <v>5921412</v>
      </c>
      <c r="R212" s="70"/>
      <c r="S212" s="64"/>
      <c r="T212" s="64"/>
      <c r="U212" s="64"/>
      <c r="V212" s="64"/>
      <c r="W212" s="64"/>
      <c r="X212" s="64"/>
      <c r="Y212" s="64"/>
      <c r="Z212" s="64"/>
      <c r="AA212" s="64"/>
      <c r="AB212" s="64"/>
      <c r="AC212" s="64"/>
      <c r="AD212" s="64"/>
      <c r="AE212" s="64"/>
    </row>
    <row r="213" spans="1:31" ht="32.25" customHeight="1">
      <c r="A213" s="66"/>
      <c r="B213" s="67"/>
      <c r="C213" s="78"/>
      <c r="D213" s="68"/>
      <c r="E213" s="29" t="s">
        <v>90</v>
      </c>
      <c r="F213" s="54">
        <f>H213+J213</f>
        <v>0</v>
      </c>
      <c r="G213" s="54">
        <f t="shared" si="177"/>
        <v>0</v>
      </c>
      <c r="H213" s="54">
        <v>0</v>
      </c>
      <c r="I213" s="54">
        <v>0</v>
      </c>
      <c r="J213" s="54">
        <v>0</v>
      </c>
      <c r="K213" s="54">
        <v>0</v>
      </c>
      <c r="L213" s="54">
        <v>0</v>
      </c>
      <c r="M213" s="54">
        <v>0</v>
      </c>
      <c r="N213" s="54">
        <v>0</v>
      </c>
      <c r="O213" s="54">
        <v>0</v>
      </c>
      <c r="P213" s="54">
        <v>0</v>
      </c>
      <c r="Q213" s="54">
        <v>0</v>
      </c>
      <c r="R213" s="70"/>
      <c r="S213" s="64"/>
      <c r="T213" s="64"/>
      <c r="U213" s="64"/>
      <c r="V213" s="64"/>
      <c r="W213" s="64"/>
      <c r="X213" s="64"/>
      <c r="Y213" s="64"/>
      <c r="Z213" s="64"/>
      <c r="AA213" s="64"/>
      <c r="AB213" s="64"/>
      <c r="AC213" s="64"/>
      <c r="AD213" s="64"/>
      <c r="AE213" s="64"/>
    </row>
    <row r="214" spans="1:31" ht="15" customHeight="1">
      <c r="A214" s="66"/>
      <c r="B214" s="67"/>
      <c r="C214" s="78"/>
      <c r="D214" s="68"/>
      <c r="E214" s="29" t="s">
        <v>186</v>
      </c>
      <c r="F214" s="54">
        <f t="shared" si="177"/>
        <v>0</v>
      </c>
      <c r="G214" s="54">
        <f t="shared" si="177"/>
        <v>0</v>
      </c>
      <c r="H214" s="54">
        <v>0</v>
      </c>
      <c r="I214" s="54">
        <v>0</v>
      </c>
      <c r="J214" s="54">
        <v>0</v>
      </c>
      <c r="K214" s="54">
        <v>0</v>
      </c>
      <c r="L214" s="54">
        <v>0</v>
      </c>
      <c r="M214" s="54">
        <v>0</v>
      </c>
      <c r="N214" s="54">
        <v>0</v>
      </c>
      <c r="O214" s="54">
        <v>0</v>
      </c>
      <c r="P214" s="54">
        <v>0</v>
      </c>
      <c r="Q214" s="54">
        <v>0</v>
      </c>
      <c r="R214" s="70"/>
      <c r="S214" s="64"/>
      <c r="T214" s="64"/>
      <c r="U214" s="64"/>
      <c r="V214" s="64"/>
      <c r="W214" s="64"/>
      <c r="X214" s="64"/>
      <c r="Y214" s="64"/>
      <c r="Z214" s="64"/>
      <c r="AA214" s="64"/>
      <c r="AB214" s="64"/>
      <c r="AC214" s="64"/>
      <c r="AD214" s="64"/>
      <c r="AE214" s="64"/>
    </row>
    <row r="215" spans="1:31" ht="85.5" customHeight="1">
      <c r="A215" s="66"/>
      <c r="B215" s="67"/>
      <c r="C215" s="79"/>
      <c r="D215" s="68"/>
      <c r="E215" s="29" t="s">
        <v>187</v>
      </c>
      <c r="F215" s="54">
        <f t="shared" si="177"/>
        <v>0</v>
      </c>
      <c r="G215" s="54">
        <f t="shared" si="177"/>
        <v>0</v>
      </c>
      <c r="H215" s="54">
        <v>0</v>
      </c>
      <c r="I215" s="54">
        <v>0</v>
      </c>
      <c r="J215" s="54">
        <v>0</v>
      </c>
      <c r="K215" s="54">
        <v>0</v>
      </c>
      <c r="L215" s="54">
        <v>0</v>
      </c>
      <c r="M215" s="54">
        <v>0</v>
      </c>
      <c r="N215" s="54">
        <v>0</v>
      </c>
      <c r="O215" s="54">
        <v>0</v>
      </c>
      <c r="P215" s="54">
        <v>0</v>
      </c>
      <c r="Q215" s="54">
        <v>0</v>
      </c>
      <c r="R215" s="70"/>
      <c r="S215" s="64"/>
      <c r="T215" s="64"/>
      <c r="U215" s="64"/>
      <c r="V215" s="64"/>
      <c r="W215" s="64"/>
      <c r="X215" s="64"/>
      <c r="Y215" s="64"/>
      <c r="Z215" s="64"/>
      <c r="AA215" s="64"/>
      <c r="AB215" s="64"/>
      <c r="AC215" s="64"/>
      <c r="AD215" s="64"/>
      <c r="AE215" s="64"/>
    </row>
    <row r="216" spans="1:31" ht="25.5">
      <c r="A216" s="66" t="s">
        <v>46</v>
      </c>
      <c r="B216" s="67" t="s">
        <v>120</v>
      </c>
      <c r="C216" s="77">
        <v>508</v>
      </c>
      <c r="D216" s="68" t="s">
        <v>137</v>
      </c>
      <c r="E216" s="29" t="s">
        <v>24</v>
      </c>
      <c r="F216" s="54">
        <f>H216+J216+L216</f>
        <v>325728</v>
      </c>
      <c r="G216" s="54">
        <f>I216+K216+M216</f>
        <v>325728</v>
      </c>
      <c r="H216" s="54">
        <f t="shared" ref="H216:M216" si="178">H217+H218+H219+H220</f>
        <v>177828</v>
      </c>
      <c r="I216" s="54">
        <f t="shared" si="178"/>
        <v>177828</v>
      </c>
      <c r="J216" s="54">
        <f t="shared" si="178"/>
        <v>147900</v>
      </c>
      <c r="K216" s="54">
        <f t="shared" si="178"/>
        <v>147900</v>
      </c>
      <c r="L216" s="54">
        <f t="shared" si="178"/>
        <v>0</v>
      </c>
      <c r="M216" s="54">
        <f t="shared" si="178"/>
        <v>0</v>
      </c>
      <c r="N216" s="54">
        <f t="shared" ref="N216:O216" si="179">N217+N218+N219+N220</f>
        <v>0</v>
      </c>
      <c r="O216" s="54">
        <f t="shared" si="179"/>
        <v>0</v>
      </c>
      <c r="P216" s="54">
        <f t="shared" ref="P216:Q216" si="180">P217+P218+P219+P220</f>
        <v>0</v>
      </c>
      <c r="Q216" s="54">
        <f t="shared" si="180"/>
        <v>0</v>
      </c>
      <c r="R216" s="70" t="s">
        <v>49</v>
      </c>
      <c r="S216" s="64" t="s">
        <v>121</v>
      </c>
      <c r="T216" s="64">
        <f>V216</f>
        <v>100</v>
      </c>
      <c r="U216" s="64">
        <f>W216</f>
        <v>100</v>
      </c>
      <c r="V216" s="64">
        <v>100</v>
      </c>
      <c r="W216" s="64">
        <v>100</v>
      </c>
      <c r="X216" s="64">
        <v>100</v>
      </c>
      <c r="Y216" s="64">
        <v>100</v>
      </c>
      <c r="Z216" s="65" t="s">
        <v>108</v>
      </c>
      <c r="AA216" s="65" t="s">
        <v>108</v>
      </c>
      <c r="AB216" s="65" t="s">
        <v>108</v>
      </c>
      <c r="AC216" s="65" t="s">
        <v>108</v>
      </c>
      <c r="AD216" s="65" t="s">
        <v>108</v>
      </c>
      <c r="AE216" s="65" t="s">
        <v>108</v>
      </c>
    </row>
    <row r="217" spans="1:31" ht="15" customHeight="1">
      <c r="A217" s="66"/>
      <c r="B217" s="67"/>
      <c r="C217" s="78"/>
      <c r="D217" s="68"/>
      <c r="E217" s="29" t="s">
        <v>89</v>
      </c>
      <c r="F217" s="54">
        <f>H217+J217+L217</f>
        <v>325728</v>
      </c>
      <c r="G217" s="54">
        <f>I217+K217+M217</f>
        <v>325728</v>
      </c>
      <c r="H217" s="54">
        <v>177828</v>
      </c>
      <c r="I217" s="54">
        <v>177828</v>
      </c>
      <c r="J217" s="54">
        <v>147900</v>
      </c>
      <c r="K217" s="54">
        <v>147900</v>
      </c>
      <c r="L217" s="54">
        <v>0</v>
      </c>
      <c r="M217" s="54">
        <v>0</v>
      </c>
      <c r="N217" s="54">
        <v>0</v>
      </c>
      <c r="O217" s="54">
        <v>0</v>
      </c>
      <c r="P217" s="54">
        <v>0</v>
      </c>
      <c r="Q217" s="54">
        <v>0</v>
      </c>
      <c r="R217" s="70"/>
      <c r="S217" s="64"/>
      <c r="T217" s="64"/>
      <c r="U217" s="64"/>
      <c r="V217" s="64"/>
      <c r="W217" s="64"/>
      <c r="X217" s="64"/>
      <c r="Y217" s="64"/>
      <c r="Z217" s="65"/>
      <c r="AA217" s="65"/>
      <c r="AB217" s="65"/>
      <c r="AC217" s="65"/>
      <c r="AD217" s="65"/>
      <c r="AE217" s="65"/>
    </row>
    <row r="218" spans="1:31" ht="15" customHeight="1">
      <c r="A218" s="66"/>
      <c r="B218" s="67"/>
      <c r="C218" s="78"/>
      <c r="D218" s="68"/>
      <c r="E218" s="29" t="s">
        <v>90</v>
      </c>
      <c r="F218" s="54">
        <f t="shared" ref="F218:G220" si="181">H218+J218</f>
        <v>0</v>
      </c>
      <c r="G218" s="54">
        <f t="shared" si="181"/>
        <v>0</v>
      </c>
      <c r="H218" s="54">
        <v>0</v>
      </c>
      <c r="I218" s="54">
        <v>0</v>
      </c>
      <c r="J218" s="54">
        <v>0</v>
      </c>
      <c r="K218" s="54">
        <v>0</v>
      </c>
      <c r="L218" s="54">
        <v>0</v>
      </c>
      <c r="M218" s="54">
        <v>0</v>
      </c>
      <c r="N218" s="54">
        <v>0</v>
      </c>
      <c r="O218" s="54">
        <v>0</v>
      </c>
      <c r="P218" s="54">
        <v>0</v>
      </c>
      <c r="Q218" s="54">
        <v>0</v>
      </c>
      <c r="R218" s="70"/>
      <c r="S218" s="64"/>
      <c r="T218" s="64"/>
      <c r="U218" s="64"/>
      <c r="V218" s="64"/>
      <c r="W218" s="64"/>
      <c r="X218" s="64"/>
      <c r="Y218" s="64"/>
      <c r="Z218" s="65"/>
      <c r="AA218" s="65"/>
      <c r="AB218" s="65"/>
      <c r="AC218" s="65"/>
      <c r="AD218" s="65"/>
      <c r="AE218" s="65"/>
    </row>
    <row r="219" spans="1:31" ht="15" customHeight="1">
      <c r="A219" s="66"/>
      <c r="B219" s="67"/>
      <c r="C219" s="78"/>
      <c r="D219" s="68"/>
      <c r="E219" s="29" t="s">
        <v>186</v>
      </c>
      <c r="F219" s="54">
        <f t="shared" si="181"/>
        <v>0</v>
      </c>
      <c r="G219" s="54">
        <f t="shared" si="181"/>
        <v>0</v>
      </c>
      <c r="H219" s="54">
        <v>0</v>
      </c>
      <c r="I219" s="54">
        <v>0</v>
      </c>
      <c r="J219" s="54">
        <v>0</v>
      </c>
      <c r="K219" s="54">
        <v>0</v>
      </c>
      <c r="L219" s="54">
        <v>0</v>
      </c>
      <c r="M219" s="54">
        <v>0</v>
      </c>
      <c r="N219" s="54">
        <v>0</v>
      </c>
      <c r="O219" s="54">
        <v>0</v>
      </c>
      <c r="P219" s="54">
        <v>0</v>
      </c>
      <c r="Q219" s="54">
        <v>0</v>
      </c>
      <c r="R219" s="70"/>
      <c r="S219" s="64"/>
      <c r="T219" s="64"/>
      <c r="U219" s="64"/>
      <c r="V219" s="64"/>
      <c r="W219" s="64"/>
      <c r="X219" s="64"/>
      <c r="Y219" s="64"/>
      <c r="Z219" s="65"/>
      <c r="AA219" s="65"/>
      <c r="AB219" s="65"/>
      <c r="AC219" s="65"/>
      <c r="AD219" s="65"/>
      <c r="AE219" s="65"/>
    </row>
    <row r="220" spans="1:31" ht="15" customHeight="1">
      <c r="A220" s="66"/>
      <c r="B220" s="67"/>
      <c r="C220" s="79"/>
      <c r="D220" s="68"/>
      <c r="E220" s="29" t="s">
        <v>187</v>
      </c>
      <c r="F220" s="54">
        <f t="shared" si="181"/>
        <v>0</v>
      </c>
      <c r="G220" s="54">
        <f t="shared" si="181"/>
        <v>0</v>
      </c>
      <c r="H220" s="54">
        <v>0</v>
      </c>
      <c r="I220" s="54">
        <v>0</v>
      </c>
      <c r="J220" s="54">
        <v>0</v>
      </c>
      <c r="K220" s="54">
        <v>0</v>
      </c>
      <c r="L220" s="54">
        <v>0</v>
      </c>
      <c r="M220" s="54">
        <v>0</v>
      </c>
      <c r="N220" s="54">
        <v>0</v>
      </c>
      <c r="O220" s="54">
        <v>0</v>
      </c>
      <c r="P220" s="54">
        <v>0</v>
      </c>
      <c r="Q220" s="54">
        <v>0</v>
      </c>
      <c r="R220" s="70"/>
      <c r="S220" s="64"/>
      <c r="T220" s="64"/>
      <c r="U220" s="64"/>
      <c r="V220" s="64"/>
      <c r="W220" s="64"/>
      <c r="X220" s="64"/>
      <c r="Y220" s="64"/>
      <c r="Z220" s="65"/>
      <c r="AA220" s="65"/>
      <c r="AB220" s="65"/>
      <c r="AC220" s="65"/>
      <c r="AD220" s="65"/>
      <c r="AE220" s="65"/>
    </row>
    <row r="221" spans="1:31" ht="25.5" customHeight="1">
      <c r="A221" s="66" t="s">
        <v>50</v>
      </c>
      <c r="B221" s="67" t="s">
        <v>198</v>
      </c>
      <c r="C221" s="91">
        <v>508</v>
      </c>
      <c r="D221" s="68" t="s">
        <v>137</v>
      </c>
      <c r="E221" s="29" t="s">
        <v>24</v>
      </c>
      <c r="F221" s="54">
        <f>H221+J221+L221</f>
        <v>7267150.8200000003</v>
      </c>
      <c r="G221" s="54">
        <f>I221+K221+M221</f>
        <v>7267150.8200000003</v>
      </c>
      <c r="H221" s="54">
        <f t="shared" ref="H221:M221" si="182">H222+H223+H224+H225</f>
        <v>7260950.8200000003</v>
      </c>
      <c r="I221" s="54">
        <f t="shared" si="182"/>
        <v>7260950.8200000003</v>
      </c>
      <c r="J221" s="54">
        <f t="shared" si="182"/>
        <v>0</v>
      </c>
      <c r="K221" s="54">
        <f t="shared" si="182"/>
        <v>0</v>
      </c>
      <c r="L221" s="54">
        <f t="shared" si="182"/>
        <v>6200</v>
      </c>
      <c r="M221" s="54">
        <f t="shared" si="182"/>
        <v>6200</v>
      </c>
      <c r="N221" s="54">
        <f t="shared" ref="N221:O221" si="183">N222+N223+N224+N225</f>
        <v>5000</v>
      </c>
      <c r="O221" s="54">
        <f t="shared" si="183"/>
        <v>5000</v>
      </c>
      <c r="P221" s="54">
        <f t="shared" ref="P221:Q221" si="184">P222+P223+P224+P225</f>
        <v>0</v>
      </c>
      <c r="Q221" s="54">
        <f t="shared" si="184"/>
        <v>0</v>
      </c>
      <c r="R221" s="100" t="s">
        <v>199</v>
      </c>
      <c r="S221" s="64" t="s">
        <v>121</v>
      </c>
      <c r="T221" s="64" t="s">
        <v>25</v>
      </c>
      <c r="U221" s="64" t="s">
        <v>25</v>
      </c>
      <c r="V221" s="64" t="s">
        <v>25</v>
      </c>
      <c r="W221" s="64" t="s">
        <v>25</v>
      </c>
      <c r="X221" s="64" t="s">
        <v>25</v>
      </c>
      <c r="Y221" s="64" t="s">
        <v>25</v>
      </c>
      <c r="Z221" s="64">
        <v>100</v>
      </c>
      <c r="AA221" s="64">
        <v>100</v>
      </c>
      <c r="AB221" s="64">
        <v>100</v>
      </c>
      <c r="AC221" s="64">
        <v>100</v>
      </c>
      <c r="AD221" s="64">
        <v>100</v>
      </c>
      <c r="AE221" s="64">
        <v>100</v>
      </c>
    </row>
    <row r="222" spans="1:31" ht="15" customHeight="1">
      <c r="A222" s="66"/>
      <c r="B222" s="67"/>
      <c r="C222" s="91"/>
      <c r="D222" s="68"/>
      <c r="E222" s="29" t="s">
        <v>89</v>
      </c>
      <c r="F222" s="54">
        <f>H222+J222+L222</f>
        <v>6200</v>
      </c>
      <c r="G222" s="54">
        <f>I222+K222+M222</f>
        <v>6200</v>
      </c>
      <c r="H222" s="54">
        <v>0</v>
      </c>
      <c r="I222" s="54">
        <v>0</v>
      </c>
      <c r="J222" s="54">
        <v>0</v>
      </c>
      <c r="K222" s="54">
        <v>0</v>
      </c>
      <c r="L222" s="54">
        <v>6200</v>
      </c>
      <c r="M222" s="54">
        <v>6200</v>
      </c>
      <c r="N222" s="54">
        <v>5000</v>
      </c>
      <c r="O222" s="54">
        <v>5000</v>
      </c>
      <c r="P222" s="54"/>
      <c r="Q222" s="54"/>
      <c r="R222" s="100"/>
      <c r="S222" s="64"/>
      <c r="T222" s="64"/>
      <c r="U222" s="64"/>
      <c r="V222" s="64"/>
      <c r="W222" s="64"/>
      <c r="X222" s="64"/>
      <c r="Y222" s="64"/>
      <c r="Z222" s="64"/>
      <c r="AA222" s="64"/>
      <c r="AB222" s="64"/>
      <c r="AC222" s="64"/>
      <c r="AD222" s="64"/>
      <c r="AE222" s="64"/>
    </row>
    <row r="223" spans="1:31" ht="81" customHeight="1">
      <c r="A223" s="66"/>
      <c r="B223" s="67"/>
      <c r="C223" s="91"/>
      <c r="D223" s="68"/>
      <c r="E223" s="29" t="s">
        <v>90</v>
      </c>
      <c r="F223" s="54">
        <f>H223+J223</f>
        <v>0</v>
      </c>
      <c r="G223" s="54">
        <f>I223+K223</f>
        <v>0</v>
      </c>
      <c r="H223" s="54">
        <v>0</v>
      </c>
      <c r="I223" s="54">
        <v>0</v>
      </c>
      <c r="J223" s="54">
        <v>0</v>
      </c>
      <c r="K223" s="54">
        <v>0</v>
      </c>
      <c r="L223" s="54">
        <v>0</v>
      </c>
      <c r="M223" s="54">
        <v>0</v>
      </c>
      <c r="N223" s="54">
        <v>0</v>
      </c>
      <c r="O223" s="54">
        <v>0</v>
      </c>
      <c r="P223" s="54">
        <v>0</v>
      </c>
      <c r="Q223" s="54">
        <v>0</v>
      </c>
      <c r="R223" s="100"/>
      <c r="S223" s="64"/>
      <c r="T223" s="64"/>
      <c r="U223" s="64"/>
      <c r="V223" s="64"/>
      <c r="W223" s="64"/>
      <c r="X223" s="64"/>
      <c r="Y223" s="64"/>
      <c r="Z223" s="64"/>
      <c r="AA223" s="64"/>
      <c r="AB223" s="64"/>
      <c r="AC223" s="64"/>
      <c r="AD223" s="64"/>
      <c r="AE223" s="64"/>
    </row>
    <row r="224" spans="1:31" ht="25.5">
      <c r="A224" s="66" t="s">
        <v>52</v>
      </c>
      <c r="B224" s="67" t="s">
        <v>200</v>
      </c>
      <c r="C224" s="91">
        <v>508</v>
      </c>
      <c r="D224" s="68" t="s">
        <v>138</v>
      </c>
      <c r="E224" s="29" t="s">
        <v>24</v>
      </c>
      <c r="F224" s="54">
        <f>H224+J224+L224+N224+P224</f>
        <v>3630475.41</v>
      </c>
      <c r="G224" s="54">
        <f>I224+K224+M224+O224+Q224</f>
        <v>3630475.41</v>
      </c>
      <c r="H224" s="54">
        <f>H225+H226+H227+H228</f>
        <v>3630475.41</v>
      </c>
      <c r="I224" s="54">
        <f>I225+I226+I227+I228</f>
        <v>3630475.41</v>
      </c>
      <c r="J224" s="54">
        <f>J225+J226+J227+J228</f>
        <v>0</v>
      </c>
      <c r="K224" s="54">
        <f>K225+K226+K227+K228</f>
        <v>0</v>
      </c>
      <c r="L224" s="54">
        <v>0</v>
      </c>
      <c r="M224" s="54">
        <v>0</v>
      </c>
      <c r="N224" s="54">
        <v>0</v>
      </c>
      <c r="O224" s="54">
        <v>0</v>
      </c>
      <c r="P224" s="54">
        <v>0</v>
      </c>
      <c r="Q224" s="54">
        <v>0</v>
      </c>
      <c r="R224" s="70" t="s">
        <v>49</v>
      </c>
      <c r="S224" s="64" t="s">
        <v>121</v>
      </c>
      <c r="T224" s="64">
        <f>V224</f>
        <v>100</v>
      </c>
      <c r="U224" s="64">
        <f>W224</f>
        <v>100</v>
      </c>
      <c r="V224" s="64">
        <v>100</v>
      </c>
      <c r="W224" s="64">
        <v>100</v>
      </c>
      <c r="X224" s="64">
        <v>100</v>
      </c>
      <c r="Y224" s="64">
        <v>100</v>
      </c>
      <c r="Z224" s="64">
        <v>100</v>
      </c>
      <c r="AA224" s="64">
        <v>100</v>
      </c>
      <c r="AB224" s="64">
        <v>100</v>
      </c>
      <c r="AC224" s="64">
        <v>100</v>
      </c>
      <c r="AD224" s="64">
        <v>100</v>
      </c>
      <c r="AE224" s="64">
        <v>100</v>
      </c>
    </row>
    <row r="225" spans="1:31" ht="15" customHeight="1">
      <c r="A225" s="66"/>
      <c r="B225" s="67"/>
      <c r="C225" s="91"/>
      <c r="D225" s="68"/>
      <c r="E225" s="29" t="s">
        <v>89</v>
      </c>
      <c r="F225" s="54">
        <f t="shared" ref="F225:G229" si="185">H225+J225+L225+N225+P225</f>
        <v>3630475.41</v>
      </c>
      <c r="G225" s="54">
        <f t="shared" si="185"/>
        <v>3630475.41</v>
      </c>
      <c r="H225" s="54">
        <v>3630475.41</v>
      </c>
      <c r="I225" s="54">
        <v>3630475.41</v>
      </c>
      <c r="J225" s="54">
        <v>0</v>
      </c>
      <c r="K225" s="54">
        <v>0</v>
      </c>
      <c r="L225" s="54">
        <v>0</v>
      </c>
      <c r="M225" s="54">
        <v>0</v>
      </c>
      <c r="N225" s="54">
        <v>0</v>
      </c>
      <c r="O225" s="54">
        <v>0</v>
      </c>
      <c r="P225" s="54">
        <v>0</v>
      </c>
      <c r="Q225" s="54">
        <v>0</v>
      </c>
      <c r="R225" s="70"/>
      <c r="S225" s="64"/>
      <c r="T225" s="64"/>
      <c r="U225" s="64"/>
      <c r="V225" s="64"/>
      <c r="W225" s="64"/>
      <c r="X225" s="64"/>
      <c r="Y225" s="64"/>
      <c r="Z225" s="64"/>
      <c r="AA225" s="64"/>
      <c r="AB225" s="64"/>
      <c r="AC225" s="64"/>
      <c r="AD225" s="64"/>
      <c r="AE225" s="64"/>
    </row>
    <row r="226" spans="1:31" ht="15" customHeight="1">
      <c r="A226" s="66"/>
      <c r="B226" s="67"/>
      <c r="C226" s="91"/>
      <c r="D226" s="68"/>
      <c r="E226" s="29" t="s">
        <v>90</v>
      </c>
      <c r="F226" s="54">
        <f t="shared" si="185"/>
        <v>0</v>
      </c>
      <c r="G226" s="54">
        <f t="shared" si="185"/>
        <v>0</v>
      </c>
      <c r="H226" s="54">
        <v>0</v>
      </c>
      <c r="I226" s="54">
        <v>0</v>
      </c>
      <c r="J226" s="54">
        <v>0</v>
      </c>
      <c r="K226" s="54">
        <v>0</v>
      </c>
      <c r="L226" s="54">
        <v>0</v>
      </c>
      <c r="M226" s="54">
        <v>0</v>
      </c>
      <c r="N226" s="54">
        <v>0</v>
      </c>
      <c r="O226" s="54">
        <v>0</v>
      </c>
      <c r="P226" s="54">
        <v>0</v>
      </c>
      <c r="Q226" s="54">
        <v>0</v>
      </c>
      <c r="R226" s="70"/>
      <c r="S226" s="64"/>
      <c r="T226" s="64"/>
      <c r="U226" s="64"/>
      <c r="V226" s="64"/>
      <c r="W226" s="64"/>
      <c r="X226" s="64"/>
      <c r="Y226" s="64"/>
      <c r="Z226" s="64"/>
      <c r="AA226" s="64"/>
      <c r="AB226" s="64"/>
      <c r="AC226" s="64"/>
      <c r="AD226" s="64"/>
      <c r="AE226" s="64"/>
    </row>
    <row r="227" spans="1:31" ht="15" customHeight="1">
      <c r="A227" s="66"/>
      <c r="B227" s="67"/>
      <c r="C227" s="91"/>
      <c r="D227" s="68"/>
      <c r="E227" s="29" t="s">
        <v>186</v>
      </c>
      <c r="F227" s="54">
        <f t="shared" si="185"/>
        <v>0</v>
      </c>
      <c r="G227" s="54">
        <f t="shared" si="185"/>
        <v>0</v>
      </c>
      <c r="H227" s="54">
        <v>0</v>
      </c>
      <c r="I227" s="54">
        <v>0</v>
      </c>
      <c r="J227" s="54">
        <v>0</v>
      </c>
      <c r="K227" s="54">
        <v>0</v>
      </c>
      <c r="L227" s="54">
        <v>0</v>
      </c>
      <c r="M227" s="54">
        <v>0</v>
      </c>
      <c r="N227" s="54">
        <v>0</v>
      </c>
      <c r="O227" s="54">
        <v>0</v>
      </c>
      <c r="P227" s="54">
        <v>0</v>
      </c>
      <c r="Q227" s="54">
        <v>0</v>
      </c>
      <c r="R227" s="70"/>
      <c r="S227" s="64"/>
      <c r="T227" s="64"/>
      <c r="U227" s="64"/>
      <c r="V227" s="64"/>
      <c r="W227" s="64"/>
      <c r="X227" s="64"/>
      <c r="Y227" s="64"/>
      <c r="Z227" s="64"/>
      <c r="AA227" s="64"/>
      <c r="AB227" s="64"/>
      <c r="AC227" s="64"/>
      <c r="AD227" s="64"/>
      <c r="AE227" s="64"/>
    </row>
    <row r="228" spans="1:31" ht="15" customHeight="1">
      <c r="A228" s="66"/>
      <c r="B228" s="67"/>
      <c r="C228" s="91"/>
      <c r="D228" s="68"/>
      <c r="E228" s="29" t="s">
        <v>187</v>
      </c>
      <c r="F228" s="54">
        <f t="shared" si="185"/>
        <v>0</v>
      </c>
      <c r="G228" s="54">
        <f t="shared" si="185"/>
        <v>0</v>
      </c>
      <c r="H228" s="54">
        <v>0</v>
      </c>
      <c r="I228" s="54">
        <v>0</v>
      </c>
      <c r="J228" s="54">
        <v>0</v>
      </c>
      <c r="K228" s="54">
        <v>0</v>
      </c>
      <c r="L228" s="54">
        <v>0</v>
      </c>
      <c r="M228" s="54">
        <v>0</v>
      </c>
      <c r="N228" s="54">
        <v>0</v>
      </c>
      <c r="O228" s="54">
        <v>0</v>
      </c>
      <c r="P228" s="54">
        <v>0</v>
      </c>
      <c r="Q228" s="54">
        <v>0</v>
      </c>
      <c r="R228" s="70"/>
      <c r="S228" s="64"/>
      <c r="T228" s="64"/>
      <c r="U228" s="64"/>
      <c r="V228" s="64"/>
      <c r="W228" s="64"/>
      <c r="X228" s="64"/>
      <c r="Y228" s="64"/>
      <c r="Z228" s="64"/>
      <c r="AA228" s="64"/>
      <c r="AB228" s="64"/>
      <c r="AC228" s="64"/>
      <c r="AD228" s="64"/>
      <c r="AE228" s="64"/>
    </row>
    <row r="229" spans="1:31" ht="25.5">
      <c r="A229" s="66" t="s">
        <v>52</v>
      </c>
      <c r="B229" s="67" t="s">
        <v>213</v>
      </c>
      <c r="C229" s="91">
        <v>508</v>
      </c>
      <c r="D229" s="47"/>
      <c r="E229" s="46" t="s">
        <v>24</v>
      </c>
      <c r="F229" s="54">
        <f t="shared" si="185"/>
        <v>126606.87</v>
      </c>
      <c r="G229" s="54">
        <f t="shared" si="185"/>
        <v>126606.87</v>
      </c>
      <c r="H229" s="54">
        <f>H230+H231+H232+H233</f>
        <v>0</v>
      </c>
      <c r="I229" s="54">
        <f>I230+I231+I232+I233</f>
        <v>0</v>
      </c>
      <c r="J229" s="54">
        <f>J230+J231+J232+J233</f>
        <v>0</v>
      </c>
      <c r="K229" s="54">
        <f>K230+K231+K232+K233</f>
        <v>0</v>
      </c>
      <c r="L229" s="54">
        <v>0</v>
      </c>
      <c r="M229" s="54">
        <v>0</v>
      </c>
      <c r="N229" s="54">
        <v>0</v>
      </c>
      <c r="O229" s="54">
        <v>0</v>
      </c>
      <c r="P229" s="54">
        <f t="shared" ref="P229:Q229" si="186">P230+P231+P232+P233</f>
        <v>126606.87</v>
      </c>
      <c r="Q229" s="54">
        <f t="shared" si="186"/>
        <v>126606.87</v>
      </c>
      <c r="R229" s="70" t="s">
        <v>218</v>
      </c>
      <c r="S229" s="64" t="s">
        <v>95</v>
      </c>
      <c r="T229" s="64">
        <v>1</v>
      </c>
      <c r="U229" s="64">
        <v>1</v>
      </c>
      <c r="V229" s="65" t="s">
        <v>108</v>
      </c>
      <c r="W229" s="65" t="s">
        <v>108</v>
      </c>
      <c r="X229" s="65" t="s">
        <v>108</v>
      </c>
      <c r="Y229" s="65" t="s">
        <v>108</v>
      </c>
      <c r="Z229" s="65" t="s">
        <v>108</v>
      </c>
      <c r="AA229" s="65" t="s">
        <v>108</v>
      </c>
      <c r="AB229" s="65" t="s">
        <v>108</v>
      </c>
      <c r="AC229" s="65" t="s">
        <v>108</v>
      </c>
      <c r="AD229" s="64">
        <v>1</v>
      </c>
      <c r="AE229" s="64">
        <v>1</v>
      </c>
    </row>
    <row r="230" spans="1:31" ht="15" customHeight="1">
      <c r="A230" s="66"/>
      <c r="B230" s="67"/>
      <c r="C230" s="91"/>
      <c r="D230" s="47" t="s">
        <v>215</v>
      </c>
      <c r="E230" s="46" t="s">
        <v>89</v>
      </c>
      <c r="F230" s="54">
        <f t="shared" ref="F230:F238" si="187">H230+J230+L230+N230+P230</f>
        <v>2532.14</v>
      </c>
      <c r="G230" s="54">
        <f t="shared" ref="G230:G238" si="188">I230+K230+M230+O230+Q230</f>
        <v>2532.14</v>
      </c>
      <c r="H230" s="54">
        <v>0</v>
      </c>
      <c r="I230" s="54">
        <v>0</v>
      </c>
      <c r="J230" s="54">
        <v>0</v>
      </c>
      <c r="K230" s="54">
        <v>0</v>
      </c>
      <c r="L230" s="54">
        <v>0</v>
      </c>
      <c r="M230" s="54">
        <v>0</v>
      </c>
      <c r="N230" s="54">
        <v>0</v>
      </c>
      <c r="O230" s="54">
        <v>0</v>
      </c>
      <c r="P230" s="54">
        <v>2532.14</v>
      </c>
      <c r="Q230" s="54">
        <v>2532.14</v>
      </c>
      <c r="R230" s="70"/>
      <c r="S230" s="64"/>
      <c r="T230" s="64"/>
      <c r="U230" s="64"/>
      <c r="V230" s="65"/>
      <c r="W230" s="65"/>
      <c r="X230" s="65"/>
      <c r="Y230" s="65"/>
      <c r="Z230" s="65"/>
      <c r="AA230" s="65"/>
      <c r="AB230" s="65"/>
      <c r="AC230" s="65"/>
      <c r="AD230" s="64"/>
      <c r="AE230" s="64"/>
    </row>
    <row r="231" spans="1:31" ht="15" customHeight="1">
      <c r="A231" s="66"/>
      <c r="B231" s="67"/>
      <c r="C231" s="91"/>
      <c r="D231" s="47" t="s">
        <v>217</v>
      </c>
      <c r="E231" s="46" t="s">
        <v>90</v>
      </c>
      <c r="F231" s="54">
        <f t="shared" si="187"/>
        <v>124074.73</v>
      </c>
      <c r="G231" s="54">
        <f t="shared" si="188"/>
        <v>124074.73</v>
      </c>
      <c r="H231" s="54">
        <v>0</v>
      </c>
      <c r="I231" s="54">
        <v>0</v>
      </c>
      <c r="J231" s="54">
        <v>0</v>
      </c>
      <c r="K231" s="54">
        <v>0</v>
      </c>
      <c r="L231" s="54">
        <v>0</v>
      </c>
      <c r="M231" s="54">
        <v>0</v>
      </c>
      <c r="N231" s="54">
        <v>0</v>
      </c>
      <c r="O231" s="54">
        <v>0</v>
      </c>
      <c r="P231" s="54">
        <v>124074.73</v>
      </c>
      <c r="Q231" s="54">
        <v>124074.73</v>
      </c>
      <c r="R231" s="70"/>
      <c r="S231" s="64"/>
      <c r="T231" s="64"/>
      <c r="U231" s="64"/>
      <c r="V231" s="65"/>
      <c r="W231" s="65"/>
      <c r="X231" s="65"/>
      <c r="Y231" s="65"/>
      <c r="Z231" s="65"/>
      <c r="AA231" s="65"/>
      <c r="AB231" s="65"/>
      <c r="AC231" s="65"/>
      <c r="AD231" s="64"/>
      <c r="AE231" s="64"/>
    </row>
    <row r="232" spans="1:31" ht="15" customHeight="1">
      <c r="A232" s="66"/>
      <c r="B232" s="67"/>
      <c r="C232" s="91"/>
      <c r="D232" s="47"/>
      <c r="E232" s="46" t="s">
        <v>186</v>
      </c>
      <c r="F232" s="54">
        <f t="shared" si="187"/>
        <v>0</v>
      </c>
      <c r="G232" s="54">
        <f t="shared" si="188"/>
        <v>0</v>
      </c>
      <c r="H232" s="54">
        <v>0</v>
      </c>
      <c r="I232" s="54">
        <v>0</v>
      </c>
      <c r="J232" s="54">
        <v>0</v>
      </c>
      <c r="K232" s="54">
        <v>0</v>
      </c>
      <c r="L232" s="54">
        <v>0</v>
      </c>
      <c r="M232" s="54">
        <v>0</v>
      </c>
      <c r="N232" s="54">
        <v>0</v>
      </c>
      <c r="O232" s="54">
        <v>0</v>
      </c>
      <c r="P232" s="54">
        <v>0</v>
      </c>
      <c r="Q232" s="54">
        <v>0</v>
      </c>
      <c r="R232" s="70"/>
      <c r="S232" s="64"/>
      <c r="T232" s="64"/>
      <c r="U232" s="64"/>
      <c r="V232" s="65"/>
      <c r="W232" s="65"/>
      <c r="X232" s="65"/>
      <c r="Y232" s="65"/>
      <c r="Z232" s="65"/>
      <c r="AA232" s="65"/>
      <c r="AB232" s="65"/>
      <c r="AC232" s="65"/>
      <c r="AD232" s="64"/>
      <c r="AE232" s="64"/>
    </row>
    <row r="233" spans="1:31" ht="36.75" customHeight="1">
      <c r="A233" s="66"/>
      <c r="B233" s="67"/>
      <c r="C233" s="91"/>
      <c r="D233" s="47"/>
      <c r="E233" s="46" t="s">
        <v>187</v>
      </c>
      <c r="F233" s="54">
        <f t="shared" si="187"/>
        <v>0</v>
      </c>
      <c r="G233" s="54">
        <f t="shared" si="188"/>
        <v>0</v>
      </c>
      <c r="H233" s="54">
        <v>0</v>
      </c>
      <c r="I233" s="54">
        <v>0</v>
      </c>
      <c r="J233" s="54">
        <v>0</v>
      </c>
      <c r="K233" s="54">
        <v>0</v>
      </c>
      <c r="L233" s="54">
        <v>0</v>
      </c>
      <c r="M233" s="54">
        <v>0</v>
      </c>
      <c r="N233" s="54">
        <v>0</v>
      </c>
      <c r="O233" s="54">
        <v>0</v>
      </c>
      <c r="P233" s="54">
        <v>0</v>
      </c>
      <c r="Q233" s="54">
        <v>0</v>
      </c>
      <c r="R233" s="70"/>
      <c r="S233" s="64"/>
      <c r="T233" s="64"/>
      <c r="U233" s="64"/>
      <c r="V233" s="65"/>
      <c r="W233" s="65"/>
      <c r="X233" s="65"/>
      <c r="Y233" s="65"/>
      <c r="Z233" s="65"/>
      <c r="AA233" s="65"/>
      <c r="AB233" s="65"/>
      <c r="AC233" s="65"/>
      <c r="AD233" s="64"/>
      <c r="AE233" s="64"/>
    </row>
    <row r="234" spans="1:31" ht="25.5">
      <c r="A234" s="66" t="s">
        <v>52</v>
      </c>
      <c r="B234" s="67" t="s">
        <v>214</v>
      </c>
      <c r="C234" s="91">
        <v>508</v>
      </c>
      <c r="D234" s="68" t="s">
        <v>216</v>
      </c>
      <c r="E234" s="46" t="s">
        <v>24</v>
      </c>
      <c r="F234" s="54">
        <f>H234+J234+L234+N234+P234</f>
        <v>52000</v>
      </c>
      <c r="G234" s="54">
        <f t="shared" si="188"/>
        <v>52000</v>
      </c>
      <c r="H234" s="54">
        <f>H235+H236+H237+H238</f>
        <v>0</v>
      </c>
      <c r="I234" s="54">
        <f>I235+I236+I237+I238</f>
        <v>0</v>
      </c>
      <c r="J234" s="54">
        <f>J235+J236+J237+J238</f>
        <v>0</v>
      </c>
      <c r="K234" s="54">
        <f>K235+K236+K237+K238</f>
        <v>0</v>
      </c>
      <c r="L234" s="54">
        <v>0</v>
      </c>
      <c r="M234" s="54">
        <v>0</v>
      </c>
      <c r="N234" s="54">
        <v>0</v>
      </c>
      <c r="O234" s="54">
        <v>0</v>
      </c>
      <c r="P234" s="54">
        <f t="shared" ref="P234:Q234" si="189">P235+P236+P237+P238</f>
        <v>52000</v>
      </c>
      <c r="Q234" s="54">
        <f t="shared" si="189"/>
        <v>52000</v>
      </c>
      <c r="R234" s="70" t="s">
        <v>218</v>
      </c>
      <c r="S234" s="64" t="s">
        <v>95</v>
      </c>
      <c r="T234" s="64">
        <v>1</v>
      </c>
      <c r="U234" s="64">
        <v>1</v>
      </c>
      <c r="V234" s="65" t="s">
        <v>108</v>
      </c>
      <c r="W234" s="65" t="s">
        <v>108</v>
      </c>
      <c r="X234" s="65" t="s">
        <v>108</v>
      </c>
      <c r="Y234" s="65" t="s">
        <v>108</v>
      </c>
      <c r="Z234" s="65" t="s">
        <v>108</v>
      </c>
      <c r="AA234" s="65" t="s">
        <v>108</v>
      </c>
      <c r="AB234" s="65" t="s">
        <v>108</v>
      </c>
      <c r="AC234" s="65" t="s">
        <v>108</v>
      </c>
      <c r="AD234" s="64">
        <v>1</v>
      </c>
      <c r="AE234" s="64">
        <v>1</v>
      </c>
    </row>
    <row r="235" spans="1:31" ht="15" customHeight="1">
      <c r="A235" s="66"/>
      <c r="B235" s="67"/>
      <c r="C235" s="91"/>
      <c r="D235" s="68"/>
      <c r="E235" s="46" t="s">
        <v>89</v>
      </c>
      <c r="F235" s="54">
        <f>H235+J235+L235+N235+P235</f>
        <v>1040</v>
      </c>
      <c r="G235" s="54">
        <f t="shared" si="188"/>
        <v>1040</v>
      </c>
      <c r="H235" s="54">
        <v>0</v>
      </c>
      <c r="I235" s="54">
        <v>0</v>
      </c>
      <c r="J235" s="54">
        <v>0</v>
      </c>
      <c r="K235" s="54">
        <v>0</v>
      </c>
      <c r="L235" s="54">
        <v>0</v>
      </c>
      <c r="M235" s="54">
        <v>0</v>
      </c>
      <c r="N235" s="54">
        <v>0</v>
      </c>
      <c r="O235" s="54">
        <v>0</v>
      </c>
      <c r="P235" s="54">
        <v>1040</v>
      </c>
      <c r="Q235" s="54">
        <v>1040</v>
      </c>
      <c r="R235" s="70"/>
      <c r="S235" s="64"/>
      <c r="T235" s="64"/>
      <c r="U235" s="64"/>
      <c r="V235" s="65"/>
      <c r="W235" s="65"/>
      <c r="X235" s="65"/>
      <c r="Y235" s="65"/>
      <c r="Z235" s="65"/>
      <c r="AA235" s="65"/>
      <c r="AB235" s="65"/>
      <c r="AC235" s="65"/>
      <c r="AD235" s="64"/>
      <c r="AE235" s="64"/>
    </row>
    <row r="236" spans="1:31" ht="15" customHeight="1">
      <c r="A236" s="66"/>
      <c r="B236" s="67"/>
      <c r="C236" s="91"/>
      <c r="D236" s="68"/>
      <c r="E236" s="46" t="s">
        <v>90</v>
      </c>
      <c r="F236" s="54">
        <f t="shared" si="187"/>
        <v>50960</v>
      </c>
      <c r="G236" s="54">
        <f t="shared" si="188"/>
        <v>50960</v>
      </c>
      <c r="H236" s="54">
        <v>0</v>
      </c>
      <c r="I236" s="54">
        <v>0</v>
      </c>
      <c r="J236" s="54">
        <v>0</v>
      </c>
      <c r="K236" s="54">
        <v>0</v>
      </c>
      <c r="L236" s="54">
        <v>0</v>
      </c>
      <c r="M236" s="54">
        <v>0</v>
      </c>
      <c r="N236" s="54">
        <v>0</v>
      </c>
      <c r="O236" s="54">
        <v>0</v>
      </c>
      <c r="P236" s="54">
        <v>50960</v>
      </c>
      <c r="Q236" s="54">
        <v>50960</v>
      </c>
      <c r="R236" s="70"/>
      <c r="S236" s="64"/>
      <c r="T236" s="64"/>
      <c r="U236" s="64"/>
      <c r="V236" s="65"/>
      <c r="W236" s="65"/>
      <c r="X236" s="65"/>
      <c r="Y236" s="65"/>
      <c r="Z236" s="65"/>
      <c r="AA236" s="65"/>
      <c r="AB236" s="65"/>
      <c r="AC236" s="65"/>
      <c r="AD236" s="64"/>
      <c r="AE236" s="64"/>
    </row>
    <row r="237" spans="1:31" ht="15" customHeight="1">
      <c r="A237" s="66"/>
      <c r="B237" s="67"/>
      <c r="C237" s="91"/>
      <c r="D237" s="68"/>
      <c r="E237" s="46" t="s">
        <v>186</v>
      </c>
      <c r="F237" s="54">
        <f t="shared" si="187"/>
        <v>0</v>
      </c>
      <c r="G237" s="54">
        <f t="shared" si="188"/>
        <v>0</v>
      </c>
      <c r="H237" s="54">
        <v>0</v>
      </c>
      <c r="I237" s="54">
        <v>0</v>
      </c>
      <c r="J237" s="54">
        <v>0</v>
      </c>
      <c r="K237" s="54">
        <v>0</v>
      </c>
      <c r="L237" s="54">
        <v>0</v>
      </c>
      <c r="M237" s="54">
        <v>0</v>
      </c>
      <c r="N237" s="54">
        <v>0</v>
      </c>
      <c r="O237" s="54">
        <v>0</v>
      </c>
      <c r="P237" s="54">
        <v>0</v>
      </c>
      <c r="Q237" s="54">
        <v>0</v>
      </c>
      <c r="R237" s="70"/>
      <c r="S237" s="64"/>
      <c r="T237" s="64"/>
      <c r="U237" s="64"/>
      <c r="V237" s="65"/>
      <c r="W237" s="65"/>
      <c r="X237" s="65"/>
      <c r="Y237" s="65"/>
      <c r="Z237" s="65"/>
      <c r="AA237" s="65"/>
      <c r="AB237" s="65"/>
      <c r="AC237" s="65"/>
      <c r="AD237" s="64"/>
      <c r="AE237" s="64"/>
    </row>
    <row r="238" spans="1:31" ht="45" customHeight="1">
      <c r="A238" s="66"/>
      <c r="B238" s="67"/>
      <c r="C238" s="91"/>
      <c r="D238" s="68"/>
      <c r="E238" s="46" t="s">
        <v>187</v>
      </c>
      <c r="F238" s="54">
        <f t="shared" si="187"/>
        <v>0</v>
      </c>
      <c r="G238" s="54">
        <f t="shared" si="188"/>
        <v>0</v>
      </c>
      <c r="H238" s="54">
        <v>0</v>
      </c>
      <c r="I238" s="54">
        <v>0</v>
      </c>
      <c r="J238" s="54">
        <v>0</v>
      </c>
      <c r="K238" s="54">
        <v>0</v>
      </c>
      <c r="L238" s="54">
        <v>0</v>
      </c>
      <c r="M238" s="54">
        <v>0</v>
      </c>
      <c r="N238" s="54">
        <v>0</v>
      </c>
      <c r="O238" s="54">
        <v>0</v>
      </c>
      <c r="P238" s="54">
        <v>0</v>
      </c>
      <c r="Q238" s="54">
        <v>0</v>
      </c>
      <c r="R238" s="70"/>
      <c r="S238" s="64"/>
      <c r="T238" s="64"/>
      <c r="U238" s="64"/>
      <c r="V238" s="65"/>
      <c r="W238" s="65"/>
      <c r="X238" s="65"/>
      <c r="Y238" s="65"/>
      <c r="Z238" s="65"/>
      <c r="AA238" s="65"/>
      <c r="AB238" s="65"/>
      <c r="AC238" s="65"/>
      <c r="AD238" s="64"/>
      <c r="AE238" s="64"/>
    </row>
    <row r="239" spans="1:31" s="21" customFormat="1" ht="25.5" customHeight="1">
      <c r="A239" s="99" t="s">
        <v>181</v>
      </c>
      <c r="B239" s="99"/>
      <c r="C239" s="84"/>
      <c r="D239" s="68" t="s">
        <v>183</v>
      </c>
      <c r="E239" s="28" t="s">
        <v>24</v>
      </c>
      <c r="F239" s="55">
        <f>F240+F241+F242+F243</f>
        <v>34916031.060000002</v>
      </c>
      <c r="G239" s="55">
        <f>G240+G241+G242+G243</f>
        <v>34916031.060000002</v>
      </c>
      <c r="H239" s="55">
        <f t="shared" ref="H239:Q239" si="190">H240+H241+H242+H243</f>
        <v>7504415.9000000004</v>
      </c>
      <c r="I239" s="55">
        <f t="shared" si="190"/>
        <v>7504415.9000000004</v>
      </c>
      <c r="J239" s="55">
        <f t="shared" si="190"/>
        <v>4785854.47</v>
      </c>
      <c r="K239" s="55">
        <f t="shared" si="190"/>
        <v>4785854.47</v>
      </c>
      <c r="L239" s="55">
        <f t="shared" si="190"/>
        <v>6233837.6900000004</v>
      </c>
      <c r="M239" s="55">
        <f t="shared" si="190"/>
        <v>6233837.6900000004</v>
      </c>
      <c r="N239" s="55">
        <f t="shared" si="190"/>
        <v>7869563.7300000004</v>
      </c>
      <c r="O239" s="55">
        <f t="shared" si="190"/>
        <v>7869563.7300000004</v>
      </c>
      <c r="P239" s="55">
        <f t="shared" si="190"/>
        <v>8522359.2699999996</v>
      </c>
      <c r="Q239" s="55">
        <f t="shared" si="190"/>
        <v>8522359.2699999996</v>
      </c>
      <c r="R239" s="65" t="s">
        <v>108</v>
      </c>
      <c r="S239" s="65" t="s">
        <v>108</v>
      </c>
      <c r="T239" s="65" t="s">
        <v>108</v>
      </c>
      <c r="U239" s="65" t="s">
        <v>108</v>
      </c>
      <c r="V239" s="65" t="s">
        <v>108</v>
      </c>
      <c r="W239" s="65" t="s">
        <v>108</v>
      </c>
      <c r="X239" s="65" t="s">
        <v>108</v>
      </c>
      <c r="Y239" s="65" t="s">
        <v>108</v>
      </c>
      <c r="Z239" s="65" t="s">
        <v>108</v>
      </c>
      <c r="AA239" s="65" t="s">
        <v>108</v>
      </c>
      <c r="AB239" s="65" t="s">
        <v>108</v>
      </c>
      <c r="AC239" s="65" t="s">
        <v>108</v>
      </c>
      <c r="AD239" s="65" t="s">
        <v>108</v>
      </c>
      <c r="AE239" s="65" t="s">
        <v>108</v>
      </c>
    </row>
    <row r="240" spans="1:31" s="21" customFormat="1" ht="15" customHeight="1">
      <c r="A240" s="99"/>
      <c r="B240" s="99"/>
      <c r="C240" s="84"/>
      <c r="D240" s="68"/>
      <c r="E240" s="28" t="s">
        <v>89</v>
      </c>
      <c r="F240" s="55">
        <f t="shared" ref="F240" si="191">F187</f>
        <v>34740996.330000006</v>
      </c>
      <c r="G240" s="55">
        <f t="shared" ref="G240" si="192">G187</f>
        <v>34740996.330000006</v>
      </c>
      <c r="H240" s="55">
        <f t="shared" ref="H240:Q240" si="193">H187</f>
        <v>7504415.9000000004</v>
      </c>
      <c r="I240" s="55">
        <f t="shared" si="193"/>
        <v>7504415.9000000004</v>
      </c>
      <c r="J240" s="55">
        <f t="shared" si="193"/>
        <v>4785854.47</v>
      </c>
      <c r="K240" s="55">
        <f t="shared" si="193"/>
        <v>4785854.47</v>
      </c>
      <c r="L240" s="55">
        <f t="shared" si="193"/>
        <v>6233837.6900000004</v>
      </c>
      <c r="M240" s="55">
        <f t="shared" si="193"/>
        <v>6233837.6900000004</v>
      </c>
      <c r="N240" s="55">
        <f t="shared" si="193"/>
        <v>7869563.7300000004</v>
      </c>
      <c r="O240" s="55">
        <f t="shared" si="193"/>
        <v>7869563.7300000004</v>
      </c>
      <c r="P240" s="55">
        <f t="shared" si="193"/>
        <v>8347324.54</v>
      </c>
      <c r="Q240" s="55">
        <f t="shared" si="193"/>
        <v>8347324.54</v>
      </c>
      <c r="R240" s="65"/>
      <c r="S240" s="65"/>
      <c r="T240" s="65"/>
      <c r="U240" s="65"/>
      <c r="V240" s="65"/>
      <c r="W240" s="65"/>
      <c r="X240" s="65"/>
      <c r="Y240" s="65"/>
      <c r="Z240" s="65"/>
      <c r="AA240" s="65"/>
      <c r="AB240" s="65"/>
      <c r="AC240" s="65"/>
      <c r="AD240" s="65"/>
      <c r="AE240" s="65"/>
    </row>
    <row r="241" spans="1:31" s="21" customFormat="1" ht="15" customHeight="1">
      <c r="A241" s="99"/>
      <c r="B241" s="99"/>
      <c r="C241" s="84"/>
      <c r="D241" s="68"/>
      <c r="E241" s="28" t="s">
        <v>90</v>
      </c>
      <c r="F241" s="55">
        <f t="shared" ref="F241" si="194">F188</f>
        <v>175034.72999999998</v>
      </c>
      <c r="G241" s="55">
        <f t="shared" ref="G241" si="195">G188</f>
        <v>175034.72999999998</v>
      </c>
      <c r="H241" s="55">
        <f t="shared" ref="H241:Q241" si="196">H188</f>
        <v>0</v>
      </c>
      <c r="I241" s="55">
        <f t="shared" si="196"/>
        <v>0</v>
      </c>
      <c r="J241" s="55">
        <f t="shared" si="196"/>
        <v>0</v>
      </c>
      <c r="K241" s="55">
        <f t="shared" si="196"/>
        <v>0</v>
      </c>
      <c r="L241" s="55">
        <f t="shared" si="196"/>
        <v>0</v>
      </c>
      <c r="M241" s="55">
        <f t="shared" si="196"/>
        <v>0</v>
      </c>
      <c r="N241" s="55">
        <f t="shared" si="196"/>
        <v>0</v>
      </c>
      <c r="O241" s="55">
        <f t="shared" si="196"/>
        <v>0</v>
      </c>
      <c r="P241" s="55">
        <f t="shared" si="196"/>
        <v>175034.72999999998</v>
      </c>
      <c r="Q241" s="55">
        <f t="shared" si="196"/>
        <v>175034.72999999998</v>
      </c>
      <c r="R241" s="65"/>
      <c r="S241" s="65"/>
      <c r="T241" s="65"/>
      <c r="U241" s="65"/>
      <c r="V241" s="65"/>
      <c r="W241" s="65"/>
      <c r="X241" s="65"/>
      <c r="Y241" s="65"/>
      <c r="Z241" s="65"/>
      <c r="AA241" s="65"/>
      <c r="AB241" s="65"/>
      <c r="AC241" s="65"/>
      <c r="AD241" s="65"/>
      <c r="AE241" s="65"/>
    </row>
    <row r="242" spans="1:31" s="21" customFormat="1" ht="15" customHeight="1">
      <c r="A242" s="99"/>
      <c r="B242" s="99"/>
      <c r="C242" s="84"/>
      <c r="D242" s="68"/>
      <c r="E242" s="28" t="s">
        <v>186</v>
      </c>
      <c r="F242" s="55">
        <f>H242+J242</f>
        <v>0</v>
      </c>
      <c r="G242" s="55">
        <f>I242+K242</f>
        <v>0</v>
      </c>
      <c r="H242" s="55">
        <f t="shared" ref="H242:Q243" si="197">J242+L242</f>
        <v>0</v>
      </c>
      <c r="I242" s="55">
        <f t="shared" si="197"/>
        <v>0</v>
      </c>
      <c r="J242" s="55">
        <f t="shared" si="197"/>
        <v>0</v>
      </c>
      <c r="K242" s="55">
        <f t="shared" si="197"/>
        <v>0</v>
      </c>
      <c r="L242" s="55">
        <f t="shared" si="197"/>
        <v>0</v>
      </c>
      <c r="M242" s="55">
        <f t="shared" si="197"/>
        <v>0</v>
      </c>
      <c r="N242" s="55">
        <f t="shared" si="197"/>
        <v>0</v>
      </c>
      <c r="O242" s="55">
        <f t="shared" si="197"/>
        <v>0</v>
      </c>
      <c r="P242" s="55">
        <f t="shared" si="197"/>
        <v>0</v>
      </c>
      <c r="Q242" s="55">
        <f t="shared" si="197"/>
        <v>0</v>
      </c>
      <c r="R242" s="65"/>
      <c r="S242" s="65"/>
      <c r="T242" s="65"/>
      <c r="U242" s="65"/>
      <c r="V242" s="65"/>
      <c r="W242" s="65"/>
      <c r="X242" s="65"/>
      <c r="Y242" s="65"/>
      <c r="Z242" s="65"/>
      <c r="AA242" s="65"/>
      <c r="AB242" s="65"/>
      <c r="AC242" s="65"/>
      <c r="AD242" s="65"/>
      <c r="AE242" s="65"/>
    </row>
    <row r="243" spans="1:31" s="21" customFormat="1" ht="15" customHeight="1">
      <c r="A243" s="99"/>
      <c r="B243" s="99"/>
      <c r="C243" s="84"/>
      <c r="D243" s="68"/>
      <c r="E243" s="28" t="s">
        <v>187</v>
      </c>
      <c r="F243" s="55">
        <f>H243+J243</f>
        <v>0</v>
      </c>
      <c r="G243" s="55">
        <f>I243+K243</f>
        <v>0</v>
      </c>
      <c r="H243" s="55">
        <f t="shared" si="197"/>
        <v>0</v>
      </c>
      <c r="I243" s="55">
        <f t="shared" si="197"/>
        <v>0</v>
      </c>
      <c r="J243" s="55">
        <f t="shared" si="197"/>
        <v>0</v>
      </c>
      <c r="K243" s="55">
        <f t="shared" si="197"/>
        <v>0</v>
      </c>
      <c r="L243" s="55">
        <f t="shared" si="197"/>
        <v>0</v>
      </c>
      <c r="M243" s="55">
        <f t="shared" si="197"/>
        <v>0</v>
      </c>
      <c r="N243" s="55">
        <f t="shared" si="197"/>
        <v>0</v>
      </c>
      <c r="O243" s="55">
        <f t="shared" si="197"/>
        <v>0</v>
      </c>
      <c r="P243" s="55">
        <f t="shared" si="197"/>
        <v>0</v>
      </c>
      <c r="Q243" s="55">
        <f t="shared" si="197"/>
        <v>0</v>
      </c>
      <c r="R243" s="65"/>
      <c r="S243" s="65"/>
      <c r="T243" s="65"/>
      <c r="U243" s="65"/>
      <c r="V243" s="65"/>
      <c r="W243" s="65"/>
      <c r="X243" s="65"/>
      <c r="Y243" s="65"/>
      <c r="Z243" s="65"/>
      <c r="AA243" s="65"/>
      <c r="AB243" s="65"/>
      <c r="AC243" s="65"/>
      <c r="AD243" s="65"/>
      <c r="AE243" s="65"/>
    </row>
    <row r="244" spans="1:31" ht="15.75" customHeight="1">
      <c r="A244" s="105" t="s">
        <v>139</v>
      </c>
      <c r="B244" s="105"/>
      <c r="C244" s="105"/>
      <c r="D244" s="105"/>
      <c r="E244" s="105"/>
      <c r="F244" s="105"/>
      <c r="G244" s="105"/>
      <c r="H244" s="105"/>
      <c r="I244" s="105"/>
      <c r="J244" s="105"/>
      <c r="K244" s="105"/>
      <c r="L244" s="105"/>
      <c r="M244" s="105"/>
      <c r="N244" s="105"/>
      <c r="O244" s="105"/>
      <c r="P244" s="105"/>
      <c r="Q244" s="105"/>
      <c r="R244" s="105"/>
      <c r="S244" s="105"/>
      <c r="T244" s="105"/>
      <c r="U244" s="105"/>
      <c r="V244" s="105"/>
      <c r="W244" s="105"/>
      <c r="X244" s="105"/>
      <c r="Y244" s="105"/>
      <c r="Z244" s="105"/>
      <c r="AA244" s="105"/>
      <c r="AB244" s="33"/>
      <c r="AC244" s="33"/>
      <c r="AD244" s="41"/>
      <c r="AE244" s="41"/>
    </row>
    <row r="245" spans="1:31" ht="15.75" customHeight="1">
      <c r="A245" s="91" t="s">
        <v>140</v>
      </c>
      <c r="B245" s="91"/>
      <c r="C245" s="91"/>
      <c r="D245" s="91"/>
      <c r="E245" s="91"/>
      <c r="F245" s="91"/>
      <c r="G245" s="91"/>
      <c r="H245" s="91"/>
      <c r="I245" s="91"/>
      <c r="J245" s="91"/>
      <c r="K245" s="91"/>
      <c r="L245" s="91"/>
      <c r="M245" s="91"/>
      <c r="N245" s="91"/>
      <c r="O245" s="91"/>
      <c r="P245" s="91"/>
      <c r="Q245" s="91"/>
      <c r="R245" s="91"/>
      <c r="S245" s="91"/>
      <c r="T245" s="91"/>
      <c r="U245" s="91"/>
      <c r="V245" s="91"/>
      <c r="W245" s="91"/>
      <c r="X245" s="91"/>
      <c r="Y245" s="91"/>
      <c r="Z245" s="91"/>
      <c r="AA245" s="91"/>
      <c r="AB245" s="91"/>
      <c r="AC245" s="91"/>
      <c r="AD245" s="6"/>
      <c r="AE245" s="6"/>
    </row>
    <row r="246" spans="1:31" ht="25.5">
      <c r="A246" s="96">
        <v>1</v>
      </c>
      <c r="B246" s="98" t="s">
        <v>141</v>
      </c>
      <c r="C246" s="98"/>
      <c r="D246" s="98"/>
      <c r="E246" s="31" t="s">
        <v>24</v>
      </c>
      <c r="F246" s="54">
        <f t="shared" ref="F246:G309" si="198">H246+J246+L246+N246+P246</f>
        <v>1580970.17</v>
      </c>
      <c r="G246" s="54">
        <f t="shared" si="198"/>
        <v>1580161.23</v>
      </c>
      <c r="H246" s="50">
        <f t="shared" ref="H246:M246" si="199">SUM(H247:H250)</f>
        <v>478695.67000000004</v>
      </c>
      <c r="I246" s="50">
        <f t="shared" si="199"/>
        <v>478695.67000000004</v>
      </c>
      <c r="J246" s="50">
        <f t="shared" si="199"/>
        <v>648400</v>
      </c>
      <c r="K246" s="50">
        <f t="shared" si="199"/>
        <v>648400</v>
      </c>
      <c r="L246" s="50">
        <f t="shared" si="199"/>
        <v>453874.5</v>
      </c>
      <c r="M246" s="50">
        <f t="shared" si="199"/>
        <v>453065.55999999994</v>
      </c>
      <c r="N246" s="50">
        <f t="shared" ref="N246:O246" si="200">SUM(N247:N250)</f>
        <v>0</v>
      </c>
      <c r="O246" s="50">
        <f t="shared" si="200"/>
        <v>0</v>
      </c>
      <c r="P246" s="50">
        <f t="shared" ref="P246:Q246" si="201">SUM(P247:P250)</f>
        <v>0</v>
      </c>
      <c r="Q246" s="50">
        <f t="shared" si="201"/>
        <v>0</v>
      </c>
      <c r="R246" s="96" t="s">
        <v>108</v>
      </c>
      <c r="S246" s="96" t="s">
        <v>108</v>
      </c>
      <c r="T246" s="96" t="s">
        <v>108</v>
      </c>
      <c r="U246" s="96" t="s">
        <v>108</v>
      </c>
      <c r="V246" s="96" t="s">
        <v>108</v>
      </c>
      <c r="W246" s="96" t="s">
        <v>108</v>
      </c>
      <c r="X246" s="96" t="s">
        <v>108</v>
      </c>
      <c r="Y246" s="96" t="s">
        <v>108</v>
      </c>
      <c r="Z246" s="96" t="s">
        <v>108</v>
      </c>
      <c r="AA246" s="96" t="s">
        <v>108</v>
      </c>
      <c r="AB246" s="96" t="s">
        <v>108</v>
      </c>
      <c r="AC246" s="96" t="s">
        <v>108</v>
      </c>
      <c r="AD246" s="96" t="s">
        <v>108</v>
      </c>
      <c r="AE246" s="96" t="s">
        <v>108</v>
      </c>
    </row>
    <row r="247" spans="1:31">
      <c r="A247" s="96"/>
      <c r="B247" s="98"/>
      <c r="C247" s="98"/>
      <c r="D247" s="98"/>
      <c r="E247" s="29" t="s">
        <v>89</v>
      </c>
      <c r="F247" s="54">
        <f t="shared" si="198"/>
        <v>767220.17</v>
      </c>
      <c r="G247" s="54">
        <f t="shared" si="198"/>
        <v>766411.23</v>
      </c>
      <c r="H247" s="50">
        <f t="shared" ref="H247:K248" si="202">H252+H262</f>
        <v>303062.51</v>
      </c>
      <c r="I247" s="50">
        <f t="shared" si="202"/>
        <v>303062.51</v>
      </c>
      <c r="J247" s="50">
        <f t="shared" si="202"/>
        <v>150000</v>
      </c>
      <c r="K247" s="50">
        <f t="shared" si="202"/>
        <v>150000</v>
      </c>
      <c r="L247" s="50">
        <f t="shared" ref="L247:O248" si="203">L252+L262</f>
        <v>314157.66000000003</v>
      </c>
      <c r="M247" s="50">
        <f t="shared" si="203"/>
        <v>313348.71999999997</v>
      </c>
      <c r="N247" s="50">
        <f t="shared" si="203"/>
        <v>0</v>
      </c>
      <c r="O247" s="50">
        <f t="shared" si="203"/>
        <v>0</v>
      </c>
      <c r="P247" s="50">
        <f t="shared" ref="P247:Q247" si="204">P252+P262</f>
        <v>0</v>
      </c>
      <c r="Q247" s="50">
        <f t="shared" si="204"/>
        <v>0</v>
      </c>
      <c r="R247" s="96"/>
      <c r="S247" s="96"/>
      <c r="T247" s="96"/>
      <c r="U247" s="96"/>
      <c r="V247" s="96"/>
      <c r="W247" s="96"/>
      <c r="X247" s="96"/>
      <c r="Y247" s="96"/>
      <c r="Z247" s="96"/>
      <c r="AA247" s="96"/>
      <c r="AB247" s="96"/>
      <c r="AC247" s="96"/>
      <c r="AD247" s="96"/>
      <c r="AE247" s="96"/>
    </row>
    <row r="248" spans="1:31">
      <c r="A248" s="96"/>
      <c r="B248" s="98"/>
      <c r="C248" s="98"/>
      <c r="D248" s="98"/>
      <c r="E248" s="29" t="s">
        <v>90</v>
      </c>
      <c r="F248" s="54">
        <f t="shared" si="198"/>
        <v>813750</v>
      </c>
      <c r="G248" s="54">
        <f t="shared" si="198"/>
        <v>813750</v>
      </c>
      <c r="H248" s="50">
        <f t="shared" si="202"/>
        <v>175633.16</v>
      </c>
      <c r="I248" s="50">
        <f t="shared" si="202"/>
        <v>175633.16</v>
      </c>
      <c r="J248" s="50">
        <f t="shared" si="202"/>
        <v>498400</v>
      </c>
      <c r="K248" s="50">
        <f t="shared" si="202"/>
        <v>498400</v>
      </c>
      <c r="L248" s="50">
        <f t="shared" si="203"/>
        <v>139716.84</v>
      </c>
      <c r="M248" s="50">
        <f t="shared" si="203"/>
        <v>139716.84</v>
      </c>
      <c r="N248" s="50">
        <f t="shared" si="203"/>
        <v>0</v>
      </c>
      <c r="O248" s="50">
        <f t="shared" si="203"/>
        <v>0</v>
      </c>
      <c r="P248" s="50">
        <f t="shared" ref="P248:Q248" si="205">P253+P263</f>
        <v>0</v>
      </c>
      <c r="Q248" s="50">
        <f t="shared" si="205"/>
        <v>0</v>
      </c>
      <c r="R248" s="96"/>
      <c r="S248" s="96"/>
      <c r="T248" s="96"/>
      <c r="U248" s="96"/>
      <c r="V248" s="96"/>
      <c r="W248" s="96"/>
      <c r="X248" s="96"/>
      <c r="Y248" s="96"/>
      <c r="Z248" s="96"/>
      <c r="AA248" s="96"/>
      <c r="AB248" s="96"/>
      <c r="AC248" s="96"/>
      <c r="AD248" s="96"/>
      <c r="AE248" s="96"/>
    </row>
    <row r="249" spans="1:31">
      <c r="A249" s="96"/>
      <c r="B249" s="98"/>
      <c r="C249" s="98"/>
      <c r="D249" s="98"/>
      <c r="E249" s="29" t="s">
        <v>186</v>
      </c>
      <c r="F249" s="54">
        <f t="shared" si="198"/>
        <v>0</v>
      </c>
      <c r="G249" s="54">
        <f t="shared" si="198"/>
        <v>0</v>
      </c>
      <c r="H249" s="50">
        <f t="shared" ref="H249:K250" si="206">H254</f>
        <v>0</v>
      </c>
      <c r="I249" s="50">
        <f t="shared" si="206"/>
        <v>0</v>
      </c>
      <c r="J249" s="50">
        <f t="shared" si="206"/>
        <v>0</v>
      </c>
      <c r="K249" s="50">
        <f t="shared" si="206"/>
        <v>0</v>
      </c>
      <c r="L249" s="50">
        <f t="shared" ref="L249:O250" si="207">L254</f>
        <v>0</v>
      </c>
      <c r="M249" s="50">
        <f t="shared" si="207"/>
        <v>0</v>
      </c>
      <c r="N249" s="50">
        <f t="shared" si="207"/>
        <v>0</v>
      </c>
      <c r="O249" s="50">
        <f t="shared" si="207"/>
        <v>0</v>
      </c>
      <c r="P249" s="50">
        <f t="shared" ref="P249:Q249" si="208">P254</f>
        <v>0</v>
      </c>
      <c r="Q249" s="50">
        <f t="shared" si="208"/>
        <v>0</v>
      </c>
      <c r="R249" s="96"/>
      <c r="S249" s="96"/>
      <c r="T249" s="96"/>
      <c r="U249" s="96"/>
      <c r="V249" s="96"/>
      <c r="W249" s="96"/>
      <c r="X249" s="96"/>
      <c r="Y249" s="96"/>
      <c r="Z249" s="96"/>
      <c r="AA249" s="96"/>
      <c r="AB249" s="96"/>
      <c r="AC249" s="96"/>
      <c r="AD249" s="96"/>
      <c r="AE249" s="96"/>
    </row>
    <row r="250" spans="1:31">
      <c r="A250" s="96"/>
      <c r="B250" s="98"/>
      <c r="C250" s="98"/>
      <c r="D250" s="98"/>
      <c r="E250" s="29" t="s">
        <v>187</v>
      </c>
      <c r="F250" s="54">
        <f t="shared" si="198"/>
        <v>0</v>
      </c>
      <c r="G250" s="54">
        <f t="shared" si="198"/>
        <v>0</v>
      </c>
      <c r="H250" s="50">
        <f t="shared" si="206"/>
        <v>0</v>
      </c>
      <c r="I250" s="50">
        <f t="shared" si="206"/>
        <v>0</v>
      </c>
      <c r="J250" s="50">
        <f t="shared" si="206"/>
        <v>0</v>
      </c>
      <c r="K250" s="50">
        <f t="shared" si="206"/>
        <v>0</v>
      </c>
      <c r="L250" s="50">
        <f t="shared" si="207"/>
        <v>0</v>
      </c>
      <c r="M250" s="50">
        <f t="shared" si="207"/>
        <v>0</v>
      </c>
      <c r="N250" s="50">
        <f t="shared" si="207"/>
        <v>0</v>
      </c>
      <c r="O250" s="50">
        <f t="shared" si="207"/>
        <v>0</v>
      </c>
      <c r="P250" s="50">
        <f t="shared" ref="P250:Q250" si="209">P255</f>
        <v>0</v>
      </c>
      <c r="Q250" s="50">
        <f t="shared" si="209"/>
        <v>0</v>
      </c>
      <c r="R250" s="96"/>
      <c r="S250" s="96"/>
      <c r="T250" s="96"/>
      <c r="U250" s="96"/>
      <c r="V250" s="96"/>
      <c r="W250" s="96"/>
      <c r="X250" s="96"/>
      <c r="Y250" s="96"/>
      <c r="Z250" s="96"/>
      <c r="AA250" s="96"/>
      <c r="AB250" s="96"/>
      <c r="AC250" s="96"/>
      <c r="AD250" s="96"/>
      <c r="AE250" s="96"/>
    </row>
    <row r="251" spans="1:31" ht="25.5">
      <c r="A251" s="85" t="s">
        <v>28</v>
      </c>
      <c r="B251" s="86" t="s">
        <v>142</v>
      </c>
      <c r="C251" s="96" t="s">
        <v>108</v>
      </c>
      <c r="D251" s="68" t="s">
        <v>143</v>
      </c>
      <c r="E251" s="29" t="s">
        <v>24</v>
      </c>
      <c r="F251" s="54">
        <f t="shared" si="198"/>
        <v>665350</v>
      </c>
      <c r="G251" s="50">
        <f t="shared" ref="G251:K251" si="210">G252+G253+G254+G255</f>
        <v>325633.16000000003</v>
      </c>
      <c r="H251" s="50">
        <f t="shared" si="210"/>
        <v>325633.16000000003</v>
      </c>
      <c r="I251" s="50">
        <f t="shared" si="210"/>
        <v>325633.16000000003</v>
      </c>
      <c r="J251" s="50">
        <f t="shared" si="210"/>
        <v>0</v>
      </c>
      <c r="K251" s="50">
        <f t="shared" si="210"/>
        <v>0</v>
      </c>
      <c r="L251" s="50">
        <f t="shared" ref="L251:Q251" si="211">L252+L253+L254+L255</f>
        <v>339716.83999999997</v>
      </c>
      <c r="M251" s="50">
        <f t="shared" si="211"/>
        <v>339716.83999999997</v>
      </c>
      <c r="N251" s="50">
        <f t="shared" si="211"/>
        <v>0</v>
      </c>
      <c r="O251" s="50">
        <f t="shared" si="211"/>
        <v>0</v>
      </c>
      <c r="P251" s="50">
        <f t="shared" si="211"/>
        <v>0</v>
      </c>
      <c r="Q251" s="50">
        <f t="shared" si="211"/>
        <v>0</v>
      </c>
      <c r="R251" s="96" t="s">
        <v>108</v>
      </c>
      <c r="S251" s="96" t="s">
        <v>108</v>
      </c>
      <c r="T251" s="96" t="s">
        <v>108</v>
      </c>
      <c r="U251" s="96" t="s">
        <v>108</v>
      </c>
      <c r="V251" s="96" t="s">
        <v>108</v>
      </c>
      <c r="W251" s="96" t="s">
        <v>108</v>
      </c>
      <c r="X251" s="96" t="s">
        <v>108</v>
      </c>
      <c r="Y251" s="96" t="s">
        <v>108</v>
      </c>
      <c r="Z251" s="96" t="s">
        <v>108</v>
      </c>
      <c r="AA251" s="96" t="s">
        <v>108</v>
      </c>
      <c r="AB251" s="96" t="s">
        <v>108</v>
      </c>
      <c r="AC251" s="96" t="s">
        <v>108</v>
      </c>
      <c r="AD251" s="96" t="s">
        <v>108</v>
      </c>
      <c r="AE251" s="96" t="s">
        <v>108</v>
      </c>
    </row>
    <row r="252" spans="1:31">
      <c r="A252" s="85"/>
      <c r="B252" s="86"/>
      <c r="C252" s="96"/>
      <c r="D252" s="68"/>
      <c r="E252" s="29" t="s">
        <v>89</v>
      </c>
      <c r="F252" s="54">
        <f t="shared" si="198"/>
        <v>350000</v>
      </c>
      <c r="G252" s="50">
        <f t="shared" ref="G252:K255" si="212">G257</f>
        <v>150000</v>
      </c>
      <c r="H252" s="50">
        <f t="shared" si="212"/>
        <v>150000</v>
      </c>
      <c r="I252" s="50">
        <f t="shared" si="212"/>
        <v>150000</v>
      </c>
      <c r="J252" s="50">
        <f t="shared" si="212"/>
        <v>0</v>
      </c>
      <c r="K252" s="50">
        <f t="shared" si="212"/>
        <v>0</v>
      </c>
      <c r="L252" s="50">
        <f t="shared" ref="L252:M255" si="213">L257</f>
        <v>200000</v>
      </c>
      <c r="M252" s="50">
        <f t="shared" si="213"/>
        <v>200000</v>
      </c>
      <c r="N252" s="50">
        <f t="shared" ref="N252:O252" si="214">N257</f>
        <v>0</v>
      </c>
      <c r="O252" s="50">
        <f t="shared" si="214"/>
        <v>0</v>
      </c>
      <c r="P252" s="50">
        <f t="shared" ref="P252:Q252" si="215">P257</f>
        <v>0</v>
      </c>
      <c r="Q252" s="50">
        <f t="shared" si="215"/>
        <v>0</v>
      </c>
      <c r="R252" s="96"/>
      <c r="S252" s="96"/>
      <c r="T252" s="96"/>
      <c r="U252" s="96"/>
      <c r="V252" s="96"/>
      <c r="W252" s="96"/>
      <c r="X252" s="96"/>
      <c r="Y252" s="96"/>
      <c r="Z252" s="96"/>
      <c r="AA252" s="96"/>
      <c r="AB252" s="96"/>
      <c r="AC252" s="96"/>
      <c r="AD252" s="96"/>
      <c r="AE252" s="96"/>
    </row>
    <row r="253" spans="1:31">
      <c r="A253" s="85"/>
      <c r="B253" s="86"/>
      <c r="C253" s="96"/>
      <c r="D253" s="68"/>
      <c r="E253" s="29" t="s">
        <v>90</v>
      </c>
      <c r="F253" s="54">
        <f t="shared" si="198"/>
        <v>315350</v>
      </c>
      <c r="G253" s="50">
        <f t="shared" si="212"/>
        <v>175633.16</v>
      </c>
      <c r="H253" s="50">
        <f t="shared" si="212"/>
        <v>175633.16</v>
      </c>
      <c r="I253" s="50">
        <f t="shared" si="212"/>
        <v>175633.16</v>
      </c>
      <c r="J253" s="50">
        <f t="shared" si="212"/>
        <v>0</v>
      </c>
      <c r="K253" s="50">
        <f t="shared" si="212"/>
        <v>0</v>
      </c>
      <c r="L253" s="50">
        <f t="shared" si="213"/>
        <v>139716.84</v>
      </c>
      <c r="M253" s="50">
        <f t="shared" si="213"/>
        <v>139716.84</v>
      </c>
      <c r="N253" s="50">
        <f t="shared" ref="N253:O253" si="216">N258</f>
        <v>0</v>
      </c>
      <c r="O253" s="50">
        <f t="shared" si="216"/>
        <v>0</v>
      </c>
      <c r="P253" s="50">
        <f t="shared" ref="P253:Q253" si="217">P258</f>
        <v>0</v>
      </c>
      <c r="Q253" s="50">
        <f t="shared" si="217"/>
        <v>0</v>
      </c>
      <c r="R253" s="96"/>
      <c r="S253" s="96"/>
      <c r="T253" s="96"/>
      <c r="U253" s="96"/>
      <c r="V253" s="96"/>
      <c r="W253" s="96"/>
      <c r="X253" s="96"/>
      <c r="Y253" s="96"/>
      <c r="Z253" s="96"/>
      <c r="AA253" s="96"/>
      <c r="AB253" s="96"/>
      <c r="AC253" s="96"/>
      <c r="AD253" s="96"/>
      <c r="AE253" s="96"/>
    </row>
    <row r="254" spans="1:31">
      <c r="A254" s="85"/>
      <c r="B254" s="86"/>
      <c r="C254" s="96"/>
      <c r="D254" s="68"/>
      <c r="E254" s="29" t="s">
        <v>186</v>
      </c>
      <c r="F254" s="54">
        <f t="shared" si="198"/>
        <v>0</v>
      </c>
      <c r="G254" s="50">
        <f t="shared" si="212"/>
        <v>0</v>
      </c>
      <c r="H254" s="50">
        <f t="shared" si="212"/>
        <v>0</v>
      </c>
      <c r="I254" s="50">
        <f t="shared" si="212"/>
        <v>0</v>
      </c>
      <c r="J254" s="50">
        <f t="shared" si="212"/>
        <v>0</v>
      </c>
      <c r="K254" s="50">
        <f t="shared" si="212"/>
        <v>0</v>
      </c>
      <c r="L254" s="50">
        <f t="shared" si="213"/>
        <v>0</v>
      </c>
      <c r="M254" s="50">
        <f t="shared" si="213"/>
        <v>0</v>
      </c>
      <c r="N254" s="50">
        <f t="shared" ref="N254:O254" si="218">N259</f>
        <v>0</v>
      </c>
      <c r="O254" s="50">
        <f t="shared" si="218"/>
        <v>0</v>
      </c>
      <c r="P254" s="50">
        <f t="shared" ref="P254:Q254" si="219">P259</f>
        <v>0</v>
      </c>
      <c r="Q254" s="50">
        <f t="shared" si="219"/>
        <v>0</v>
      </c>
      <c r="R254" s="96"/>
      <c r="S254" s="96"/>
      <c r="T254" s="96"/>
      <c r="U254" s="96"/>
      <c r="V254" s="96"/>
      <c r="W254" s="96"/>
      <c r="X254" s="96"/>
      <c r="Y254" s="96"/>
      <c r="Z254" s="96"/>
      <c r="AA254" s="96"/>
      <c r="AB254" s="96"/>
      <c r="AC254" s="96"/>
      <c r="AD254" s="96"/>
      <c r="AE254" s="96"/>
    </row>
    <row r="255" spans="1:31" ht="24.75" customHeight="1">
      <c r="A255" s="85"/>
      <c r="B255" s="86"/>
      <c r="C255" s="96"/>
      <c r="D255" s="68"/>
      <c r="E255" s="29" t="s">
        <v>187</v>
      </c>
      <c r="F255" s="54">
        <f t="shared" si="198"/>
        <v>0</v>
      </c>
      <c r="G255" s="50">
        <f t="shared" si="212"/>
        <v>0</v>
      </c>
      <c r="H255" s="50">
        <f t="shared" si="212"/>
        <v>0</v>
      </c>
      <c r="I255" s="50">
        <f t="shared" si="212"/>
        <v>0</v>
      </c>
      <c r="J255" s="50">
        <f t="shared" si="212"/>
        <v>0</v>
      </c>
      <c r="K255" s="50">
        <f t="shared" si="212"/>
        <v>0</v>
      </c>
      <c r="L255" s="50">
        <f t="shared" si="213"/>
        <v>0</v>
      </c>
      <c r="M255" s="50">
        <f t="shared" si="213"/>
        <v>0</v>
      </c>
      <c r="N255" s="50">
        <f t="shared" ref="N255:O255" si="220">N260</f>
        <v>0</v>
      </c>
      <c r="O255" s="50">
        <f t="shared" si="220"/>
        <v>0</v>
      </c>
      <c r="P255" s="50">
        <f t="shared" ref="P255:Q255" si="221">P260</f>
        <v>0</v>
      </c>
      <c r="Q255" s="50">
        <f t="shared" si="221"/>
        <v>0</v>
      </c>
      <c r="R255" s="96"/>
      <c r="S255" s="96"/>
      <c r="T255" s="96"/>
      <c r="U255" s="96"/>
      <c r="V255" s="96"/>
      <c r="W255" s="96"/>
      <c r="X255" s="96"/>
      <c r="Y255" s="96"/>
      <c r="Z255" s="96"/>
      <c r="AA255" s="96"/>
      <c r="AB255" s="96"/>
      <c r="AC255" s="96"/>
      <c r="AD255" s="96"/>
      <c r="AE255" s="96"/>
    </row>
    <row r="256" spans="1:31" ht="25.5">
      <c r="A256" s="85" t="s">
        <v>32</v>
      </c>
      <c r="B256" s="92" t="s">
        <v>144</v>
      </c>
      <c r="C256" s="97">
        <v>502</v>
      </c>
      <c r="D256" s="35"/>
      <c r="E256" s="29" t="s">
        <v>24</v>
      </c>
      <c r="F256" s="54">
        <f t="shared" si="198"/>
        <v>665350</v>
      </c>
      <c r="G256" s="50">
        <f t="shared" ref="G256:K256" si="222">G257+G258+G259+G260</f>
        <v>325633.16000000003</v>
      </c>
      <c r="H256" s="50">
        <f t="shared" si="222"/>
        <v>325633.16000000003</v>
      </c>
      <c r="I256" s="50">
        <f t="shared" si="222"/>
        <v>325633.16000000003</v>
      </c>
      <c r="J256" s="50">
        <f t="shared" si="222"/>
        <v>0</v>
      </c>
      <c r="K256" s="50">
        <f t="shared" si="222"/>
        <v>0</v>
      </c>
      <c r="L256" s="50">
        <f t="shared" ref="L256:Q256" si="223">L257+L258+L259+L260</f>
        <v>339716.83999999997</v>
      </c>
      <c r="M256" s="50">
        <f t="shared" si="223"/>
        <v>339716.83999999997</v>
      </c>
      <c r="N256" s="50">
        <f t="shared" si="223"/>
        <v>0</v>
      </c>
      <c r="O256" s="50">
        <f t="shared" si="223"/>
        <v>0</v>
      </c>
      <c r="P256" s="50">
        <f t="shared" si="223"/>
        <v>0</v>
      </c>
      <c r="Q256" s="50">
        <f t="shared" si="223"/>
        <v>0</v>
      </c>
      <c r="R256" s="96" t="s">
        <v>145</v>
      </c>
      <c r="S256" s="96" t="s">
        <v>35</v>
      </c>
      <c r="T256" s="96">
        <f>V256</f>
        <v>2</v>
      </c>
      <c r="U256" s="96">
        <f>W256</f>
        <v>2</v>
      </c>
      <c r="V256" s="96">
        <v>2</v>
      </c>
      <c r="W256" s="96">
        <v>2</v>
      </c>
      <c r="X256" s="96" t="s">
        <v>25</v>
      </c>
      <c r="Y256" s="96" t="s">
        <v>25</v>
      </c>
      <c r="Z256" s="96">
        <v>2</v>
      </c>
      <c r="AA256" s="96">
        <v>42</v>
      </c>
      <c r="AB256" s="96" t="s">
        <v>108</v>
      </c>
      <c r="AC256" s="96" t="s">
        <v>108</v>
      </c>
      <c r="AD256" s="96" t="s">
        <v>108</v>
      </c>
      <c r="AE256" s="96" t="s">
        <v>108</v>
      </c>
    </row>
    <row r="257" spans="1:31">
      <c r="A257" s="85"/>
      <c r="B257" s="92"/>
      <c r="C257" s="97"/>
      <c r="D257" s="35" t="s">
        <v>146</v>
      </c>
      <c r="E257" s="29" t="s">
        <v>89</v>
      </c>
      <c r="F257" s="54">
        <f t="shared" si="198"/>
        <v>350000</v>
      </c>
      <c r="G257" s="50">
        <f>I257</f>
        <v>150000</v>
      </c>
      <c r="H257" s="51">
        <v>150000</v>
      </c>
      <c r="I257" s="51">
        <v>150000</v>
      </c>
      <c r="J257" s="51">
        <v>0</v>
      </c>
      <c r="K257" s="51">
        <v>0</v>
      </c>
      <c r="L257" s="51">
        <v>200000</v>
      </c>
      <c r="M257" s="51">
        <v>200000</v>
      </c>
      <c r="N257" s="50">
        <v>0</v>
      </c>
      <c r="O257" s="50">
        <v>0</v>
      </c>
      <c r="P257" s="50">
        <v>0</v>
      </c>
      <c r="Q257" s="50">
        <v>0</v>
      </c>
      <c r="R257" s="96"/>
      <c r="S257" s="96"/>
      <c r="T257" s="96"/>
      <c r="U257" s="96"/>
      <c r="V257" s="96"/>
      <c r="W257" s="96"/>
      <c r="X257" s="96"/>
      <c r="Y257" s="96"/>
      <c r="Z257" s="96"/>
      <c r="AA257" s="96"/>
      <c r="AB257" s="96"/>
      <c r="AC257" s="96"/>
      <c r="AD257" s="96"/>
      <c r="AE257" s="96"/>
    </row>
    <row r="258" spans="1:31">
      <c r="A258" s="85"/>
      <c r="B258" s="92"/>
      <c r="C258" s="97"/>
      <c r="D258" s="35" t="s">
        <v>147</v>
      </c>
      <c r="E258" s="29" t="s">
        <v>90</v>
      </c>
      <c r="F258" s="54">
        <f t="shared" si="198"/>
        <v>315350</v>
      </c>
      <c r="G258" s="50">
        <f>I258</f>
        <v>175633.16</v>
      </c>
      <c r="H258" s="51">
        <v>175633.16</v>
      </c>
      <c r="I258" s="51">
        <v>175633.16</v>
      </c>
      <c r="J258" s="51">
        <v>0</v>
      </c>
      <c r="K258" s="51">
        <v>0</v>
      </c>
      <c r="L258" s="51">
        <v>139716.84</v>
      </c>
      <c r="M258" s="51">
        <v>139716.84</v>
      </c>
      <c r="N258" s="50">
        <v>0</v>
      </c>
      <c r="O258" s="50">
        <v>0</v>
      </c>
      <c r="P258" s="50">
        <v>0</v>
      </c>
      <c r="Q258" s="50">
        <v>0</v>
      </c>
      <c r="R258" s="96"/>
      <c r="S258" s="96"/>
      <c r="T258" s="96"/>
      <c r="U258" s="96"/>
      <c r="V258" s="96"/>
      <c r="W258" s="96"/>
      <c r="X258" s="96"/>
      <c r="Y258" s="96"/>
      <c r="Z258" s="96"/>
      <c r="AA258" s="96"/>
      <c r="AB258" s="96"/>
      <c r="AC258" s="96"/>
      <c r="AD258" s="96"/>
      <c r="AE258" s="96"/>
    </row>
    <row r="259" spans="1:31">
      <c r="A259" s="85"/>
      <c r="B259" s="92"/>
      <c r="C259" s="97"/>
      <c r="D259" s="35"/>
      <c r="E259" s="29" t="s">
        <v>186</v>
      </c>
      <c r="F259" s="54">
        <f t="shared" si="198"/>
        <v>0</v>
      </c>
      <c r="G259" s="50">
        <f>I259</f>
        <v>0</v>
      </c>
      <c r="H259" s="50">
        <v>0</v>
      </c>
      <c r="I259" s="50">
        <v>0</v>
      </c>
      <c r="J259" s="50">
        <v>0</v>
      </c>
      <c r="K259" s="50">
        <v>0</v>
      </c>
      <c r="L259" s="50">
        <v>0</v>
      </c>
      <c r="M259" s="50">
        <v>0</v>
      </c>
      <c r="N259" s="50">
        <v>0</v>
      </c>
      <c r="O259" s="50">
        <v>0</v>
      </c>
      <c r="P259" s="50">
        <v>0</v>
      </c>
      <c r="Q259" s="50">
        <v>0</v>
      </c>
      <c r="R259" s="96"/>
      <c r="S259" s="96"/>
      <c r="T259" s="96"/>
      <c r="U259" s="96"/>
      <c r="V259" s="96"/>
      <c r="W259" s="96"/>
      <c r="X259" s="96"/>
      <c r="Y259" s="96"/>
      <c r="Z259" s="96"/>
      <c r="AA259" s="96"/>
      <c r="AB259" s="96"/>
      <c r="AC259" s="96"/>
      <c r="AD259" s="96"/>
      <c r="AE259" s="96"/>
    </row>
    <row r="260" spans="1:31" ht="50.25" customHeight="1">
      <c r="A260" s="85"/>
      <c r="B260" s="92"/>
      <c r="C260" s="97"/>
      <c r="D260" s="35"/>
      <c r="E260" s="29" t="s">
        <v>187</v>
      </c>
      <c r="F260" s="54">
        <f t="shared" si="198"/>
        <v>0</v>
      </c>
      <c r="G260" s="50">
        <f>I260</f>
        <v>0</v>
      </c>
      <c r="H260" s="50">
        <v>0</v>
      </c>
      <c r="I260" s="50">
        <v>0</v>
      </c>
      <c r="J260" s="50">
        <v>0</v>
      </c>
      <c r="K260" s="50">
        <v>0</v>
      </c>
      <c r="L260" s="50">
        <v>0</v>
      </c>
      <c r="M260" s="50">
        <v>0</v>
      </c>
      <c r="N260" s="50">
        <v>0</v>
      </c>
      <c r="O260" s="50">
        <v>0</v>
      </c>
      <c r="P260" s="50">
        <v>0</v>
      </c>
      <c r="Q260" s="50">
        <v>0</v>
      </c>
      <c r="R260" s="96"/>
      <c r="S260" s="96"/>
      <c r="T260" s="96"/>
      <c r="U260" s="96"/>
      <c r="V260" s="96"/>
      <c r="W260" s="96"/>
      <c r="X260" s="96"/>
      <c r="Y260" s="96"/>
      <c r="Z260" s="96"/>
      <c r="AA260" s="96"/>
      <c r="AB260" s="96"/>
      <c r="AC260" s="96"/>
      <c r="AD260" s="96"/>
      <c r="AE260" s="96"/>
    </row>
    <row r="261" spans="1:31" ht="25.5">
      <c r="A261" s="85" t="s">
        <v>57</v>
      </c>
      <c r="B261" s="86" t="s">
        <v>148</v>
      </c>
      <c r="C261" s="96" t="s">
        <v>108</v>
      </c>
      <c r="D261" s="68" t="s">
        <v>149</v>
      </c>
      <c r="E261" s="29" t="s">
        <v>24</v>
      </c>
      <c r="F261" s="54">
        <f t="shared" si="198"/>
        <v>915620.17</v>
      </c>
      <c r="G261" s="50">
        <f t="shared" ref="G261:K261" si="224">G262+G263+G264+G265</f>
        <v>153062.51</v>
      </c>
      <c r="H261" s="50">
        <f t="shared" si="224"/>
        <v>153062.51</v>
      </c>
      <c r="I261" s="50">
        <f t="shared" si="224"/>
        <v>153062.51</v>
      </c>
      <c r="J261" s="50">
        <f t="shared" si="224"/>
        <v>648400</v>
      </c>
      <c r="K261" s="50">
        <f t="shared" si="224"/>
        <v>648400</v>
      </c>
      <c r="L261" s="50">
        <f t="shared" ref="L261:Q261" si="225">L262+L263+L264+L265</f>
        <v>114157.66</v>
      </c>
      <c r="M261" s="50">
        <f t="shared" si="225"/>
        <v>113348.72</v>
      </c>
      <c r="N261" s="50">
        <f t="shared" si="225"/>
        <v>0</v>
      </c>
      <c r="O261" s="50">
        <f t="shared" si="225"/>
        <v>0</v>
      </c>
      <c r="P261" s="50">
        <f t="shared" si="225"/>
        <v>0</v>
      </c>
      <c r="Q261" s="50">
        <f t="shared" si="225"/>
        <v>0</v>
      </c>
      <c r="R261" s="96" t="s">
        <v>108</v>
      </c>
      <c r="S261" s="96" t="s">
        <v>108</v>
      </c>
      <c r="T261" s="96" t="s">
        <v>108</v>
      </c>
      <c r="U261" s="96" t="s">
        <v>108</v>
      </c>
      <c r="V261" s="96" t="s">
        <v>108</v>
      </c>
      <c r="W261" s="96" t="s">
        <v>108</v>
      </c>
      <c r="X261" s="96" t="s">
        <v>108</v>
      </c>
      <c r="Y261" s="96" t="s">
        <v>108</v>
      </c>
      <c r="Z261" s="96" t="s">
        <v>108</v>
      </c>
      <c r="AA261" s="96" t="s">
        <v>108</v>
      </c>
      <c r="AB261" s="96" t="s">
        <v>108</v>
      </c>
      <c r="AC261" s="96" t="s">
        <v>108</v>
      </c>
      <c r="AD261" s="96" t="s">
        <v>108</v>
      </c>
      <c r="AE261" s="96" t="s">
        <v>108</v>
      </c>
    </row>
    <row r="262" spans="1:31">
      <c r="A262" s="85"/>
      <c r="B262" s="86"/>
      <c r="C262" s="96"/>
      <c r="D262" s="68"/>
      <c r="E262" s="29" t="s">
        <v>89</v>
      </c>
      <c r="F262" s="54">
        <f t="shared" si="198"/>
        <v>417220.17000000004</v>
      </c>
      <c r="G262" s="50">
        <f>G267+G272</f>
        <v>153062.51</v>
      </c>
      <c r="H262" s="50">
        <f t="shared" ref="H262:I265" si="226">H267</f>
        <v>153062.51</v>
      </c>
      <c r="I262" s="50">
        <f t="shared" si="226"/>
        <v>153062.51</v>
      </c>
      <c r="J262" s="50">
        <f>J267+J272</f>
        <v>150000</v>
      </c>
      <c r="K262" s="50">
        <f>K267+K272</f>
        <v>150000</v>
      </c>
      <c r="L262" s="50">
        <f>L267+L272</f>
        <v>114157.66</v>
      </c>
      <c r="M262" s="50">
        <f>M267+M272</f>
        <v>113348.72</v>
      </c>
      <c r="N262" s="50">
        <f t="shared" ref="N262:O263" si="227">N267+N272</f>
        <v>0</v>
      </c>
      <c r="O262" s="50">
        <f t="shared" si="227"/>
        <v>0</v>
      </c>
      <c r="P262" s="50">
        <f t="shared" ref="P262:Q263" si="228">P267+P272</f>
        <v>0</v>
      </c>
      <c r="Q262" s="50">
        <f t="shared" si="228"/>
        <v>0</v>
      </c>
      <c r="R262" s="96"/>
      <c r="S262" s="96"/>
      <c r="T262" s="96"/>
      <c r="U262" s="96"/>
      <c r="V262" s="96"/>
      <c r="W262" s="96"/>
      <c r="X262" s="96"/>
      <c r="Y262" s="96"/>
      <c r="Z262" s="96"/>
      <c r="AA262" s="96"/>
      <c r="AB262" s="96"/>
      <c r="AC262" s="96"/>
      <c r="AD262" s="96"/>
      <c r="AE262" s="96"/>
    </row>
    <row r="263" spans="1:31">
      <c r="A263" s="85"/>
      <c r="B263" s="86"/>
      <c r="C263" s="96"/>
      <c r="D263" s="68"/>
      <c r="E263" s="29" t="s">
        <v>90</v>
      </c>
      <c r="F263" s="54">
        <f t="shared" si="198"/>
        <v>498400</v>
      </c>
      <c r="G263" s="50">
        <f t="shared" ref="G263:G265" si="229">G268+G273</f>
        <v>0</v>
      </c>
      <c r="H263" s="50">
        <f t="shared" si="226"/>
        <v>0</v>
      </c>
      <c r="I263" s="50">
        <f t="shared" si="226"/>
        <v>0</v>
      </c>
      <c r="J263" s="50">
        <f t="shared" ref="J263:K265" si="230">J268+J273</f>
        <v>498400</v>
      </c>
      <c r="K263" s="50">
        <f t="shared" si="230"/>
        <v>498400</v>
      </c>
      <c r="L263" s="50">
        <f t="shared" ref="L263:M265" si="231">L268+L273</f>
        <v>0</v>
      </c>
      <c r="M263" s="50">
        <f t="shared" si="231"/>
        <v>0</v>
      </c>
      <c r="N263" s="50">
        <f t="shared" si="227"/>
        <v>0</v>
      </c>
      <c r="O263" s="50">
        <f t="shared" si="227"/>
        <v>0</v>
      </c>
      <c r="P263" s="50">
        <f t="shared" si="228"/>
        <v>0</v>
      </c>
      <c r="Q263" s="50">
        <f t="shared" si="228"/>
        <v>0</v>
      </c>
      <c r="R263" s="96"/>
      <c r="S263" s="96"/>
      <c r="T263" s="96"/>
      <c r="U263" s="96"/>
      <c r="V263" s="96"/>
      <c r="W263" s="96"/>
      <c r="X263" s="96"/>
      <c r="Y263" s="96"/>
      <c r="Z263" s="96"/>
      <c r="AA263" s="96"/>
      <c r="AB263" s="96"/>
      <c r="AC263" s="96"/>
      <c r="AD263" s="96"/>
      <c r="AE263" s="96"/>
    </row>
    <row r="264" spans="1:31">
      <c r="A264" s="85"/>
      <c r="B264" s="86"/>
      <c r="C264" s="96"/>
      <c r="D264" s="68"/>
      <c r="E264" s="29" t="s">
        <v>186</v>
      </c>
      <c r="F264" s="54">
        <f t="shared" si="198"/>
        <v>0</v>
      </c>
      <c r="G264" s="50">
        <f t="shared" si="229"/>
        <v>0</v>
      </c>
      <c r="H264" s="50">
        <f t="shared" si="226"/>
        <v>0</v>
      </c>
      <c r="I264" s="50">
        <f t="shared" si="226"/>
        <v>0</v>
      </c>
      <c r="J264" s="50">
        <f t="shared" si="230"/>
        <v>0</v>
      </c>
      <c r="K264" s="50">
        <f t="shared" si="230"/>
        <v>0</v>
      </c>
      <c r="L264" s="50">
        <f t="shared" si="231"/>
        <v>0</v>
      </c>
      <c r="M264" s="50">
        <f t="shared" si="231"/>
        <v>0</v>
      </c>
      <c r="N264" s="50">
        <f t="shared" ref="N264:O264" si="232">N269+N274</f>
        <v>0</v>
      </c>
      <c r="O264" s="50">
        <f t="shared" si="232"/>
        <v>0</v>
      </c>
      <c r="P264" s="50">
        <f t="shared" ref="P264:Q264" si="233">P269+P274</f>
        <v>0</v>
      </c>
      <c r="Q264" s="50">
        <f t="shared" si="233"/>
        <v>0</v>
      </c>
      <c r="R264" s="96"/>
      <c r="S264" s="96"/>
      <c r="T264" s="96"/>
      <c r="U264" s="96"/>
      <c r="V264" s="96"/>
      <c r="W264" s="96"/>
      <c r="X264" s="96"/>
      <c r="Y264" s="96"/>
      <c r="Z264" s="96"/>
      <c r="AA264" s="96"/>
      <c r="AB264" s="96"/>
      <c r="AC264" s="96"/>
      <c r="AD264" s="96"/>
      <c r="AE264" s="96"/>
    </row>
    <row r="265" spans="1:31">
      <c r="A265" s="85"/>
      <c r="B265" s="86"/>
      <c r="C265" s="96"/>
      <c r="D265" s="68"/>
      <c r="E265" s="29" t="s">
        <v>187</v>
      </c>
      <c r="F265" s="54">
        <f t="shared" si="198"/>
        <v>0</v>
      </c>
      <c r="G265" s="50">
        <f t="shared" si="229"/>
        <v>0</v>
      </c>
      <c r="H265" s="50">
        <f t="shared" si="226"/>
        <v>0</v>
      </c>
      <c r="I265" s="50">
        <f t="shared" si="226"/>
        <v>0</v>
      </c>
      <c r="J265" s="50">
        <f t="shared" si="230"/>
        <v>0</v>
      </c>
      <c r="K265" s="50">
        <f t="shared" si="230"/>
        <v>0</v>
      </c>
      <c r="L265" s="50">
        <f t="shared" si="231"/>
        <v>0</v>
      </c>
      <c r="M265" s="50">
        <f t="shared" si="231"/>
        <v>0</v>
      </c>
      <c r="N265" s="50">
        <f t="shared" ref="N265:O265" si="234">N270+N275</f>
        <v>0</v>
      </c>
      <c r="O265" s="50">
        <f t="shared" si="234"/>
        <v>0</v>
      </c>
      <c r="P265" s="50">
        <f t="shared" ref="P265:Q265" si="235">P270+P275</f>
        <v>0</v>
      </c>
      <c r="Q265" s="50">
        <f t="shared" si="235"/>
        <v>0</v>
      </c>
      <c r="R265" s="96"/>
      <c r="S265" s="96"/>
      <c r="T265" s="96"/>
      <c r="U265" s="96"/>
      <c r="V265" s="96"/>
      <c r="W265" s="96"/>
      <c r="X265" s="96"/>
      <c r="Y265" s="96"/>
      <c r="Z265" s="96"/>
      <c r="AA265" s="96"/>
      <c r="AB265" s="96"/>
      <c r="AC265" s="96"/>
      <c r="AD265" s="96"/>
      <c r="AE265" s="96"/>
    </row>
    <row r="266" spans="1:31" ht="25.5">
      <c r="A266" s="85" t="s">
        <v>59</v>
      </c>
      <c r="B266" s="92" t="s">
        <v>150</v>
      </c>
      <c r="C266" s="97">
        <v>504</v>
      </c>
      <c r="D266" s="68" t="s">
        <v>151</v>
      </c>
      <c r="E266" s="29" t="s">
        <v>24</v>
      </c>
      <c r="F266" s="54">
        <f t="shared" si="198"/>
        <v>417220.17000000004</v>
      </c>
      <c r="G266" s="50">
        <f t="shared" ref="G266:K266" si="236">G267+G268+G269+G270</f>
        <v>153062.51</v>
      </c>
      <c r="H266" s="50">
        <f t="shared" si="236"/>
        <v>153062.51</v>
      </c>
      <c r="I266" s="50">
        <f t="shared" si="236"/>
        <v>153062.51</v>
      </c>
      <c r="J266" s="50">
        <f t="shared" si="236"/>
        <v>150000</v>
      </c>
      <c r="K266" s="50">
        <f t="shared" si="236"/>
        <v>150000</v>
      </c>
      <c r="L266" s="50">
        <f t="shared" ref="L266:Q266" si="237">L267+L268+L269+L270</f>
        <v>114157.66</v>
      </c>
      <c r="M266" s="50">
        <f t="shared" si="237"/>
        <v>113348.72</v>
      </c>
      <c r="N266" s="50">
        <f t="shared" si="237"/>
        <v>0</v>
      </c>
      <c r="O266" s="50">
        <f t="shared" si="237"/>
        <v>0</v>
      </c>
      <c r="P266" s="50">
        <f t="shared" si="237"/>
        <v>0</v>
      </c>
      <c r="Q266" s="50">
        <f t="shared" si="237"/>
        <v>0</v>
      </c>
      <c r="R266" s="92" t="s">
        <v>49</v>
      </c>
      <c r="S266" s="96" t="s">
        <v>35</v>
      </c>
      <c r="T266" s="96">
        <f>V266</f>
        <v>100</v>
      </c>
      <c r="U266" s="96">
        <f>W266</f>
        <v>100</v>
      </c>
      <c r="V266" s="96">
        <v>100</v>
      </c>
      <c r="W266" s="96">
        <v>100</v>
      </c>
      <c r="X266" s="96">
        <v>100</v>
      </c>
      <c r="Y266" s="96">
        <v>100</v>
      </c>
      <c r="Z266" s="96">
        <v>100</v>
      </c>
      <c r="AA266" s="96">
        <v>100</v>
      </c>
      <c r="AB266" s="96" t="s">
        <v>108</v>
      </c>
      <c r="AC266" s="96" t="s">
        <v>108</v>
      </c>
      <c r="AD266" s="96" t="s">
        <v>108</v>
      </c>
      <c r="AE266" s="96" t="s">
        <v>108</v>
      </c>
    </row>
    <row r="267" spans="1:31">
      <c r="A267" s="85"/>
      <c r="B267" s="92"/>
      <c r="C267" s="97"/>
      <c r="D267" s="68"/>
      <c r="E267" s="29" t="s">
        <v>89</v>
      </c>
      <c r="F267" s="54">
        <f t="shared" si="198"/>
        <v>417220.17000000004</v>
      </c>
      <c r="G267" s="50">
        <f>I267</f>
        <v>153062.51</v>
      </c>
      <c r="H267" s="50">
        <v>153062.51</v>
      </c>
      <c r="I267" s="50">
        <v>153062.51</v>
      </c>
      <c r="J267" s="50">
        <v>150000</v>
      </c>
      <c r="K267" s="50">
        <v>150000</v>
      </c>
      <c r="L267" s="50">
        <v>114157.66</v>
      </c>
      <c r="M267" s="50">
        <v>113348.72</v>
      </c>
      <c r="N267" s="50">
        <v>0</v>
      </c>
      <c r="O267" s="50">
        <v>0</v>
      </c>
      <c r="P267" s="50">
        <v>0</v>
      </c>
      <c r="Q267" s="50">
        <v>0</v>
      </c>
      <c r="R267" s="92"/>
      <c r="S267" s="96"/>
      <c r="T267" s="96"/>
      <c r="U267" s="96"/>
      <c r="V267" s="96"/>
      <c r="W267" s="96"/>
      <c r="X267" s="96"/>
      <c r="Y267" s="96"/>
      <c r="Z267" s="96"/>
      <c r="AA267" s="96"/>
      <c r="AB267" s="96"/>
      <c r="AC267" s="96"/>
      <c r="AD267" s="96"/>
      <c r="AE267" s="96"/>
    </row>
    <row r="268" spans="1:31">
      <c r="A268" s="85"/>
      <c r="B268" s="92"/>
      <c r="C268" s="97"/>
      <c r="D268" s="68"/>
      <c r="E268" s="29" t="s">
        <v>90</v>
      </c>
      <c r="F268" s="54">
        <f t="shared" si="198"/>
        <v>0</v>
      </c>
      <c r="G268" s="50">
        <f>I268</f>
        <v>0</v>
      </c>
      <c r="H268" s="50">
        <v>0</v>
      </c>
      <c r="I268" s="50">
        <v>0</v>
      </c>
      <c r="J268" s="50">
        <v>0</v>
      </c>
      <c r="K268" s="50">
        <v>0</v>
      </c>
      <c r="L268" s="50">
        <v>0</v>
      </c>
      <c r="M268" s="50">
        <v>0</v>
      </c>
      <c r="N268" s="50">
        <v>0</v>
      </c>
      <c r="O268" s="50">
        <v>0</v>
      </c>
      <c r="P268" s="50">
        <v>0</v>
      </c>
      <c r="Q268" s="50">
        <v>0</v>
      </c>
      <c r="R268" s="92"/>
      <c r="S268" s="96"/>
      <c r="T268" s="96"/>
      <c r="U268" s="96"/>
      <c r="V268" s="96"/>
      <c r="W268" s="96"/>
      <c r="X268" s="96"/>
      <c r="Y268" s="96"/>
      <c r="Z268" s="96"/>
      <c r="AA268" s="96"/>
      <c r="AB268" s="96"/>
      <c r="AC268" s="96"/>
      <c r="AD268" s="96"/>
      <c r="AE268" s="96"/>
    </row>
    <row r="269" spans="1:31">
      <c r="A269" s="85"/>
      <c r="B269" s="92"/>
      <c r="C269" s="97"/>
      <c r="D269" s="68"/>
      <c r="E269" s="29" t="s">
        <v>186</v>
      </c>
      <c r="F269" s="54">
        <f t="shared" si="198"/>
        <v>0</v>
      </c>
      <c r="G269" s="50">
        <f>I269</f>
        <v>0</v>
      </c>
      <c r="H269" s="50">
        <v>0</v>
      </c>
      <c r="I269" s="50">
        <v>0</v>
      </c>
      <c r="J269" s="50">
        <v>0</v>
      </c>
      <c r="K269" s="50">
        <v>0</v>
      </c>
      <c r="L269" s="50">
        <v>0</v>
      </c>
      <c r="M269" s="50">
        <v>0</v>
      </c>
      <c r="N269" s="50">
        <v>0</v>
      </c>
      <c r="O269" s="50">
        <v>0</v>
      </c>
      <c r="P269" s="50">
        <v>0</v>
      </c>
      <c r="Q269" s="50">
        <v>0</v>
      </c>
      <c r="R269" s="92"/>
      <c r="S269" s="96"/>
      <c r="T269" s="96"/>
      <c r="U269" s="96"/>
      <c r="V269" s="96"/>
      <c r="W269" s="96"/>
      <c r="X269" s="96"/>
      <c r="Y269" s="96"/>
      <c r="Z269" s="96"/>
      <c r="AA269" s="96"/>
      <c r="AB269" s="96"/>
      <c r="AC269" s="96"/>
      <c r="AD269" s="96"/>
      <c r="AE269" s="96"/>
    </row>
    <row r="270" spans="1:31">
      <c r="A270" s="85"/>
      <c r="B270" s="92"/>
      <c r="C270" s="97"/>
      <c r="D270" s="68"/>
      <c r="E270" s="29" t="s">
        <v>187</v>
      </c>
      <c r="F270" s="54">
        <f t="shared" si="198"/>
        <v>0</v>
      </c>
      <c r="G270" s="50">
        <f>I270</f>
        <v>0</v>
      </c>
      <c r="H270" s="50">
        <v>0</v>
      </c>
      <c r="I270" s="50">
        <v>0</v>
      </c>
      <c r="J270" s="50">
        <v>0</v>
      </c>
      <c r="K270" s="50">
        <v>0</v>
      </c>
      <c r="L270" s="50">
        <v>0</v>
      </c>
      <c r="M270" s="50">
        <v>0</v>
      </c>
      <c r="N270" s="50">
        <v>0</v>
      </c>
      <c r="O270" s="50">
        <v>0</v>
      </c>
      <c r="P270" s="50">
        <v>0</v>
      </c>
      <c r="Q270" s="50">
        <v>0</v>
      </c>
      <c r="R270" s="92"/>
      <c r="S270" s="96"/>
      <c r="T270" s="96"/>
      <c r="U270" s="96"/>
      <c r="V270" s="96"/>
      <c r="W270" s="96"/>
      <c r="X270" s="96"/>
      <c r="Y270" s="96"/>
      <c r="Z270" s="96"/>
      <c r="AA270" s="96"/>
      <c r="AB270" s="96"/>
      <c r="AC270" s="96"/>
      <c r="AD270" s="96"/>
      <c r="AE270" s="96"/>
    </row>
    <row r="271" spans="1:31" ht="25.5">
      <c r="A271" s="85" t="s">
        <v>59</v>
      </c>
      <c r="B271" s="92" t="s">
        <v>152</v>
      </c>
      <c r="C271" s="97">
        <v>504</v>
      </c>
      <c r="D271" s="68" t="s">
        <v>151</v>
      </c>
      <c r="E271" s="29" t="s">
        <v>24</v>
      </c>
      <c r="F271" s="54">
        <f t="shared" si="198"/>
        <v>498400</v>
      </c>
      <c r="G271" s="50">
        <f t="shared" ref="G271:K271" si="238">G272+G273+G274+G275</f>
        <v>0</v>
      </c>
      <c r="H271" s="50">
        <f t="shared" si="238"/>
        <v>0</v>
      </c>
      <c r="I271" s="50">
        <f t="shared" si="238"/>
        <v>0</v>
      </c>
      <c r="J271" s="50">
        <f t="shared" si="238"/>
        <v>498400</v>
      </c>
      <c r="K271" s="50">
        <f t="shared" si="238"/>
        <v>498400</v>
      </c>
      <c r="L271" s="50">
        <f t="shared" ref="L271:Q271" si="239">L272+L273+L274+L275</f>
        <v>0</v>
      </c>
      <c r="M271" s="50">
        <f t="shared" si="239"/>
        <v>0</v>
      </c>
      <c r="N271" s="50">
        <f t="shared" si="239"/>
        <v>0</v>
      </c>
      <c r="O271" s="50">
        <f t="shared" si="239"/>
        <v>0</v>
      </c>
      <c r="P271" s="50">
        <f t="shared" si="239"/>
        <v>0</v>
      </c>
      <c r="Q271" s="50">
        <f t="shared" si="239"/>
        <v>0</v>
      </c>
      <c r="R271" s="92" t="s">
        <v>49</v>
      </c>
      <c r="S271" s="96" t="s">
        <v>35</v>
      </c>
      <c r="T271" s="96">
        <f>V271</f>
        <v>100</v>
      </c>
      <c r="U271" s="96">
        <f>W271</f>
        <v>100</v>
      </c>
      <c r="V271" s="96">
        <v>100</v>
      </c>
      <c r="W271" s="96">
        <v>100</v>
      </c>
      <c r="X271" s="96">
        <v>100</v>
      </c>
      <c r="Y271" s="96">
        <v>100</v>
      </c>
      <c r="Z271" s="96" t="s">
        <v>25</v>
      </c>
      <c r="AA271" s="96" t="s">
        <v>25</v>
      </c>
      <c r="AB271" s="96" t="s">
        <v>25</v>
      </c>
      <c r="AC271" s="96" t="s">
        <v>25</v>
      </c>
      <c r="AD271" s="96" t="s">
        <v>25</v>
      </c>
      <c r="AE271" s="96" t="s">
        <v>25</v>
      </c>
    </row>
    <row r="272" spans="1:31">
      <c r="A272" s="85"/>
      <c r="B272" s="92"/>
      <c r="C272" s="97"/>
      <c r="D272" s="68"/>
      <c r="E272" s="29" t="s">
        <v>89</v>
      </c>
      <c r="F272" s="54">
        <f t="shared" si="198"/>
        <v>0</v>
      </c>
      <c r="G272" s="50">
        <f>I272</f>
        <v>0</v>
      </c>
      <c r="H272" s="50">
        <v>0</v>
      </c>
      <c r="I272" s="50">
        <v>0</v>
      </c>
      <c r="J272" s="50">
        <v>0</v>
      </c>
      <c r="K272" s="50">
        <v>0</v>
      </c>
      <c r="L272" s="50">
        <v>0</v>
      </c>
      <c r="M272" s="50">
        <v>0</v>
      </c>
      <c r="N272" s="50">
        <v>0</v>
      </c>
      <c r="O272" s="50">
        <v>0</v>
      </c>
      <c r="P272" s="50">
        <v>0</v>
      </c>
      <c r="Q272" s="50">
        <v>0</v>
      </c>
      <c r="R272" s="92"/>
      <c r="S272" s="96"/>
      <c r="T272" s="96"/>
      <c r="U272" s="96"/>
      <c r="V272" s="96"/>
      <c r="W272" s="96"/>
      <c r="X272" s="96"/>
      <c r="Y272" s="96"/>
      <c r="Z272" s="96"/>
      <c r="AA272" s="96"/>
      <c r="AB272" s="96"/>
      <c r="AC272" s="96"/>
      <c r="AD272" s="96"/>
      <c r="AE272" s="96"/>
    </row>
    <row r="273" spans="1:31" ht="15.75" customHeight="1">
      <c r="A273" s="85"/>
      <c r="B273" s="92"/>
      <c r="C273" s="97"/>
      <c r="D273" s="68"/>
      <c r="E273" s="29" t="s">
        <v>90</v>
      </c>
      <c r="F273" s="54">
        <f t="shared" si="198"/>
        <v>498400</v>
      </c>
      <c r="G273" s="50">
        <f>I273</f>
        <v>0</v>
      </c>
      <c r="H273" s="50">
        <v>0</v>
      </c>
      <c r="I273" s="50">
        <v>0</v>
      </c>
      <c r="J273" s="51">
        <v>498400</v>
      </c>
      <c r="K273" s="51">
        <v>498400</v>
      </c>
      <c r="L273" s="51">
        <v>0</v>
      </c>
      <c r="M273" s="51">
        <v>0</v>
      </c>
      <c r="N273" s="51">
        <v>0</v>
      </c>
      <c r="O273" s="51">
        <v>0</v>
      </c>
      <c r="P273" s="51">
        <v>0</v>
      </c>
      <c r="Q273" s="51">
        <v>0</v>
      </c>
      <c r="R273" s="92"/>
      <c r="S273" s="96"/>
      <c r="T273" s="96"/>
      <c r="U273" s="96"/>
      <c r="V273" s="96"/>
      <c r="W273" s="96"/>
      <c r="X273" s="96"/>
      <c r="Y273" s="96"/>
      <c r="Z273" s="96"/>
      <c r="AA273" s="96"/>
      <c r="AB273" s="96"/>
      <c r="AC273" s="96"/>
      <c r="AD273" s="96"/>
      <c r="AE273" s="96"/>
    </row>
    <row r="274" spans="1:31">
      <c r="A274" s="85"/>
      <c r="B274" s="92"/>
      <c r="C274" s="97"/>
      <c r="D274" s="68"/>
      <c r="E274" s="29" t="s">
        <v>186</v>
      </c>
      <c r="F274" s="54">
        <f t="shared" si="198"/>
        <v>0</v>
      </c>
      <c r="G274" s="50">
        <f>I274</f>
        <v>0</v>
      </c>
      <c r="H274" s="50">
        <v>0</v>
      </c>
      <c r="I274" s="50">
        <v>0</v>
      </c>
      <c r="J274" s="50">
        <v>0</v>
      </c>
      <c r="K274" s="50">
        <v>0</v>
      </c>
      <c r="L274" s="50">
        <v>0</v>
      </c>
      <c r="M274" s="50">
        <v>0</v>
      </c>
      <c r="N274" s="50">
        <v>0</v>
      </c>
      <c r="O274" s="50">
        <v>0</v>
      </c>
      <c r="P274" s="50">
        <v>0</v>
      </c>
      <c r="Q274" s="50">
        <v>0</v>
      </c>
      <c r="R274" s="92"/>
      <c r="S274" s="96"/>
      <c r="T274" s="96"/>
      <c r="U274" s="96"/>
      <c r="V274" s="96"/>
      <c r="W274" s="96"/>
      <c r="X274" s="96"/>
      <c r="Y274" s="96"/>
      <c r="Z274" s="96"/>
      <c r="AA274" s="96"/>
      <c r="AB274" s="96"/>
      <c r="AC274" s="96"/>
      <c r="AD274" s="96"/>
      <c r="AE274" s="96"/>
    </row>
    <row r="275" spans="1:31" ht="26.25" customHeight="1">
      <c r="A275" s="85"/>
      <c r="B275" s="92"/>
      <c r="C275" s="97"/>
      <c r="D275" s="68"/>
      <c r="E275" s="29" t="s">
        <v>187</v>
      </c>
      <c r="F275" s="54">
        <f t="shared" si="198"/>
        <v>0</v>
      </c>
      <c r="G275" s="50">
        <f>I275</f>
        <v>0</v>
      </c>
      <c r="H275" s="50">
        <v>0</v>
      </c>
      <c r="I275" s="50">
        <v>0</v>
      </c>
      <c r="J275" s="50">
        <v>0</v>
      </c>
      <c r="K275" s="50">
        <v>0</v>
      </c>
      <c r="L275" s="50">
        <v>0</v>
      </c>
      <c r="M275" s="50">
        <v>0</v>
      </c>
      <c r="N275" s="50">
        <v>0</v>
      </c>
      <c r="O275" s="50">
        <v>0</v>
      </c>
      <c r="P275" s="50">
        <v>0</v>
      </c>
      <c r="Q275" s="50">
        <v>0</v>
      </c>
      <c r="R275" s="92"/>
      <c r="S275" s="96"/>
      <c r="T275" s="96"/>
      <c r="U275" s="96"/>
      <c r="V275" s="96"/>
      <c r="W275" s="96"/>
      <c r="X275" s="96"/>
      <c r="Y275" s="96"/>
      <c r="Z275" s="96"/>
      <c r="AA275" s="96"/>
      <c r="AB275" s="96"/>
      <c r="AC275" s="96"/>
      <c r="AD275" s="96"/>
      <c r="AE275" s="96"/>
    </row>
    <row r="276" spans="1:31" ht="25.5">
      <c r="A276" s="101">
        <v>2</v>
      </c>
      <c r="B276" s="98" t="s">
        <v>153</v>
      </c>
      <c r="C276" s="98"/>
      <c r="D276" s="98"/>
      <c r="E276" s="29" t="s">
        <v>24</v>
      </c>
      <c r="F276" s="54">
        <f t="shared" si="198"/>
        <v>4810073.3400000008</v>
      </c>
      <c r="G276" s="50">
        <f t="shared" ref="G276:K276" si="240">G277+G278+G279+G280</f>
        <v>1658360.9500000002</v>
      </c>
      <c r="H276" s="50">
        <f t="shared" si="240"/>
        <v>1660560.9500000002</v>
      </c>
      <c r="I276" s="50">
        <f t="shared" si="240"/>
        <v>1658360.9500000002</v>
      </c>
      <c r="J276" s="50">
        <f t="shared" si="240"/>
        <v>716385.78</v>
      </c>
      <c r="K276" s="50">
        <f t="shared" si="240"/>
        <v>716385.78</v>
      </c>
      <c r="L276" s="50">
        <f t="shared" ref="L276:Q276" si="241">L277+L278+L279+L280</f>
        <v>2433126.6100000003</v>
      </c>
      <c r="M276" s="50">
        <f t="shared" si="241"/>
        <v>2433126.6100000003</v>
      </c>
      <c r="N276" s="50">
        <f t="shared" si="241"/>
        <v>0</v>
      </c>
      <c r="O276" s="50">
        <f t="shared" si="241"/>
        <v>0</v>
      </c>
      <c r="P276" s="50">
        <f t="shared" si="241"/>
        <v>0</v>
      </c>
      <c r="Q276" s="50">
        <f t="shared" si="241"/>
        <v>0</v>
      </c>
      <c r="R276" s="96" t="s">
        <v>108</v>
      </c>
      <c r="S276" s="96" t="s">
        <v>108</v>
      </c>
      <c r="T276" s="96" t="s">
        <v>108</v>
      </c>
      <c r="U276" s="96" t="s">
        <v>108</v>
      </c>
      <c r="V276" s="96" t="s">
        <v>108</v>
      </c>
      <c r="W276" s="96" t="s">
        <v>108</v>
      </c>
      <c r="X276" s="96" t="s">
        <v>108</v>
      </c>
      <c r="Y276" s="96" t="s">
        <v>108</v>
      </c>
      <c r="Z276" s="96" t="s">
        <v>108</v>
      </c>
      <c r="AA276" s="96" t="s">
        <v>108</v>
      </c>
      <c r="AB276" s="96" t="s">
        <v>108</v>
      </c>
      <c r="AC276" s="96" t="s">
        <v>108</v>
      </c>
      <c r="AD276" s="96" t="s">
        <v>108</v>
      </c>
      <c r="AE276" s="96" t="s">
        <v>108</v>
      </c>
    </row>
    <row r="277" spans="1:31">
      <c r="A277" s="101"/>
      <c r="B277" s="98"/>
      <c r="C277" s="98"/>
      <c r="D277" s="98"/>
      <c r="E277" s="29" t="s">
        <v>89</v>
      </c>
      <c r="F277" s="54">
        <f t="shared" si="198"/>
        <v>764486.95</v>
      </c>
      <c r="G277" s="50">
        <f t="shared" ref="G277:K280" si="242">G282</f>
        <v>248638.81</v>
      </c>
      <c r="H277" s="50">
        <f t="shared" si="242"/>
        <v>248638.81</v>
      </c>
      <c r="I277" s="50">
        <f t="shared" si="242"/>
        <v>248638.81</v>
      </c>
      <c r="J277" s="50">
        <f t="shared" si="242"/>
        <v>206087.67999999999</v>
      </c>
      <c r="K277" s="50">
        <f t="shared" si="242"/>
        <v>206087.67999999999</v>
      </c>
      <c r="L277" s="50">
        <f t="shared" ref="L277:M280" si="243">L282</f>
        <v>309760.45999999996</v>
      </c>
      <c r="M277" s="50">
        <f t="shared" si="243"/>
        <v>309760.45999999996</v>
      </c>
      <c r="N277" s="50">
        <f t="shared" ref="N277:Q277" si="244">N282</f>
        <v>0</v>
      </c>
      <c r="O277" s="50">
        <f t="shared" si="244"/>
        <v>0</v>
      </c>
      <c r="P277" s="50">
        <f t="shared" si="244"/>
        <v>0</v>
      </c>
      <c r="Q277" s="50">
        <f t="shared" si="244"/>
        <v>0</v>
      </c>
      <c r="R277" s="96"/>
      <c r="S277" s="96"/>
      <c r="T277" s="96"/>
      <c r="U277" s="96"/>
      <c r="V277" s="96"/>
      <c r="W277" s="96"/>
      <c r="X277" s="96"/>
      <c r="Y277" s="96"/>
      <c r="Z277" s="96"/>
      <c r="AA277" s="96"/>
      <c r="AB277" s="96"/>
      <c r="AC277" s="96"/>
      <c r="AD277" s="96"/>
      <c r="AE277" s="96"/>
    </row>
    <row r="278" spans="1:31">
      <c r="A278" s="101"/>
      <c r="B278" s="98"/>
      <c r="C278" s="98"/>
      <c r="D278" s="98"/>
      <c r="E278" s="29" t="s">
        <v>90</v>
      </c>
      <c r="F278" s="54">
        <f t="shared" si="198"/>
        <v>4045586.3900000006</v>
      </c>
      <c r="G278" s="50">
        <f t="shared" si="242"/>
        <v>1409722.1400000001</v>
      </c>
      <c r="H278" s="50">
        <f t="shared" si="242"/>
        <v>1411922.1400000001</v>
      </c>
      <c r="I278" s="50">
        <f t="shared" si="242"/>
        <v>1409722.1400000001</v>
      </c>
      <c r="J278" s="50">
        <f t="shared" si="242"/>
        <v>510298.10000000003</v>
      </c>
      <c r="K278" s="50">
        <f t="shared" si="242"/>
        <v>510298.10000000003</v>
      </c>
      <c r="L278" s="50">
        <f t="shared" si="243"/>
        <v>2123366.1500000004</v>
      </c>
      <c r="M278" s="50">
        <f t="shared" si="243"/>
        <v>2123366.1500000004</v>
      </c>
      <c r="N278" s="50">
        <f t="shared" ref="N278:Q278" si="245">N283</f>
        <v>0</v>
      </c>
      <c r="O278" s="50">
        <f t="shared" si="245"/>
        <v>0</v>
      </c>
      <c r="P278" s="50">
        <f t="shared" si="245"/>
        <v>0</v>
      </c>
      <c r="Q278" s="50">
        <f t="shared" si="245"/>
        <v>0</v>
      </c>
      <c r="R278" s="96"/>
      <c r="S278" s="96"/>
      <c r="T278" s="96"/>
      <c r="U278" s="96"/>
      <c r="V278" s="96"/>
      <c r="W278" s="96"/>
      <c r="X278" s="96"/>
      <c r="Y278" s="96"/>
      <c r="Z278" s="96"/>
      <c r="AA278" s="96"/>
      <c r="AB278" s="96"/>
      <c r="AC278" s="96"/>
      <c r="AD278" s="96"/>
      <c r="AE278" s="96"/>
    </row>
    <row r="279" spans="1:31">
      <c r="A279" s="101"/>
      <c r="B279" s="98"/>
      <c r="C279" s="98"/>
      <c r="D279" s="98"/>
      <c r="E279" s="29" t="s">
        <v>186</v>
      </c>
      <c r="F279" s="54">
        <f t="shared" si="198"/>
        <v>0</v>
      </c>
      <c r="G279" s="50">
        <f t="shared" si="242"/>
        <v>0</v>
      </c>
      <c r="H279" s="50">
        <f t="shared" si="242"/>
        <v>0</v>
      </c>
      <c r="I279" s="50">
        <f t="shared" si="242"/>
        <v>0</v>
      </c>
      <c r="J279" s="50">
        <f t="shared" si="242"/>
        <v>0</v>
      </c>
      <c r="K279" s="50">
        <f t="shared" si="242"/>
        <v>0</v>
      </c>
      <c r="L279" s="50">
        <f t="shared" si="243"/>
        <v>0</v>
      </c>
      <c r="M279" s="50">
        <f t="shared" si="243"/>
        <v>0</v>
      </c>
      <c r="N279" s="50">
        <f t="shared" ref="N279:O279" si="246">N284</f>
        <v>0</v>
      </c>
      <c r="O279" s="50">
        <f t="shared" si="246"/>
        <v>0</v>
      </c>
      <c r="P279" s="50">
        <f t="shared" ref="P279:Q279" si="247">P284</f>
        <v>0</v>
      </c>
      <c r="Q279" s="50">
        <f t="shared" si="247"/>
        <v>0</v>
      </c>
      <c r="R279" s="96"/>
      <c r="S279" s="96"/>
      <c r="T279" s="96"/>
      <c r="U279" s="96"/>
      <c r="V279" s="96"/>
      <c r="W279" s="96"/>
      <c r="X279" s="96"/>
      <c r="Y279" s="96"/>
      <c r="Z279" s="96"/>
      <c r="AA279" s="96"/>
      <c r="AB279" s="96"/>
      <c r="AC279" s="96"/>
      <c r="AD279" s="96"/>
      <c r="AE279" s="96"/>
    </row>
    <row r="280" spans="1:31">
      <c r="A280" s="101"/>
      <c r="B280" s="98"/>
      <c r="C280" s="98"/>
      <c r="D280" s="98"/>
      <c r="E280" s="29" t="s">
        <v>187</v>
      </c>
      <c r="F280" s="54">
        <f t="shared" si="198"/>
        <v>0</v>
      </c>
      <c r="G280" s="50">
        <f t="shared" si="242"/>
        <v>0</v>
      </c>
      <c r="H280" s="50">
        <f t="shared" si="242"/>
        <v>0</v>
      </c>
      <c r="I280" s="50">
        <f t="shared" si="242"/>
        <v>0</v>
      </c>
      <c r="J280" s="50">
        <f t="shared" si="242"/>
        <v>0</v>
      </c>
      <c r="K280" s="50">
        <f t="shared" si="242"/>
        <v>0</v>
      </c>
      <c r="L280" s="50">
        <f t="shared" si="243"/>
        <v>0</v>
      </c>
      <c r="M280" s="50">
        <f t="shared" si="243"/>
        <v>0</v>
      </c>
      <c r="N280" s="50">
        <f t="shared" ref="N280:O280" si="248">N285</f>
        <v>0</v>
      </c>
      <c r="O280" s="50">
        <f t="shared" si="248"/>
        <v>0</v>
      </c>
      <c r="P280" s="50">
        <f t="shared" ref="P280:Q280" si="249">P285</f>
        <v>0</v>
      </c>
      <c r="Q280" s="50">
        <f t="shared" si="249"/>
        <v>0</v>
      </c>
      <c r="R280" s="96"/>
      <c r="S280" s="96"/>
      <c r="T280" s="96"/>
      <c r="U280" s="96"/>
      <c r="V280" s="96"/>
      <c r="W280" s="96"/>
      <c r="X280" s="96"/>
      <c r="Y280" s="96"/>
      <c r="Z280" s="96"/>
      <c r="AA280" s="96"/>
      <c r="AB280" s="96"/>
      <c r="AC280" s="96"/>
      <c r="AD280" s="96"/>
      <c r="AE280" s="96"/>
    </row>
    <row r="281" spans="1:31" ht="25.5">
      <c r="A281" s="85" t="s">
        <v>57</v>
      </c>
      <c r="B281" s="86" t="s">
        <v>154</v>
      </c>
      <c r="C281" s="96" t="s">
        <v>108</v>
      </c>
      <c r="D281" s="68" t="s">
        <v>155</v>
      </c>
      <c r="E281" s="29" t="s">
        <v>24</v>
      </c>
      <c r="F281" s="54">
        <f t="shared" si="198"/>
        <v>4810073.3400000008</v>
      </c>
      <c r="G281" s="50">
        <f t="shared" ref="G281:G285" si="250">I281</f>
        <v>1658360.9500000002</v>
      </c>
      <c r="H281" s="50">
        <f t="shared" ref="H281:M281" si="251">H282+H283+H284+H285</f>
        <v>1660560.9500000002</v>
      </c>
      <c r="I281" s="50">
        <f t="shared" si="251"/>
        <v>1658360.9500000002</v>
      </c>
      <c r="J281" s="50">
        <f>J282+J283+J284+J285</f>
        <v>716385.78</v>
      </c>
      <c r="K281" s="50">
        <f t="shared" si="251"/>
        <v>716385.78</v>
      </c>
      <c r="L281" s="50">
        <f>L282+L283+L284+L285</f>
        <v>2433126.6100000003</v>
      </c>
      <c r="M281" s="50">
        <f t="shared" si="251"/>
        <v>2433126.6100000003</v>
      </c>
      <c r="N281" s="50">
        <f>N282+N283+N284+N285</f>
        <v>0</v>
      </c>
      <c r="O281" s="50">
        <f t="shared" ref="O281:Q281" si="252">O282+O283+O284+O285</f>
        <v>0</v>
      </c>
      <c r="P281" s="50">
        <f>P282+P283+P284+P285</f>
        <v>0</v>
      </c>
      <c r="Q281" s="50">
        <f t="shared" si="252"/>
        <v>0</v>
      </c>
      <c r="R281" s="96" t="s">
        <v>108</v>
      </c>
      <c r="S281" s="96" t="s">
        <v>108</v>
      </c>
      <c r="T281" s="96" t="s">
        <v>108</v>
      </c>
      <c r="U281" s="96" t="s">
        <v>108</v>
      </c>
      <c r="V281" s="96" t="s">
        <v>108</v>
      </c>
      <c r="W281" s="96" t="s">
        <v>108</v>
      </c>
      <c r="X281" s="96" t="s">
        <v>108</v>
      </c>
      <c r="Y281" s="96" t="s">
        <v>108</v>
      </c>
      <c r="Z281" s="96" t="s">
        <v>108</v>
      </c>
      <c r="AA281" s="96" t="s">
        <v>108</v>
      </c>
      <c r="AB281" s="96" t="s">
        <v>108</v>
      </c>
      <c r="AC281" s="96" t="s">
        <v>108</v>
      </c>
      <c r="AD281" s="96" t="s">
        <v>108</v>
      </c>
      <c r="AE281" s="96" t="s">
        <v>108</v>
      </c>
    </row>
    <row r="282" spans="1:31">
      <c r="A282" s="85"/>
      <c r="B282" s="86"/>
      <c r="C282" s="96"/>
      <c r="D282" s="68"/>
      <c r="E282" s="29" t="s">
        <v>89</v>
      </c>
      <c r="F282" s="54">
        <f t="shared" si="198"/>
        <v>764486.95</v>
      </c>
      <c r="G282" s="50">
        <f t="shared" si="250"/>
        <v>248638.81</v>
      </c>
      <c r="H282" s="50">
        <f t="shared" ref="H282:K285" si="253">H287+H292+H298</f>
        <v>248638.81</v>
      </c>
      <c r="I282" s="50">
        <f t="shared" si="253"/>
        <v>248638.81</v>
      </c>
      <c r="J282" s="50">
        <f t="shared" si="253"/>
        <v>206087.67999999999</v>
      </c>
      <c r="K282" s="50">
        <f t="shared" si="253"/>
        <v>206087.67999999999</v>
      </c>
      <c r="L282" s="50">
        <f t="shared" ref="L282:M285" si="254">L287+L292+L298+L303</f>
        <v>309760.45999999996</v>
      </c>
      <c r="M282" s="50">
        <f t="shared" si="254"/>
        <v>309760.45999999996</v>
      </c>
      <c r="N282" s="50">
        <f t="shared" ref="N282:O282" si="255">N287+N292+N298+N303</f>
        <v>0</v>
      </c>
      <c r="O282" s="50">
        <f t="shared" si="255"/>
        <v>0</v>
      </c>
      <c r="P282" s="50">
        <f t="shared" ref="P282:Q282" si="256">P287+P292+P298+P303</f>
        <v>0</v>
      </c>
      <c r="Q282" s="50">
        <f t="shared" si="256"/>
        <v>0</v>
      </c>
      <c r="R282" s="96"/>
      <c r="S282" s="96"/>
      <c r="T282" s="96"/>
      <c r="U282" s="96"/>
      <c r="V282" s="96"/>
      <c r="W282" s="96"/>
      <c r="X282" s="96"/>
      <c r="Y282" s="96"/>
      <c r="Z282" s="96"/>
      <c r="AA282" s="96"/>
      <c r="AB282" s="96"/>
      <c r="AC282" s="96"/>
      <c r="AD282" s="96"/>
      <c r="AE282" s="96"/>
    </row>
    <row r="283" spans="1:31">
      <c r="A283" s="85"/>
      <c r="B283" s="86"/>
      <c r="C283" s="96"/>
      <c r="D283" s="68"/>
      <c r="E283" s="29" t="s">
        <v>90</v>
      </c>
      <c r="F283" s="54">
        <f t="shared" si="198"/>
        <v>4045586.3900000006</v>
      </c>
      <c r="G283" s="50">
        <f t="shared" si="250"/>
        <v>1409722.1400000001</v>
      </c>
      <c r="H283" s="50">
        <f t="shared" si="253"/>
        <v>1411922.1400000001</v>
      </c>
      <c r="I283" s="50">
        <f t="shared" si="253"/>
        <v>1409722.1400000001</v>
      </c>
      <c r="J283" s="50">
        <f t="shared" si="253"/>
        <v>510298.10000000003</v>
      </c>
      <c r="K283" s="50">
        <f t="shared" si="253"/>
        <v>510298.10000000003</v>
      </c>
      <c r="L283" s="50">
        <f t="shared" si="254"/>
        <v>2123366.1500000004</v>
      </c>
      <c r="M283" s="50">
        <f t="shared" si="254"/>
        <v>2123366.1500000004</v>
      </c>
      <c r="N283" s="50">
        <f t="shared" ref="N283:O283" si="257">N288+N293+N299+N304</f>
        <v>0</v>
      </c>
      <c r="O283" s="50">
        <f t="shared" si="257"/>
        <v>0</v>
      </c>
      <c r="P283" s="50">
        <f t="shared" ref="P283:Q283" si="258">P288+P293+P299+P304</f>
        <v>0</v>
      </c>
      <c r="Q283" s="50">
        <f t="shared" si="258"/>
        <v>0</v>
      </c>
      <c r="R283" s="96"/>
      <c r="S283" s="96"/>
      <c r="T283" s="96"/>
      <c r="U283" s="96"/>
      <c r="V283" s="96"/>
      <c r="W283" s="96"/>
      <c r="X283" s="96"/>
      <c r="Y283" s="96"/>
      <c r="Z283" s="96"/>
      <c r="AA283" s="96"/>
      <c r="AB283" s="96"/>
      <c r="AC283" s="96"/>
      <c r="AD283" s="96"/>
      <c r="AE283" s="96"/>
    </row>
    <row r="284" spans="1:31">
      <c r="A284" s="85"/>
      <c r="B284" s="86"/>
      <c r="C284" s="96"/>
      <c r="D284" s="68"/>
      <c r="E284" s="29" t="s">
        <v>186</v>
      </c>
      <c r="F284" s="54">
        <f t="shared" si="198"/>
        <v>0</v>
      </c>
      <c r="G284" s="50">
        <f t="shared" si="250"/>
        <v>0</v>
      </c>
      <c r="H284" s="50">
        <f t="shared" si="253"/>
        <v>0</v>
      </c>
      <c r="I284" s="50">
        <f t="shared" si="253"/>
        <v>0</v>
      </c>
      <c r="J284" s="50">
        <f t="shared" si="253"/>
        <v>0</v>
      </c>
      <c r="K284" s="50">
        <f t="shared" si="253"/>
        <v>0</v>
      </c>
      <c r="L284" s="50">
        <f t="shared" si="254"/>
        <v>0</v>
      </c>
      <c r="M284" s="50">
        <f t="shared" si="254"/>
        <v>0</v>
      </c>
      <c r="N284" s="50">
        <f t="shared" ref="N284:O284" si="259">N289+N294+N300+N305</f>
        <v>0</v>
      </c>
      <c r="O284" s="50">
        <f t="shared" si="259"/>
        <v>0</v>
      </c>
      <c r="P284" s="50">
        <f t="shared" ref="P284:Q284" si="260">P289+P294+P300+P305</f>
        <v>0</v>
      </c>
      <c r="Q284" s="50">
        <f t="shared" si="260"/>
        <v>0</v>
      </c>
      <c r="R284" s="96"/>
      <c r="S284" s="96"/>
      <c r="T284" s="96"/>
      <c r="U284" s="96"/>
      <c r="V284" s="96"/>
      <c r="W284" s="96"/>
      <c r="X284" s="96"/>
      <c r="Y284" s="96"/>
      <c r="Z284" s="96"/>
      <c r="AA284" s="96"/>
      <c r="AB284" s="96"/>
      <c r="AC284" s="96"/>
      <c r="AD284" s="96"/>
      <c r="AE284" s="96"/>
    </row>
    <row r="285" spans="1:31">
      <c r="A285" s="85"/>
      <c r="B285" s="86"/>
      <c r="C285" s="96"/>
      <c r="D285" s="68"/>
      <c r="E285" s="29" t="s">
        <v>187</v>
      </c>
      <c r="F285" s="54">
        <f t="shared" si="198"/>
        <v>0</v>
      </c>
      <c r="G285" s="50">
        <f t="shared" si="250"/>
        <v>0</v>
      </c>
      <c r="H285" s="50">
        <f t="shared" si="253"/>
        <v>0</v>
      </c>
      <c r="I285" s="50">
        <f t="shared" si="253"/>
        <v>0</v>
      </c>
      <c r="J285" s="50">
        <f t="shared" si="253"/>
        <v>0</v>
      </c>
      <c r="K285" s="50">
        <f t="shared" si="253"/>
        <v>0</v>
      </c>
      <c r="L285" s="50">
        <f t="shared" si="254"/>
        <v>0</v>
      </c>
      <c r="M285" s="50">
        <f t="shared" si="254"/>
        <v>0</v>
      </c>
      <c r="N285" s="50">
        <f t="shared" ref="N285:O285" si="261">N290+N295+N301+N306</f>
        <v>0</v>
      </c>
      <c r="O285" s="50">
        <f t="shared" si="261"/>
        <v>0</v>
      </c>
      <c r="P285" s="50">
        <f t="shared" ref="P285:Q285" si="262">P290+P295+P301+P306</f>
        <v>0</v>
      </c>
      <c r="Q285" s="50">
        <f t="shared" si="262"/>
        <v>0</v>
      </c>
      <c r="R285" s="96"/>
      <c r="S285" s="96"/>
      <c r="T285" s="96"/>
      <c r="U285" s="96"/>
      <c r="V285" s="96"/>
      <c r="W285" s="96"/>
      <c r="X285" s="96"/>
      <c r="Y285" s="96"/>
      <c r="Z285" s="96"/>
      <c r="AA285" s="96"/>
      <c r="AB285" s="96"/>
      <c r="AC285" s="96"/>
      <c r="AD285" s="96"/>
      <c r="AE285" s="96"/>
    </row>
    <row r="286" spans="1:31" ht="25.5">
      <c r="A286" s="85" t="s">
        <v>85</v>
      </c>
      <c r="B286" s="92" t="s">
        <v>156</v>
      </c>
      <c r="C286" s="97" t="s">
        <v>157</v>
      </c>
      <c r="D286" s="35"/>
      <c r="E286" s="29" t="s">
        <v>24</v>
      </c>
      <c r="F286" s="54">
        <f t="shared" si="198"/>
        <v>2709258.5600000005</v>
      </c>
      <c r="G286" s="50">
        <f t="shared" ref="G286:K286" si="263">G287+G288+G289+G290</f>
        <v>1647411.18</v>
      </c>
      <c r="H286" s="50">
        <f t="shared" si="263"/>
        <v>931025.4</v>
      </c>
      <c r="I286" s="50">
        <f t="shared" si="263"/>
        <v>931025.4</v>
      </c>
      <c r="J286" s="50">
        <f t="shared" si="263"/>
        <v>716385.78</v>
      </c>
      <c r="K286" s="50">
        <f t="shared" si="263"/>
        <v>716385.78</v>
      </c>
      <c r="L286" s="50">
        <f t="shared" ref="L286:Q286" si="264">L287+L288+L289+L290</f>
        <v>1061847.3800000001</v>
      </c>
      <c r="M286" s="50">
        <f t="shared" si="264"/>
        <v>1061847.3800000001</v>
      </c>
      <c r="N286" s="50">
        <f t="shared" si="264"/>
        <v>0</v>
      </c>
      <c r="O286" s="50">
        <f t="shared" si="264"/>
        <v>0</v>
      </c>
      <c r="P286" s="50">
        <f t="shared" si="264"/>
        <v>0</v>
      </c>
      <c r="Q286" s="50">
        <f t="shared" si="264"/>
        <v>0</v>
      </c>
      <c r="R286" s="92" t="s">
        <v>158</v>
      </c>
      <c r="S286" s="96" t="s">
        <v>35</v>
      </c>
      <c r="T286" s="96">
        <f>V286</f>
        <v>100</v>
      </c>
      <c r="U286" s="96">
        <f>W286</f>
        <v>59</v>
      </c>
      <c r="V286" s="96">
        <v>100</v>
      </c>
      <c r="W286" s="96">
        <v>59</v>
      </c>
      <c r="X286" s="96">
        <v>100</v>
      </c>
      <c r="Y286" s="96">
        <v>49</v>
      </c>
      <c r="Z286" s="96">
        <v>65</v>
      </c>
      <c r="AA286" s="96">
        <v>65</v>
      </c>
      <c r="AB286" s="96" t="s">
        <v>25</v>
      </c>
      <c r="AC286" s="96" t="s">
        <v>25</v>
      </c>
      <c r="AD286" s="96" t="s">
        <v>25</v>
      </c>
      <c r="AE286" s="96" t="s">
        <v>25</v>
      </c>
    </row>
    <row r="287" spans="1:31">
      <c r="A287" s="85"/>
      <c r="B287" s="92"/>
      <c r="C287" s="97"/>
      <c r="D287" s="35" t="s">
        <v>159</v>
      </c>
      <c r="E287" s="29" t="s">
        <v>89</v>
      </c>
      <c r="F287" s="54">
        <f t="shared" si="198"/>
        <v>605925.79999999993</v>
      </c>
      <c r="G287" s="50">
        <f>I287+K287</f>
        <v>402038.45999999996</v>
      </c>
      <c r="H287" s="51">
        <v>195950.78</v>
      </c>
      <c r="I287" s="51">
        <v>195950.78</v>
      </c>
      <c r="J287" s="51">
        <v>206087.67999999999</v>
      </c>
      <c r="K287" s="51">
        <v>206087.67999999999</v>
      </c>
      <c r="L287" s="51">
        <v>203887.34</v>
      </c>
      <c r="M287" s="51">
        <v>203887.34</v>
      </c>
      <c r="N287" s="50">
        <v>0</v>
      </c>
      <c r="O287" s="50">
        <v>0</v>
      </c>
      <c r="P287" s="50">
        <v>0</v>
      </c>
      <c r="Q287" s="50">
        <v>0</v>
      </c>
      <c r="R287" s="92"/>
      <c r="S287" s="96"/>
      <c r="T287" s="96"/>
      <c r="U287" s="96"/>
      <c r="V287" s="96"/>
      <c r="W287" s="96"/>
      <c r="X287" s="96"/>
      <c r="Y287" s="96"/>
      <c r="Z287" s="96"/>
      <c r="AA287" s="96"/>
      <c r="AB287" s="96"/>
      <c r="AC287" s="96"/>
      <c r="AD287" s="96"/>
      <c r="AE287" s="96"/>
    </row>
    <row r="288" spans="1:31" ht="21" customHeight="1">
      <c r="A288" s="85"/>
      <c r="B288" s="92"/>
      <c r="C288" s="97"/>
      <c r="D288" s="35" t="s">
        <v>160</v>
      </c>
      <c r="E288" s="29" t="s">
        <v>90</v>
      </c>
      <c r="F288" s="54">
        <f t="shared" si="198"/>
        <v>2103332.7599999998</v>
      </c>
      <c r="G288" s="50">
        <f t="shared" ref="G288:G290" si="265">I288+K288</f>
        <v>1245372.72</v>
      </c>
      <c r="H288" s="51">
        <v>735074.62</v>
      </c>
      <c r="I288" s="51">
        <v>735074.62</v>
      </c>
      <c r="J288" s="51">
        <f>256463.48+102304.3+151530.32</f>
        <v>510298.10000000003</v>
      </c>
      <c r="K288" s="51">
        <f>256463.48+102304.3+151530.32</f>
        <v>510298.10000000003</v>
      </c>
      <c r="L288" s="51">
        <v>857960.04</v>
      </c>
      <c r="M288" s="51">
        <v>857960.04</v>
      </c>
      <c r="N288" s="50">
        <v>0</v>
      </c>
      <c r="O288" s="50">
        <v>0</v>
      </c>
      <c r="P288" s="50">
        <v>0</v>
      </c>
      <c r="Q288" s="50">
        <v>0</v>
      </c>
      <c r="R288" s="92"/>
      <c r="S288" s="96"/>
      <c r="T288" s="96"/>
      <c r="U288" s="96"/>
      <c r="V288" s="96"/>
      <c r="W288" s="96"/>
      <c r="X288" s="96"/>
      <c r="Y288" s="96"/>
      <c r="Z288" s="96"/>
      <c r="AA288" s="96"/>
      <c r="AB288" s="96"/>
      <c r="AC288" s="96"/>
      <c r="AD288" s="96"/>
      <c r="AE288" s="96"/>
    </row>
    <row r="289" spans="1:31">
      <c r="A289" s="85"/>
      <c r="B289" s="92"/>
      <c r="C289" s="97"/>
      <c r="D289" s="35"/>
      <c r="E289" s="29" t="s">
        <v>186</v>
      </c>
      <c r="F289" s="54">
        <f t="shared" si="198"/>
        <v>0</v>
      </c>
      <c r="G289" s="50">
        <f t="shared" si="265"/>
        <v>0</v>
      </c>
      <c r="H289" s="50">
        <v>0</v>
      </c>
      <c r="I289" s="50">
        <v>0</v>
      </c>
      <c r="J289" s="50">
        <v>0</v>
      </c>
      <c r="K289" s="50">
        <v>0</v>
      </c>
      <c r="L289" s="50">
        <v>0</v>
      </c>
      <c r="M289" s="50">
        <v>0</v>
      </c>
      <c r="N289" s="50">
        <v>0</v>
      </c>
      <c r="O289" s="50">
        <v>0</v>
      </c>
      <c r="P289" s="50">
        <v>0</v>
      </c>
      <c r="Q289" s="50">
        <v>0</v>
      </c>
      <c r="R289" s="92"/>
      <c r="S289" s="96"/>
      <c r="T289" s="96"/>
      <c r="U289" s="96"/>
      <c r="V289" s="96"/>
      <c r="W289" s="96"/>
      <c r="X289" s="96"/>
      <c r="Y289" s="96"/>
      <c r="Z289" s="96"/>
      <c r="AA289" s="96"/>
      <c r="AB289" s="96"/>
      <c r="AC289" s="96"/>
      <c r="AD289" s="96"/>
      <c r="AE289" s="96"/>
    </row>
    <row r="290" spans="1:31">
      <c r="A290" s="85"/>
      <c r="B290" s="92"/>
      <c r="C290" s="97"/>
      <c r="D290" s="35"/>
      <c r="E290" s="29" t="s">
        <v>187</v>
      </c>
      <c r="F290" s="54">
        <f t="shared" si="198"/>
        <v>0</v>
      </c>
      <c r="G290" s="50">
        <f t="shared" si="265"/>
        <v>0</v>
      </c>
      <c r="H290" s="50">
        <v>0</v>
      </c>
      <c r="I290" s="50">
        <v>0</v>
      </c>
      <c r="J290" s="50">
        <v>0</v>
      </c>
      <c r="K290" s="50">
        <v>0</v>
      </c>
      <c r="L290" s="50">
        <v>0</v>
      </c>
      <c r="M290" s="50">
        <v>0</v>
      </c>
      <c r="N290" s="50">
        <v>0</v>
      </c>
      <c r="O290" s="50">
        <v>0</v>
      </c>
      <c r="P290" s="50">
        <v>0</v>
      </c>
      <c r="Q290" s="50">
        <v>0</v>
      </c>
      <c r="R290" s="92"/>
      <c r="S290" s="96"/>
      <c r="T290" s="96"/>
      <c r="U290" s="96"/>
      <c r="V290" s="96"/>
      <c r="W290" s="96"/>
      <c r="X290" s="96"/>
      <c r="Y290" s="96"/>
      <c r="Z290" s="96"/>
      <c r="AA290" s="96"/>
      <c r="AB290" s="96"/>
      <c r="AC290" s="96"/>
      <c r="AD290" s="96"/>
      <c r="AE290" s="96"/>
    </row>
    <row r="291" spans="1:31" ht="25.5">
      <c r="A291" s="85" t="s">
        <v>161</v>
      </c>
      <c r="B291" s="92" t="s">
        <v>162</v>
      </c>
      <c r="C291" s="97">
        <v>504</v>
      </c>
      <c r="D291" s="68" t="s">
        <v>163</v>
      </c>
      <c r="E291" s="29" t="s">
        <v>24</v>
      </c>
      <c r="F291" s="54">
        <f t="shared" si="198"/>
        <v>53000</v>
      </c>
      <c r="G291" s="50">
        <f t="shared" ref="G291:K291" si="266">G292+G293+G294+G295</f>
        <v>50800</v>
      </c>
      <c r="H291" s="50">
        <f t="shared" si="266"/>
        <v>53000</v>
      </c>
      <c r="I291" s="50">
        <f t="shared" si="266"/>
        <v>50800</v>
      </c>
      <c r="J291" s="50">
        <f t="shared" si="266"/>
        <v>0</v>
      </c>
      <c r="K291" s="50">
        <f t="shared" si="266"/>
        <v>0</v>
      </c>
      <c r="L291" s="50">
        <f t="shared" ref="L291:Q291" si="267">L292+L293+L294+L295</f>
        <v>0</v>
      </c>
      <c r="M291" s="50">
        <f t="shared" si="267"/>
        <v>0</v>
      </c>
      <c r="N291" s="50">
        <f t="shared" si="267"/>
        <v>0</v>
      </c>
      <c r="O291" s="50">
        <f t="shared" si="267"/>
        <v>0</v>
      </c>
      <c r="P291" s="50">
        <f t="shared" si="267"/>
        <v>0</v>
      </c>
      <c r="Q291" s="50">
        <f t="shared" si="267"/>
        <v>0</v>
      </c>
      <c r="R291" s="92" t="s">
        <v>164</v>
      </c>
      <c r="S291" s="96" t="s">
        <v>165</v>
      </c>
      <c r="T291" s="96">
        <f>V291</f>
        <v>1</v>
      </c>
      <c r="U291" s="96">
        <f>W291</f>
        <v>1</v>
      </c>
      <c r="V291" s="96">
        <v>1</v>
      </c>
      <c r="W291" s="96">
        <v>1</v>
      </c>
      <c r="X291" s="96" t="s">
        <v>25</v>
      </c>
      <c r="Y291" s="96" t="s">
        <v>25</v>
      </c>
      <c r="Z291" s="96" t="s">
        <v>25</v>
      </c>
      <c r="AA291" s="96" t="s">
        <v>25</v>
      </c>
      <c r="AB291" s="96" t="s">
        <v>25</v>
      </c>
      <c r="AC291" s="96" t="s">
        <v>25</v>
      </c>
      <c r="AD291" s="96" t="s">
        <v>25</v>
      </c>
      <c r="AE291" s="96" t="s">
        <v>25</v>
      </c>
    </row>
    <row r="292" spans="1:31">
      <c r="A292" s="85"/>
      <c r="B292" s="92"/>
      <c r="C292" s="97"/>
      <c r="D292" s="68"/>
      <c r="E292" s="29" t="s">
        <v>89</v>
      </c>
      <c r="F292" s="54">
        <f t="shared" si="198"/>
        <v>0</v>
      </c>
      <c r="G292" s="50">
        <f t="shared" ref="G292:G295" si="268">I292+K292</f>
        <v>0</v>
      </c>
      <c r="H292" s="50">
        <v>0</v>
      </c>
      <c r="I292" s="50">
        <v>0</v>
      </c>
      <c r="J292" s="50">
        <v>0</v>
      </c>
      <c r="K292" s="50">
        <v>0</v>
      </c>
      <c r="L292" s="50">
        <v>0</v>
      </c>
      <c r="M292" s="50">
        <v>0</v>
      </c>
      <c r="N292" s="50">
        <v>0</v>
      </c>
      <c r="O292" s="50">
        <v>0</v>
      </c>
      <c r="P292" s="50">
        <v>0</v>
      </c>
      <c r="Q292" s="50">
        <v>0</v>
      </c>
      <c r="R292" s="92"/>
      <c r="S292" s="96"/>
      <c r="T292" s="96"/>
      <c r="U292" s="96"/>
      <c r="V292" s="96"/>
      <c r="W292" s="96"/>
      <c r="X292" s="96"/>
      <c r="Y292" s="96"/>
      <c r="Z292" s="96"/>
      <c r="AA292" s="96"/>
      <c r="AB292" s="96"/>
      <c r="AC292" s="96"/>
      <c r="AD292" s="96"/>
      <c r="AE292" s="96"/>
    </row>
    <row r="293" spans="1:31" ht="22.5" customHeight="1">
      <c r="A293" s="85"/>
      <c r="B293" s="92"/>
      <c r="C293" s="97"/>
      <c r="D293" s="68"/>
      <c r="E293" s="29" t="s">
        <v>90</v>
      </c>
      <c r="F293" s="54">
        <f t="shared" si="198"/>
        <v>53000</v>
      </c>
      <c r="G293" s="50">
        <f t="shared" si="268"/>
        <v>50800</v>
      </c>
      <c r="H293" s="50">
        <v>53000</v>
      </c>
      <c r="I293" s="50">
        <v>50800</v>
      </c>
      <c r="J293" s="50">
        <v>0</v>
      </c>
      <c r="K293" s="50">
        <v>0</v>
      </c>
      <c r="L293" s="50">
        <v>0</v>
      </c>
      <c r="M293" s="50">
        <v>0</v>
      </c>
      <c r="N293" s="50">
        <v>0</v>
      </c>
      <c r="O293" s="50">
        <v>0</v>
      </c>
      <c r="P293" s="50">
        <v>0</v>
      </c>
      <c r="Q293" s="50">
        <v>0</v>
      </c>
      <c r="R293" s="92"/>
      <c r="S293" s="96"/>
      <c r="T293" s="96"/>
      <c r="U293" s="96"/>
      <c r="V293" s="96"/>
      <c r="W293" s="96"/>
      <c r="X293" s="96"/>
      <c r="Y293" s="96"/>
      <c r="Z293" s="96"/>
      <c r="AA293" s="96"/>
      <c r="AB293" s="96"/>
      <c r="AC293" s="96"/>
      <c r="AD293" s="96"/>
      <c r="AE293" s="96"/>
    </row>
    <row r="294" spans="1:31">
      <c r="A294" s="85"/>
      <c r="B294" s="92"/>
      <c r="C294" s="97"/>
      <c r="D294" s="68"/>
      <c r="E294" s="29" t="s">
        <v>186</v>
      </c>
      <c r="F294" s="54">
        <f t="shared" si="198"/>
        <v>0</v>
      </c>
      <c r="G294" s="50">
        <f t="shared" si="268"/>
        <v>0</v>
      </c>
      <c r="H294" s="50">
        <v>0</v>
      </c>
      <c r="I294" s="50">
        <v>0</v>
      </c>
      <c r="J294" s="50">
        <v>0</v>
      </c>
      <c r="K294" s="50">
        <v>0</v>
      </c>
      <c r="L294" s="50">
        <v>0</v>
      </c>
      <c r="M294" s="50">
        <v>0</v>
      </c>
      <c r="N294" s="50">
        <v>0</v>
      </c>
      <c r="O294" s="50">
        <v>0</v>
      </c>
      <c r="P294" s="50">
        <v>0</v>
      </c>
      <c r="Q294" s="50">
        <v>0</v>
      </c>
      <c r="R294" s="92"/>
      <c r="S294" s="96"/>
      <c r="T294" s="96"/>
      <c r="U294" s="96"/>
      <c r="V294" s="96"/>
      <c r="W294" s="96"/>
      <c r="X294" s="96"/>
      <c r="Y294" s="96"/>
      <c r="Z294" s="96"/>
      <c r="AA294" s="96"/>
      <c r="AB294" s="96"/>
      <c r="AC294" s="96"/>
      <c r="AD294" s="96"/>
      <c r="AE294" s="96"/>
    </row>
    <row r="295" spans="1:31">
      <c r="A295" s="85"/>
      <c r="B295" s="92"/>
      <c r="C295" s="97"/>
      <c r="D295" s="68"/>
      <c r="E295" s="29" t="s">
        <v>187</v>
      </c>
      <c r="F295" s="54">
        <f t="shared" si="198"/>
        <v>0</v>
      </c>
      <c r="G295" s="50">
        <f t="shared" si="268"/>
        <v>0</v>
      </c>
      <c r="H295" s="50">
        <v>0</v>
      </c>
      <c r="I295" s="50">
        <v>0</v>
      </c>
      <c r="J295" s="50">
        <v>0</v>
      </c>
      <c r="K295" s="50">
        <v>0</v>
      </c>
      <c r="L295" s="50">
        <v>0</v>
      </c>
      <c r="M295" s="50">
        <v>0</v>
      </c>
      <c r="N295" s="50">
        <v>0</v>
      </c>
      <c r="O295" s="50">
        <v>0</v>
      </c>
      <c r="P295" s="50">
        <v>0</v>
      </c>
      <c r="Q295" s="50">
        <v>0</v>
      </c>
      <c r="R295" s="92"/>
      <c r="S295" s="96"/>
      <c r="T295" s="96"/>
      <c r="U295" s="96"/>
      <c r="V295" s="96"/>
      <c r="W295" s="96"/>
      <c r="X295" s="96"/>
      <c r="Y295" s="96"/>
      <c r="Z295" s="96"/>
      <c r="AA295" s="96"/>
      <c r="AB295" s="96"/>
      <c r="AC295" s="96"/>
      <c r="AD295" s="96"/>
      <c r="AE295" s="96"/>
    </row>
    <row r="296" spans="1:31" ht="69.75" customHeight="1">
      <c r="A296" s="85"/>
      <c r="B296" s="92"/>
      <c r="C296" s="97"/>
      <c r="D296" s="35"/>
      <c r="E296" s="29"/>
      <c r="F296" s="54">
        <f t="shared" si="198"/>
        <v>0</v>
      </c>
      <c r="G296" s="50"/>
      <c r="H296" s="50"/>
      <c r="I296" s="50"/>
      <c r="J296" s="50"/>
      <c r="K296" s="50"/>
      <c r="L296" s="50"/>
      <c r="M296" s="50"/>
      <c r="N296" s="50"/>
      <c r="O296" s="50"/>
      <c r="P296" s="50"/>
      <c r="Q296" s="50"/>
      <c r="R296" s="19" t="s">
        <v>166</v>
      </c>
      <c r="S296" s="30" t="s">
        <v>165</v>
      </c>
      <c r="T296" s="30">
        <f>U296</f>
        <v>1</v>
      </c>
      <c r="U296" s="30">
        <v>1</v>
      </c>
      <c r="V296" s="30">
        <f>W296</f>
        <v>1</v>
      </c>
      <c r="W296" s="30">
        <v>1</v>
      </c>
      <c r="X296" s="30" t="s">
        <v>25</v>
      </c>
      <c r="Y296" s="30" t="s">
        <v>25</v>
      </c>
      <c r="Z296" s="30" t="s">
        <v>25</v>
      </c>
      <c r="AA296" s="30" t="s">
        <v>25</v>
      </c>
      <c r="AB296" s="30" t="s">
        <v>25</v>
      </c>
      <c r="AC296" s="30" t="s">
        <v>25</v>
      </c>
      <c r="AD296" s="36" t="s">
        <v>25</v>
      </c>
      <c r="AE296" s="36" t="s">
        <v>25</v>
      </c>
    </row>
    <row r="297" spans="1:31" ht="25.5">
      <c r="A297" s="85" t="s">
        <v>167</v>
      </c>
      <c r="B297" s="92" t="s">
        <v>168</v>
      </c>
      <c r="C297" s="97" t="s">
        <v>169</v>
      </c>
      <c r="D297" s="35"/>
      <c r="E297" s="29" t="s">
        <v>24</v>
      </c>
      <c r="F297" s="54">
        <f t="shared" si="198"/>
        <v>676535.55</v>
      </c>
      <c r="G297" s="50">
        <f t="shared" ref="G297:K297" si="269">G298+G299+G300+G301</f>
        <v>676535.55</v>
      </c>
      <c r="H297" s="50">
        <f t="shared" si="269"/>
        <v>676535.55</v>
      </c>
      <c r="I297" s="50">
        <f t="shared" si="269"/>
        <v>676535.55</v>
      </c>
      <c r="J297" s="50">
        <f t="shared" si="269"/>
        <v>0</v>
      </c>
      <c r="K297" s="50">
        <f t="shared" si="269"/>
        <v>0</v>
      </c>
      <c r="L297" s="50">
        <f t="shared" ref="L297:Q297" si="270">L298+L299+L300+L301</f>
        <v>0</v>
      </c>
      <c r="M297" s="50">
        <f t="shared" si="270"/>
        <v>0</v>
      </c>
      <c r="N297" s="50">
        <f t="shared" si="270"/>
        <v>0</v>
      </c>
      <c r="O297" s="50">
        <f t="shared" si="270"/>
        <v>0</v>
      </c>
      <c r="P297" s="50">
        <f t="shared" si="270"/>
        <v>0</v>
      </c>
      <c r="Q297" s="50">
        <f t="shared" si="270"/>
        <v>0</v>
      </c>
      <c r="R297" s="92" t="s">
        <v>170</v>
      </c>
      <c r="S297" s="96" t="s">
        <v>171</v>
      </c>
      <c r="T297" s="96">
        <f>V297</f>
        <v>1</v>
      </c>
      <c r="U297" s="96">
        <f>W297</f>
        <v>1</v>
      </c>
      <c r="V297" s="96">
        <v>1</v>
      </c>
      <c r="W297" s="96">
        <v>1</v>
      </c>
      <c r="X297" s="96" t="s">
        <v>25</v>
      </c>
      <c r="Y297" s="96" t="s">
        <v>25</v>
      </c>
      <c r="Z297" s="96" t="s">
        <v>25</v>
      </c>
      <c r="AA297" s="96" t="s">
        <v>25</v>
      </c>
      <c r="AB297" s="96" t="s">
        <v>25</v>
      </c>
      <c r="AC297" s="96" t="s">
        <v>25</v>
      </c>
      <c r="AD297" s="96" t="s">
        <v>25</v>
      </c>
      <c r="AE297" s="96" t="s">
        <v>25</v>
      </c>
    </row>
    <row r="298" spans="1:31">
      <c r="A298" s="85"/>
      <c r="B298" s="92"/>
      <c r="C298" s="97"/>
      <c r="D298" s="35" t="s">
        <v>172</v>
      </c>
      <c r="E298" s="29" t="s">
        <v>89</v>
      </c>
      <c r="F298" s="54">
        <f t="shared" si="198"/>
        <v>52688.03</v>
      </c>
      <c r="G298" s="50">
        <f t="shared" ref="G298:G300" si="271">I298+K298</f>
        <v>52688.03</v>
      </c>
      <c r="H298" s="51">
        <v>52688.03</v>
      </c>
      <c r="I298" s="51">
        <v>52688.03</v>
      </c>
      <c r="J298" s="51">
        <v>0</v>
      </c>
      <c r="K298" s="51">
        <v>0</v>
      </c>
      <c r="L298" s="51">
        <v>0</v>
      </c>
      <c r="M298" s="51">
        <v>0</v>
      </c>
      <c r="N298" s="51">
        <v>0</v>
      </c>
      <c r="O298" s="51">
        <v>0</v>
      </c>
      <c r="P298" s="51">
        <v>0</v>
      </c>
      <c r="Q298" s="51">
        <v>0</v>
      </c>
      <c r="R298" s="92"/>
      <c r="S298" s="96"/>
      <c r="T298" s="96"/>
      <c r="U298" s="96"/>
      <c r="V298" s="96"/>
      <c r="W298" s="96"/>
      <c r="X298" s="96"/>
      <c r="Y298" s="96"/>
      <c r="Z298" s="96"/>
      <c r="AA298" s="96"/>
      <c r="AB298" s="96"/>
      <c r="AC298" s="96"/>
      <c r="AD298" s="96"/>
      <c r="AE298" s="96"/>
    </row>
    <row r="299" spans="1:31" ht="63.75" customHeight="1">
      <c r="A299" s="85"/>
      <c r="B299" s="92"/>
      <c r="C299" s="97"/>
      <c r="D299" s="35" t="s">
        <v>173</v>
      </c>
      <c r="E299" s="29" t="s">
        <v>90</v>
      </c>
      <c r="F299" s="54">
        <f t="shared" si="198"/>
        <v>623847.52</v>
      </c>
      <c r="G299" s="50">
        <f t="shared" si="271"/>
        <v>623847.52</v>
      </c>
      <c r="H299" s="51">
        <v>623847.52</v>
      </c>
      <c r="I299" s="51">
        <v>623847.52</v>
      </c>
      <c r="J299" s="51">
        <v>0</v>
      </c>
      <c r="K299" s="51">
        <v>0</v>
      </c>
      <c r="L299" s="51">
        <v>0</v>
      </c>
      <c r="M299" s="51">
        <v>0</v>
      </c>
      <c r="N299" s="51">
        <v>0</v>
      </c>
      <c r="O299" s="51">
        <v>0</v>
      </c>
      <c r="P299" s="51">
        <v>0</v>
      </c>
      <c r="Q299" s="51">
        <v>0</v>
      </c>
      <c r="R299" s="92"/>
      <c r="S299" s="96"/>
      <c r="T299" s="96"/>
      <c r="U299" s="96"/>
      <c r="V299" s="96"/>
      <c r="W299" s="96"/>
      <c r="X299" s="96"/>
      <c r="Y299" s="96"/>
      <c r="Z299" s="96"/>
      <c r="AA299" s="96"/>
      <c r="AB299" s="96"/>
      <c r="AC299" s="96"/>
      <c r="AD299" s="96"/>
      <c r="AE299" s="96"/>
    </row>
    <row r="300" spans="1:31">
      <c r="A300" s="85"/>
      <c r="B300" s="92"/>
      <c r="C300" s="97"/>
      <c r="D300" s="35"/>
      <c r="E300" s="29" t="s">
        <v>186</v>
      </c>
      <c r="F300" s="54">
        <f t="shared" si="198"/>
        <v>0</v>
      </c>
      <c r="G300" s="50">
        <f t="shared" si="271"/>
        <v>0</v>
      </c>
      <c r="H300" s="50">
        <v>0</v>
      </c>
      <c r="I300" s="50">
        <v>0</v>
      </c>
      <c r="J300" s="50">
        <v>0</v>
      </c>
      <c r="K300" s="50">
        <v>0</v>
      </c>
      <c r="L300" s="50">
        <v>0</v>
      </c>
      <c r="M300" s="50">
        <v>0</v>
      </c>
      <c r="N300" s="50">
        <v>0</v>
      </c>
      <c r="O300" s="50">
        <v>0</v>
      </c>
      <c r="P300" s="50">
        <v>0</v>
      </c>
      <c r="Q300" s="50">
        <v>0</v>
      </c>
      <c r="R300" s="92"/>
      <c r="S300" s="96"/>
      <c r="T300" s="96"/>
      <c r="U300" s="96"/>
      <c r="V300" s="96"/>
      <c r="W300" s="96"/>
      <c r="X300" s="96"/>
      <c r="Y300" s="96"/>
      <c r="Z300" s="96"/>
      <c r="AA300" s="96"/>
      <c r="AB300" s="96"/>
      <c r="AC300" s="96"/>
      <c r="AD300" s="96"/>
      <c r="AE300" s="96"/>
    </row>
    <row r="301" spans="1:31">
      <c r="A301" s="85"/>
      <c r="B301" s="92"/>
      <c r="C301" s="97"/>
      <c r="D301" s="35"/>
      <c r="E301" s="29" t="s">
        <v>187</v>
      </c>
      <c r="F301" s="54">
        <f t="shared" si="198"/>
        <v>0</v>
      </c>
      <c r="G301" s="50">
        <f>I301+K301</f>
        <v>0</v>
      </c>
      <c r="H301" s="50">
        <v>0</v>
      </c>
      <c r="I301" s="50">
        <v>0</v>
      </c>
      <c r="J301" s="50">
        <v>0</v>
      </c>
      <c r="K301" s="50">
        <v>0</v>
      </c>
      <c r="L301" s="50">
        <v>0</v>
      </c>
      <c r="M301" s="50">
        <v>0</v>
      </c>
      <c r="N301" s="50">
        <v>0</v>
      </c>
      <c r="O301" s="50">
        <v>0</v>
      </c>
      <c r="P301" s="50">
        <v>0</v>
      </c>
      <c r="Q301" s="50">
        <v>0</v>
      </c>
      <c r="R301" s="92"/>
      <c r="S301" s="96"/>
      <c r="T301" s="96"/>
      <c r="U301" s="96"/>
      <c r="V301" s="96"/>
      <c r="W301" s="96"/>
      <c r="X301" s="96"/>
      <c r="Y301" s="96"/>
      <c r="Z301" s="96"/>
      <c r="AA301" s="96"/>
      <c r="AB301" s="96"/>
      <c r="AC301" s="96"/>
      <c r="AD301" s="96"/>
      <c r="AE301" s="96"/>
    </row>
    <row r="302" spans="1:31" ht="25.5">
      <c r="A302" s="85" t="s">
        <v>202</v>
      </c>
      <c r="B302" s="92" t="s">
        <v>203</v>
      </c>
      <c r="C302" s="97" t="s">
        <v>169</v>
      </c>
      <c r="D302" s="35"/>
      <c r="E302" s="29" t="s">
        <v>24</v>
      </c>
      <c r="F302" s="54">
        <f t="shared" si="198"/>
        <v>2047814.78</v>
      </c>
      <c r="G302" s="50">
        <f t="shared" ref="G302:K302" si="272">G303+G304+G305+G306</f>
        <v>676535.55</v>
      </c>
      <c r="H302" s="50">
        <f t="shared" si="272"/>
        <v>676535.55</v>
      </c>
      <c r="I302" s="50">
        <f t="shared" si="272"/>
        <v>676535.55</v>
      </c>
      <c r="J302" s="50">
        <f t="shared" si="272"/>
        <v>0</v>
      </c>
      <c r="K302" s="50">
        <f t="shared" si="272"/>
        <v>0</v>
      </c>
      <c r="L302" s="50">
        <f t="shared" ref="L302:Q302" si="273">L303+L304+L305+L306</f>
        <v>1371279.23</v>
      </c>
      <c r="M302" s="50">
        <f t="shared" si="273"/>
        <v>1371279.23</v>
      </c>
      <c r="N302" s="50">
        <f t="shared" si="273"/>
        <v>0</v>
      </c>
      <c r="O302" s="50">
        <f t="shared" si="273"/>
        <v>0</v>
      </c>
      <c r="P302" s="50">
        <f t="shared" si="273"/>
        <v>0</v>
      </c>
      <c r="Q302" s="50">
        <f t="shared" si="273"/>
        <v>0</v>
      </c>
      <c r="R302" s="92" t="s">
        <v>170</v>
      </c>
      <c r="S302" s="96" t="s">
        <v>171</v>
      </c>
      <c r="T302" s="96">
        <f>V302</f>
        <v>1</v>
      </c>
      <c r="U302" s="96">
        <f>W302</f>
        <v>1</v>
      </c>
      <c r="V302" s="96">
        <v>1</v>
      </c>
      <c r="W302" s="96">
        <v>1</v>
      </c>
      <c r="X302" s="96" t="s">
        <v>25</v>
      </c>
      <c r="Y302" s="96" t="s">
        <v>25</v>
      </c>
      <c r="Z302" s="96">
        <v>22</v>
      </c>
      <c r="AA302" s="96">
        <v>22</v>
      </c>
      <c r="AB302" s="96" t="s">
        <v>25</v>
      </c>
      <c r="AC302" s="96" t="s">
        <v>25</v>
      </c>
      <c r="AD302" s="96" t="s">
        <v>25</v>
      </c>
      <c r="AE302" s="96" t="s">
        <v>25</v>
      </c>
    </row>
    <row r="303" spans="1:31">
      <c r="A303" s="85"/>
      <c r="B303" s="92"/>
      <c r="C303" s="97"/>
      <c r="D303" s="35" t="s">
        <v>172</v>
      </c>
      <c r="E303" s="29" t="s">
        <v>89</v>
      </c>
      <c r="F303" s="54">
        <f t="shared" si="198"/>
        <v>158561.15</v>
      </c>
      <c r="G303" s="50">
        <f t="shared" ref="G303:G306" si="274">I303+K303</f>
        <v>52688.03</v>
      </c>
      <c r="H303" s="51">
        <v>52688.03</v>
      </c>
      <c r="I303" s="51">
        <v>52688.03</v>
      </c>
      <c r="J303" s="51">
        <v>0</v>
      </c>
      <c r="K303" s="51">
        <v>0</v>
      </c>
      <c r="L303" s="52">
        <v>105873.12</v>
      </c>
      <c r="M303" s="52">
        <v>105873.12</v>
      </c>
      <c r="N303" s="50">
        <v>0</v>
      </c>
      <c r="O303" s="50">
        <v>0</v>
      </c>
      <c r="P303" s="50">
        <v>0</v>
      </c>
      <c r="Q303" s="50">
        <v>0</v>
      </c>
      <c r="R303" s="92"/>
      <c r="S303" s="96"/>
      <c r="T303" s="96"/>
      <c r="U303" s="96"/>
      <c r="V303" s="96"/>
      <c r="W303" s="96"/>
      <c r="X303" s="96"/>
      <c r="Y303" s="96"/>
      <c r="Z303" s="96"/>
      <c r="AA303" s="96"/>
      <c r="AB303" s="96"/>
      <c r="AC303" s="96"/>
      <c r="AD303" s="96"/>
      <c r="AE303" s="96"/>
    </row>
    <row r="304" spans="1:31">
      <c r="A304" s="85"/>
      <c r="B304" s="92"/>
      <c r="C304" s="97"/>
      <c r="D304" s="35" t="s">
        <v>173</v>
      </c>
      <c r="E304" s="29" t="s">
        <v>90</v>
      </c>
      <c r="F304" s="54">
        <f t="shared" si="198"/>
        <v>1889253.6300000001</v>
      </c>
      <c r="G304" s="50">
        <f t="shared" si="274"/>
        <v>623847.52</v>
      </c>
      <c r="H304" s="51">
        <v>623847.52</v>
      </c>
      <c r="I304" s="51">
        <v>623847.52</v>
      </c>
      <c r="J304" s="51">
        <v>0</v>
      </c>
      <c r="K304" s="51">
        <v>0</v>
      </c>
      <c r="L304" s="51">
        <v>1265406.1100000001</v>
      </c>
      <c r="M304" s="51">
        <v>1265406.1100000001</v>
      </c>
      <c r="N304" s="50">
        <v>0</v>
      </c>
      <c r="O304" s="50">
        <v>0</v>
      </c>
      <c r="P304" s="50">
        <v>0</v>
      </c>
      <c r="Q304" s="50">
        <v>0</v>
      </c>
      <c r="R304" s="92"/>
      <c r="S304" s="96"/>
      <c r="T304" s="96"/>
      <c r="U304" s="96"/>
      <c r="V304" s="96"/>
      <c r="W304" s="96"/>
      <c r="X304" s="96"/>
      <c r="Y304" s="96"/>
      <c r="Z304" s="96"/>
      <c r="AA304" s="96"/>
      <c r="AB304" s="96"/>
      <c r="AC304" s="96"/>
      <c r="AD304" s="96"/>
      <c r="AE304" s="96"/>
    </row>
    <row r="305" spans="1:31">
      <c r="A305" s="85"/>
      <c r="B305" s="92"/>
      <c r="C305" s="97"/>
      <c r="D305" s="35"/>
      <c r="E305" s="29" t="s">
        <v>186</v>
      </c>
      <c r="F305" s="54">
        <f t="shared" si="198"/>
        <v>0</v>
      </c>
      <c r="G305" s="50">
        <f t="shared" si="274"/>
        <v>0</v>
      </c>
      <c r="H305" s="50">
        <v>0</v>
      </c>
      <c r="I305" s="50">
        <v>0</v>
      </c>
      <c r="J305" s="50">
        <v>0</v>
      </c>
      <c r="K305" s="50">
        <v>0</v>
      </c>
      <c r="L305" s="50">
        <v>0</v>
      </c>
      <c r="M305" s="50">
        <v>0</v>
      </c>
      <c r="N305" s="50">
        <v>0</v>
      </c>
      <c r="O305" s="50">
        <v>0</v>
      </c>
      <c r="P305" s="50">
        <v>0</v>
      </c>
      <c r="Q305" s="50">
        <v>0</v>
      </c>
      <c r="R305" s="92"/>
      <c r="S305" s="96"/>
      <c r="T305" s="96"/>
      <c r="U305" s="96"/>
      <c r="V305" s="96"/>
      <c r="W305" s="96"/>
      <c r="X305" s="96"/>
      <c r="Y305" s="96"/>
      <c r="Z305" s="96"/>
      <c r="AA305" s="96"/>
      <c r="AB305" s="96"/>
      <c r="AC305" s="96"/>
      <c r="AD305" s="96"/>
      <c r="AE305" s="96"/>
    </row>
    <row r="306" spans="1:31">
      <c r="A306" s="85"/>
      <c r="B306" s="92"/>
      <c r="C306" s="97"/>
      <c r="D306" s="35"/>
      <c r="E306" s="29" t="s">
        <v>187</v>
      </c>
      <c r="F306" s="54">
        <f t="shared" si="198"/>
        <v>0</v>
      </c>
      <c r="G306" s="50">
        <f t="shared" si="274"/>
        <v>0</v>
      </c>
      <c r="H306" s="50">
        <v>0</v>
      </c>
      <c r="I306" s="50">
        <v>0</v>
      </c>
      <c r="J306" s="50">
        <v>0</v>
      </c>
      <c r="K306" s="50">
        <v>0</v>
      </c>
      <c r="L306" s="50">
        <v>0</v>
      </c>
      <c r="M306" s="50">
        <v>0</v>
      </c>
      <c r="N306" s="50">
        <v>0</v>
      </c>
      <c r="O306" s="50">
        <v>0</v>
      </c>
      <c r="P306" s="50">
        <v>0</v>
      </c>
      <c r="Q306" s="50">
        <v>0</v>
      </c>
      <c r="R306" s="92"/>
      <c r="S306" s="96"/>
      <c r="T306" s="96"/>
      <c r="U306" s="96"/>
      <c r="V306" s="96"/>
      <c r="W306" s="96"/>
      <c r="X306" s="96"/>
      <c r="Y306" s="96"/>
      <c r="Z306" s="96"/>
      <c r="AA306" s="96"/>
      <c r="AB306" s="96"/>
      <c r="AC306" s="96"/>
      <c r="AD306" s="96"/>
      <c r="AE306" s="96"/>
    </row>
    <row r="307" spans="1:31" ht="25.5">
      <c r="A307" s="101">
        <v>2</v>
      </c>
      <c r="B307" s="98" t="s">
        <v>174</v>
      </c>
      <c r="C307" s="98"/>
      <c r="D307" s="98"/>
      <c r="E307" s="29" t="s">
        <v>24</v>
      </c>
      <c r="F307" s="54">
        <f t="shared" si="198"/>
        <v>931784.16999999993</v>
      </c>
      <c r="G307" s="50">
        <f t="shared" ref="G307:K307" si="275">G308+G309+G310+G311</f>
        <v>117300</v>
      </c>
      <c r="H307" s="50">
        <f t="shared" si="275"/>
        <v>117300</v>
      </c>
      <c r="I307" s="50">
        <f t="shared" si="275"/>
        <v>117300</v>
      </c>
      <c r="J307" s="50">
        <f t="shared" si="275"/>
        <v>50000</v>
      </c>
      <c r="K307" s="50">
        <f t="shared" si="275"/>
        <v>50000</v>
      </c>
      <c r="L307" s="50">
        <f t="shared" ref="L307:Q307" si="276">L308+L309+L310+L311</f>
        <v>221714.32</v>
      </c>
      <c r="M307" s="50">
        <f t="shared" si="276"/>
        <v>221714.32</v>
      </c>
      <c r="N307" s="50">
        <f t="shared" si="276"/>
        <v>391824.85</v>
      </c>
      <c r="O307" s="50">
        <f t="shared" si="276"/>
        <v>391824.85</v>
      </c>
      <c r="P307" s="50">
        <f t="shared" si="276"/>
        <v>150945</v>
      </c>
      <c r="Q307" s="50">
        <f t="shared" si="276"/>
        <v>150945</v>
      </c>
      <c r="R307" s="96" t="s">
        <v>108</v>
      </c>
      <c r="S307" s="96" t="s">
        <v>108</v>
      </c>
      <c r="T307" s="96" t="s">
        <v>108</v>
      </c>
      <c r="U307" s="96" t="s">
        <v>108</v>
      </c>
      <c r="V307" s="96" t="s">
        <v>108</v>
      </c>
      <c r="W307" s="96" t="s">
        <v>108</v>
      </c>
      <c r="X307" s="96" t="s">
        <v>108</v>
      </c>
      <c r="Y307" s="96" t="s">
        <v>108</v>
      </c>
      <c r="Z307" s="96" t="s">
        <v>108</v>
      </c>
      <c r="AA307" s="96" t="s">
        <v>108</v>
      </c>
      <c r="AB307" s="96" t="s">
        <v>108</v>
      </c>
      <c r="AC307" s="96" t="s">
        <v>108</v>
      </c>
      <c r="AD307" s="96" t="s">
        <v>108</v>
      </c>
      <c r="AE307" s="96" t="s">
        <v>108</v>
      </c>
    </row>
    <row r="308" spans="1:31">
      <c r="A308" s="101"/>
      <c r="B308" s="98"/>
      <c r="C308" s="98"/>
      <c r="D308" s="98"/>
      <c r="E308" s="29" t="s">
        <v>89</v>
      </c>
      <c r="F308" s="54">
        <f t="shared" si="198"/>
        <v>647525.89</v>
      </c>
      <c r="G308" s="50">
        <f t="shared" ref="G308:K309" si="277">G313</f>
        <v>117300</v>
      </c>
      <c r="H308" s="50">
        <f t="shared" si="277"/>
        <v>117300</v>
      </c>
      <c r="I308" s="50">
        <f t="shared" si="277"/>
        <v>117300</v>
      </c>
      <c r="J308" s="50">
        <f t="shared" si="277"/>
        <v>50000</v>
      </c>
      <c r="K308" s="50">
        <f t="shared" si="277"/>
        <v>50000</v>
      </c>
      <c r="L308" s="50">
        <f t="shared" ref="L308:M311" si="278">L313</f>
        <v>100000</v>
      </c>
      <c r="M308" s="50">
        <f t="shared" si="278"/>
        <v>100000</v>
      </c>
      <c r="N308" s="50">
        <f t="shared" ref="N308:O308" si="279">N313</f>
        <v>229280.89</v>
      </c>
      <c r="O308" s="50">
        <f t="shared" si="279"/>
        <v>229280.89</v>
      </c>
      <c r="P308" s="50">
        <f t="shared" ref="P308:Q308" si="280">P313</f>
        <v>150945</v>
      </c>
      <c r="Q308" s="50">
        <f t="shared" si="280"/>
        <v>150945</v>
      </c>
      <c r="R308" s="96"/>
      <c r="S308" s="96"/>
      <c r="T308" s="96"/>
      <c r="U308" s="96"/>
      <c r="V308" s="96"/>
      <c r="W308" s="96"/>
      <c r="X308" s="96"/>
      <c r="Y308" s="96"/>
      <c r="Z308" s="96"/>
      <c r="AA308" s="96"/>
      <c r="AB308" s="96"/>
      <c r="AC308" s="96"/>
      <c r="AD308" s="96"/>
      <c r="AE308" s="96"/>
    </row>
    <row r="309" spans="1:31" ht="36.75" customHeight="1">
      <c r="A309" s="101"/>
      <c r="B309" s="98"/>
      <c r="C309" s="98"/>
      <c r="D309" s="98"/>
      <c r="E309" s="29" t="s">
        <v>90</v>
      </c>
      <c r="F309" s="54">
        <f t="shared" si="198"/>
        <v>284258.28000000003</v>
      </c>
      <c r="G309" s="50">
        <f t="shared" si="277"/>
        <v>0</v>
      </c>
      <c r="H309" s="50">
        <f t="shared" si="277"/>
        <v>0</v>
      </c>
      <c r="I309" s="50">
        <f t="shared" si="277"/>
        <v>0</v>
      </c>
      <c r="J309" s="50">
        <f t="shared" si="277"/>
        <v>0</v>
      </c>
      <c r="K309" s="50">
        <f t="shared" si="277"/>
        <v>0</v>
      </c>
      <c r="L309" s="50">
        <f t="shared" si="278"/>
        <v>121714.32</v>
      </c>
      <c r="M309" s="50">
        <f t="shared" si="278"/>
        <v>121714.32</v>
      </c>
      <c r="N309" s="50">
        <f t="shared" ref="N309:O309" si="281">N314</f>
        <v>162543.96</v>
      </c>
      <c r="O309" s="50">
        <f t="shared" si="281"/>
        <v>162543.96</v>
      </c>
      <c r="P309" s="50">
        <f t="shared" ref="P309:Q309" si="282">P314</f>
        <v>0</v>
      </c>
      <c r="Q309" s="50">
        <f t="shared" si="282"/>
        <v>0</v>
      </c>
      <c r="R309" s="96"/>
      <c r="S309" s="96"/>
      <c r="T309" s="96"/>
      <c r="U309" s="96"/>
      <c r="V309" s="96"/>
      <c r="W309" s="96"/>
      <c r="X309" s="96"/>
      <c r="Y309" s="96"/>
      <c r="Z309" s="96"/>
      <c r="AA309" s="96"/>
      <c r="AB309" s="96"/>
      <c r="AC309" s="96"/>
      <c r="AD309" s="96"/>
      <c r="AE309" s="96"/>
    </row>
    <row r="310" spans="1:31">
      <c r="A310" s="101"/>
      <c r="B310" s="98"/>
      <c r="C310" s="98"/>
      <c r="D310" s="98"/>
      <c r="E310" s="29" t="s">
        <v>186</v>
      </c>
      <c r="F310" s="54">
        <f t="shared" ref="F310:F321" si="283">H310+J310+L310+N310+P310</f>
        <v>0</v>
      </c>
      <c r="G310" s="50">
        <f t="shared" ref="G310:K311" si="284">G315</f>
        <v>0</v>
      </c>
      <c r="H310" s="50">
        <f t="shared" si="284"/>
        <v>0</v>
      </c>
      <c r="I310" s="50">
        <f t="shared" si="284"/>
        <v>0</v>
      </c>
      <c r="J310" s="50">
        <f t="shared" si="284"/>
        <v>0</v>
      </c>
      <c r="K310" s="50">
        <f t="shared" si="284"/>
        <v>0</v>
      </c>
      <c r="L310" s="50">
        <f t="shared" si="278"/>
        <v>0</v>
      </c>
      <c r="M310" s="50">
        <f t="shared" si="278"/>
        <v>0</v>
      </c>
      <c r="N310" s="50">
        <f t="shared" ref="N310:O310" si="285">N315</f>
        <v>0</v>
      </c>
      <c r="O310" s="50">
        <f t="shared" si="285"/>
        <v>0</v>
      </c>
      <c r="P310" s="50">
        <f t="shared" ref="P310:Q310" si="286">P315</f>
        <v>0</v>
      </c>
      <c r="Q310" s="50">
        <f t="shared" si="286"/>
        <v>0</v>
      </c>
      <c r="R310" s="96"/>
      <c r="S310" s="96"/>
      <c r="T310" s="96"/>
      <c r="U310" s="96"/>
      <c r="V310" s="96"/>
      <c r="W310" s="96"/>
      <c r="X310" s="96"/>
      <c r="Y310" s="96"/>
      <c r="Z310" s="96"/>
      <c r="AA310" s="96"/>
      <c r="AB310" s="96"/>
      <c r="AC310" s="96"/>
      <c r="AD310" s="96"/>
      <c r="AE310" s="96"/>
    </row>
    <row r="311" spans="1:31">
      <c r="A311" s="101"/>
      <c r="B311" s="98"/>
      <c r="C311" s="98"/>
      <c r="D311" s="98"/>
      <c r="E311" s="29" t="s">
        <v>187</v>
      </c>
      <c r="F311" s="54">
        <f t="shared" si="283"/>
        <v>0</v>
      </c>
      <c r="G311" s="50">
        <f t="shared" si="284"/>
        <v>0</v>
      </c>
      <c r="H311" s="50">
        <f t="shared" si="284"/>
        <v>0</v>
      </c>
      <c r="I311" s="50">
        <f t="shared" si="284"/>
        <v>0</v>
      </c>
      <c r="J311" s="50">
        <f t="shared" si="284"/>
        <v>0</v>
      </c>
      <c r="K311" s="50">
        <f t="shared" si="284"/>
        <v>0</v>
      </c>
      <c r="L311" s="50">
        <f t="shared" si="278"/>
        <v>0</v>
      </c>
      <c r="M311" s="50">
        <f t="shared" si="278"/>
        <v>0</v>
      </c>
      <c r="N311" s="50">
        <f t="shared" ref="N311:O311" si="287">N316</f>
        <v>0</v>
      </c>
      <c r="O311" s="50">
        <f t="shared" si="287"/>
        <v>0</v>
      </c>
      <c r="P311" s="50">
        <f t="shared" ref="P311:Q311" si="288">P316</f>
        <v>0</v>
      </c>
      <c r="Q311" s="50">
        <f t="shared" si="288"/>
        <v>0</v>
      </c>
      <c r="R311" s="96"/>
      <c r="S311" s="96"/>
      <c r="T311" s="96"/>
      <c r="U311" s="96"/>
      <c r="V311" s="96"/>
      <c r="W311" s="96"/>
      <c r="X311" s="96"/>
      <c r="Y311" s="96"/>
      <c r="Z311" s="96"/>
      <c r="AA311" s="96"/>
      <c r="AB311" s="96"/>
      <c r="AC311" s="96"/>
      <c r="AD311" s="96"/>
      <c r="AE311" s="96"/>
    </row>
    <row r="312" spans="1:31" ht="25.5">
      <c r="A312" s="85" t="s">
        <v>57</v>
      </c>
      <c r="B312" s="86" t="s">
        <v>175</v>
      </c>
      <c r="C312" s="96" t="s">
        <v>108</v>
      </c>
      <c r="D312" s="68" t="s">
        <v>176</v>
      </c>
      <c r="E312" s="29" t="s">
        <v>24</v>
      </c>
      <c r="F312" s="54">
        <f t="shared" si="283"/>
        <v>931784.16999999993</v>
      </c>
      <c r="G312" s="50">
        <f t="shared" ref="G312:G316" si="289">I312</f>
        <v>117300</v>
      </c>
      <c r="H312" s="50">
        <f t="shared" ref="H312:M312" si="290">H313+H314+H315+H316</f>
        <v>117300</v>
      </c>
      <c r="I312" s="50">
        <f t="shared" si="290"/>
        <v>117300</v>
      </c>
      <c r="J312" s="50">
        <f t="shared" si="290"/>
        <v>50000</v>
      </c>
      <c r="K312" s="50">
        <f t="shared" si="290"/>
        <v>50000</v>
      </c>
      <c r="L312" s="50">
        <f t="shared" si="290"/>
        <v>221714.32</v>
      </c>
      <c r="M312" s="50">
        <f t="shared" si="290"/>
        <v>221714.32</v>
      </c>
      <c r="N312" s="50">
        <f t="shared" ref="N312:O312" si="291">N313+N314+N315+N316</f>
        <v>391824.85</v>
      </c>
      <c r="O312" s="50">
        <f t="shared" si="291"/>
        <v>391824.85</v>
      </c>
      <c r="P312" s="50">
        <f t="shared" ref="P312:Q312" si="292">P313+P314+P315+P316</f>
        <v>150945</v>
      </c>
      <c r="Q312" s="50">
        <f t="shared" si="292"/>
        <v>150945</v>
      </c>
      <c r="R312" s="96" t="s">
        <v>108</v>
      </c>
      <c r="S312" s="96" t="s">
        <v>108</v>
      </c>
      <c r="T312" s="96" t="s">
        <v>108</v>
      </c>
      <c r="U312" s="96" t="s">
        <v>108</v>
      </c>
      <c r="V312" s="96" t="s">
        <v>108</v>
      </c>
      <c r="W312" s="96" t="s">
        <v>108</v>
      </c>
      <c r="X312" s="96" t="s">
        <v>108</v>
      </c>
      <c r="Y312" s="96" t="s">
        <v>108</v>
      </c>
      <c r="Z312" s="96" t="s">
        <v>108</v>
      </c>
      <c r="AA312" s="96" t="s">
        <v>108</v>
      </c>
      <c r="AB312" s="96" t="s">
        <v>108</v>
      </c>
      <c r="AC312" s="96" t="s">
        <v>108</v>
      </c>
      <c r="AD312" s="96" t="s">
        <v>108</v>
      </c>
      <c r="AE312" s="96" t="s">
        <v>108</v>
      </c>
    </row>
    <row r="313" spans="1:31">
      <c r="A313" s="85"/>
      <c r="B313" s="86"/>
      <c r="C313" s="96"/>
      <c r="D313" s="68"/>
      <c r="E313" s="29" t="s">
        <v>89</v>
      </c>
      <c r="F313" s="54">
        <f t="shared" si="283"/>
        <v>647525.89</v>
      </c>
      <c r="G313" s="50">
        <f t="shared" si="289"/>
        <v>117300</v>
      </c>
      <c r="H313" s="50">
        <f t="shared" ref="H313:M314" si="293">H318</f>
        <v>117300</v>
      </c>
      <c r="I313" s="50">
        <f t="shared" si="293"/>
        <v>117300</v>
      </c>
      <c r="J313" s="50">
        <f t="shared" si="293"/>
        <v>50000</v>
      </c>
      <c r="K313" s="50">
        <f t="shared" si="293"/>
        <v>50000</v>
      </c>
      <c r="L313" s="50">
        <f t="shared" si="293"/>
        <v>100000</v>
      </c>
      <c r="M313" s="50">
        <f t="shared" si="293"/>
        <v>100000</v>
      </c>
      <c r="N313" s="50">
        <f t="shared" ref="N313:O313" si="294">N318</f>
        <v>229280.89</v>
      </c>
      <c r="O313" s="50">
        <f t="shared" si="294"/>
        <v>229280.89</v>
      </c>
      <c r="P313" s="50">
        <f t="shared" ref="P313:Q313" si="295">P318</f>
        <v>150945</v>
      </c>
      <c r="Q313" s="50">
        <f t="shared" si="295"/>
        <v>150945</v>
      </c>
      <c r="R313" s="96"/>
      <c r="S313" s="96"/>
      <c r="T313" s="96"/>
      <c r="U313" s="96"/>
      <c r="V313" s="96"/>
      <c r="W313" s="96"/>
      <c r="X313" s="96"/>
      <c r="Y313" s="96"/>
      <c r="Z313" s="96"/>
      <c r="AA313" s="96"/>
      <c r="AB313" s="96"/>
      <c r="AC313" s="96"/>
      <c r="AD313" s="96"/>
      <c r="AE313" s="96"/>
    </row>
    <row r="314" spans="1:31">
      <c r="A314" s="85"/>
      <c r="B314" s="86"/>
      <c r="C314" s="96"/>
      <c r="D314" s="68"/>
      <c r="E314" s="29" t="s">
        <v>90</v>
      </c>
      <c r="F314" s="54">
        <f t="shared" si="283"/>
        <v>284258.28000000003</v>
      </c>
      <c r="G314" s="50">
        <f t="shared" si="289"/>
        <v>0</v>
      </c>
      <c r="H314" s="50">
        <f t="shared" si="293"/>
        <v>0</v>
      </c>
      <c r="I314" s="50">
        <f t="shared" si="293"/>
        <v>0</v>
      </c>
      <c r="J314" s="50">
        <f t="shared" si="293"/>
        <v>0</v>
      </c>
      <c r="K314" s="50">
        <f t="shared" si="293"/>
        <v>0</v>
      </c>
      <c r="L314" s="50">
        <f t="shared" si="293"/>
        <v>121714.32</v>
      </c>
      <c r="M314" s="50">
        <f t="shared" si="293"/>
        <v>121714.32</v>
      </c>
      <c r="N314" s="50">
        <f t="shared" ref="N314:O314" si="296">N319</f>
        <v>162543.96</v>
      </c>
      <c r="O314" s="50">
        <f t="shared" si="296"/>
        <v>162543.96</v>
      </c>
      <c r="P314" s="50">
        <f t="shared" ref="P314:Q314" si="297">P319</f>
        <v>0</v>
      </c>
      <c r="Q314" s="50">
        <f t="shared" si="297"/>
        <v>0</v>
      </c>
      <c r="R314" s="96"/>
      <c r="S314" s="96"/>
      <c r="T314" s="96"/>
      <c r="U314" s="96"/>
      <c r="V314" s="96"/>
      <c r="W314" s="96"/>
      <c r="X314" s="96"/>
      <c r="Y314" s="96"/>
      <c r="Z314" s="96"/>
      <c r="AA314" s="96"/>
      <c r="AB314" s="96"/>
      <c r="AC314" s="96"/>
      <c r="AD314" s="96"/>
      <c r="AE314" s="96"/>
    </row>
    <row r="315" spans="1:31">
      <c r="A315" s="85"/>
      <c r="B315" s="86"/>
      <c r="C315" s="96"/>
      <c r="D315" s="68"/>
      <c r="E315" s="29" t="s">
        <v>186</v>
      </c>
      <c r="F315" s="54">
        <f t="shared" si="283"/>
        <v>0</v>
      </c>
      <c r="G315" s="50">
        <f t="shared" si="289"/>
        <v>0</v>
      </c>
      <c r="H315" s="50">
        <f t="shared" ref="H315:K316" si="298">H320</f>
        <v>0</v>
      </c>
      <c r="I315" s="50">
        <f t="shared" si="298"/>
        <v>0</v>
      </c>
      <c r="J315" s="50">
        <f t="shared" si="298"/>
        <v>0</v>
      </c>
      <c r="K315" s="50">
        <f t="shared" si="298"/>
        <v>0</v>
      </c>
      <c r="L315" s="50">
        <f t="shared" ref="L315:O316" si="299">L320</f>
        <v>0</v>
      </c>
      <c r="M315" s="50">
        <f t="shared" si="299"/>
        <v>0</v>
      </c>
      <c r="N315" s="50">
        <f t="shared" si="299"/>
        <v>0</v>
      </c>
      <c r="O315" s="50">
        <f t="shared" si="299"/>
        <v>0</v>
      </c>
      <c r="P315" s="50">
        <f t="shared" ref="P315:Q315" si="300">P320</f>
        <v>0</v>
      </c>
      <c r="Q315" s="50">
        <f t="shared" si="300"/>
        <v>0</v>
      </c>
      <c r="R315" s="96"/>
      <c r="S315" s="96"/>
      <c r="T315" s="96"/>
      <c r="U315" s="96"/>
      <c r="V315" s="96"/>
      <c r="W315" s="96"/>
      <c r="X315" s="96"/>
      <c r="Y315" s="96"/>
      <c r="Z315" s="96"/>
      <c r="AA315" s="96"/>
      <c r="AB315" s="96"/>
      <c r="AC315" s="96"/>
      <c r="AD315" s="96"/>
      <c r="AE315" s="96"/>
    </row>
    <row r="316" spans="1:31">
      <c r="A316" s="85"/>
      <c r="B316" s="86"/>
      <c r="C316" s="96"/>
      <c r="D316" s="68"/>
      <c r="E316" s="29" t="s">
        <v>187</v>
      </c>
      <c r="F316" s="54">
        <f t="shared" si="283"/>
        <v>0</v>
      </c>
      <c r="G316" s="50">
        <f t="shared" si="289"/>
        <v>0</v>
      </c>
      <c r="H316" s="50">
        <f t="shared" si="298"/>
        <v>0</v>
      </c>
      <c r="I316" s="50">
        <f t="shared" si="298"/>
        <v>0</v>
      </c>
      <c r="J316" s="50">
        <f t="shared" si="298"/>
        <v>0</v>
      </c>
      <c r="K316" s="50">
        <f t="shared" si="298"/>
        <v>0</v>
      </c>
      <c r="L316" s="50">
        <f t="shared" si="299"/>
        <v>0</v>
      </c>
      <c r="M316" s="50">
        <f t="shared" si="299"/>
        <v>0</v>
      </c>
      <c r="N316" s="50">
        <f t="shared" si="299"/>
        <v>0</v>
      </c>
      <c r="O316" s="50">
        <f t="shared" si="299"/>
        <v>0</v>
      </c>
      <c r="P316" s="50">
        <f t="shared" ref="P316:Q316" si="301">P321</f>
        <v>0</v>
      </c>
      <c r="Q316" s="50">
        <f t="shared" si="301"/>
        <v>0</v>
      </c>
      <c r="R316" s="96"/>
      <c r="S316" s="96"/>
      <c r="T316" s="96"/>
      <c r="U316" s="96"/>
      <c r="V316" s="96"/>
      <c r="W316" s="96"/>
      <c r="X316" s="96"/>
      <c r="Y316" s="96"/>
      <c r="Z316" s="96"/>
      <c r="AA316" s="96"/>
      <c r="AB316" s="96"/>
      <c r="AC316" s="96"/>
      <c r="AD316" s="96"/>
      <c r="AE316" s="96"/>
    </row>
    <row r="317" spans="1:31" ht="25.5">
      <c r="A317" s="85" t="s">
        <v>85</v>
      </c>
      <c r="B317" s="92" t="s">
        <v>177</v>
      </c>
      <c r="C317" s="97">
        <v>502</v>
      </c>
      <c r="D317" s="68" t="s">
        <v>178</v>
      </c>
      <c r="E317" s="29" t="s">
        <v>24</v>
      </c>
      <c r="F317" s="54">
        <f t="shared" si="283"/>
        <v>931784.16999999993</v>
      </c>
      <c r="G317" s="50">
        <f t="shared" ref="G317:K317" si="302">G318+G319+G320+G321</f>
        <v>167300</v>
      </c>
      <c r="H317" s="50">
        <f t="shared" si="302"/>
        <v>117300</v>
      </c>
      <c r="I317" s="50">
        <f t="shared" si="302"/>
        <v>117300</v>
      </c>
      <c r="J317" s="50">
        <f t="shared" si="302"/>
        <v>50000</v>
      </c>
      <c r="K317" s="50">
        <f t="shared" si="302"/>
        <v>50000</v>
      </c>
      <c r="L317" s="50">
        <f t="shared" ref="L317:Q317" si="303">L318+L319+L320+L321</f>
        <v>221714.32</v>
      </c>
      <c r="M317" s="50">
        <f t="shared" si="303"/>
        <v>221714.32</v>
      </c>
      <c r="N317" s="50">
        <f t="shared" si="303"/>
        <v>391824.85</v>
      </c>
      <c r="O317" s="50">
        <f t="shared" si="303"/>
        <v>391824.85</v>
      </c>
      <c r="P317" s="50">
        <f t="shared" si="303"/>
        <v>150945</v>
      </c>
      <c r="Q317" s="50">
        <f t="shared" si="303"/>
        <v>150945</v>
      </c>
      <c r="R317" s="92" t="s">
        <v>179</v>
      </c>
      <c r="S317" s="96" t="s">
        <v>95</v>
      </c>
      <c r="T317" s="96">
        <f>V317</f>
        <v>2</v>
      </c>
      <c r="U317" s="96">
        <f>W317</f>
        <v>1</v>
      </c>
      <c r="V317" s="96">
        <v>2</v>
      </c>
      <c r="W317" s="96">
        <v>1</v>
      </c>
      <c r="X317" s="96">
        <v>1</v>
      </c>
      <c r="Y317" s="96">
        <v>1</v>
      </c>
      <c r="Z317" s="96">
        <v>2</v>
      </c>
      <c r="AA317" s="96">
        <v>2</v>
      </c>
      <c r="AB317" s="96">
        <v>2</v>
      </c>
      <c r="AC317" s="96">
        <v>2</v>
      </c>
      <c r="AD317" s="96">
        <v>1</v>
      </c>
      <c r="AE317" s="96">
        <v>1</v>
      </c>
    </row>
    <row r="318" spans="1:31">
      <c r="A318" s="85"/>
      <c r="B318" s="92"/>
      <c r="C318" s="97"/>
      <c r="D318" s="68"/>
      <c r="E318" s="29" t="s">
        <v>89</v>
      </c>
      <c r="F318" s="54">
        <f t="shared" si="283"/>
        <v>647525.89</v>
      </c>
      <c r="G318" s="50">
        <f t="shared" ref="G318:G321" si="304">I318+K318</f>
        <v>167300</v>
      </c>
      <c r="H318" s="50">
        <v>117300</v>
      </c>
      <c r="I318" s="50">
        <v>117300</v>
      </c>
      <c r="J318" s="50">
        <v>50000</v>
      </c>
      <c r="K318" s="50">
        <v>50000</v>
      </c>
      <c r="L318" s="51">
        <v>100000</v>
      </c>
      <c r="M318" s="51">
        <v>100000</v>
      </c>
      <c r="N318" s="51">
        <v>229280.89</v>
      </c>
      <c r="O318" s="51">
        <v>229280.89</v>
      </c>
      <c r="P318" s="51">
        <v>150945</v>
      </c>
      <c r="Q318" s="51">
        <v>150945</v>
      </c>
      <c r="R318" s="92"/>
      <c r="S318" s="96"/>
      <c r="T318" s="96"/>
      <c r="U318" s="96"/>
      <c r="V318" s="96"/>
      <c r="W318" s="96"/>
      <c r="X318" s="96"/>
      <c r="Y318" s="96"/>
      <c r="Z318" s="96"/>
      <c r="AA318" s="96"/>
      <c r="AB318" s="96"/>
      <c r="AC318" s="96"/>
      <c r="AD318" s="96"/>
      <c r="AE318" s="96"/>
    </row>
    <row r="319" spans="1:31" ht="27" customHeight="1">
      <c r="A319" s="85"/>
      <c r="B319" s="92"/>
      <c r="C319" s="97"/>
      <c r="D319" s="68"/>
      <c r="E319" s="29" t="s">
        <v>90</v>
      </c>
      <c r="F319" s="54">
        <f t="shared" si="283"/>
        <v>284258.28000000003</v>
      </c>
      <c r="G319" s="50">
        <f t="shared" si="304"/>
        <v>0</v>
      </c>
      <c r="H319" s="50">
        <v>0</v>
      </c>
      <c r="I319" s="50">
        <v>0</v>
      </c>
      <c r="J319" s="50">
        <v>0</v>
      </c>
      <c r="K319" s="50">
        <v>0</v>
      </c>
      <c r="L319" s="51">
        <v>121714.32</v>
      </c>
      <c r="M319" s="51">
        <v>121714.32</v>
      </c>
      <c r="N319" s="51">
        <v>162543.96</v>
      </c>
      <c r="O319" s="51">
        <v>162543.96</v>
      </c>
      <c r="P319" s="51"/>
      <c r="Q319" s="51"/>
      <c r="R319" s="92"/>
      <c r="S319" s="96"/>
      <c r="T319" s="96"/>
      <c r="U319" s="96"/>
      <c r="V319" s="96"/>
      <c r="W319" s="96"/>
      <c r="X319" s="96"/>
      <c r="Y319" s="96"/>
      <c r="Z319" s="96"/>
      <c r="AA319" s="96"/>
      <c r="AB319" s="96"/>
      <c r="AC319" s="96"/>
      <c r="AD319" s="96"/>
      <c r="AE319" s="96"/>
    </row>
    <row r="320" spans="1:31">
      <c r="A320" s="85"/>
      <c r="B320" s="92"/>
      <c r="C320" s="97"/>
      <c r="D320" s="68"/>
      <c r="E320" s="29" t="s">
        <v>186</v>
      </c>
      <c r="F320" s="54">
        <f t="shared" si="283"/>
        <v>0</v>
      </c>
      <c r="G320" s="50">
        <f t="shared" si="304"/>
        <v>0</v>
      </c>
      <c r="H320" s="50">
        <v>0</v>
      </c>
      <c r="I320" s="50">
        <v>0</v>
      </c>
      <c r="J320" s="50">
        <v>0</v>
      </c>
      <c r="K320" s="50">
        <v>0</v>
      </c>
      <c r="L320" s="50">
        <v>0</v>
      </c>
      <c r="M320" s="50">
        <v>0</v>
      </c>
      <c r="N320" s="50">
        <v>0</v>
      </c>
      <c r="O320" s="50">
        <v>0</v>
      </c>
      <c r="P320" s="50">
        <v>0</v>
      </c>
      <c r="Q320" s="50">
        <v>0</v>
      </c>
      <c r="R320" s="92"/>
      <c r="S320" s="96"/>
      <c r="T320" s="96"/>
      <c r="U320" s="96"/>
      <c r="V320" s="96"/>
      <c r="W320" s="96"/>
      <c r="X320" s="96"/>
      <c r="Y320" s="96"/>
      <c r="Z320" s="96"/>
      <c r="AA320" s="96"/>
      <c r="AB320" s="96"/>
      <c r="AC320" s="96"/>
      <c r="AD320" s="96"/>
      <c r="AE320" s="96"/>
    </row>
    <row r="321" spans="1:31">
      <c r="A321" s="85"/>
      <c r="B321" s="92"/>
      <c r="C321" s="97"/>
      <c r="D321" s="68"/>
      <c r="E321" s="29" t="s">
        <v>187</v>
      </c>
      <c r="F321" s="54">
        <f t="shared" si="283"/>
        <v>0</v>
      </c>
      <c r="G321" s="50">
        <f t="shared" si="304"/>
        <v>0</v>
      </c>
      <c r="H321" s="50">
        <v>0</v>
      </c>
      <c r="I321" s="50">
        <v>0</v>
      </c>
      <c r="J321" s="50">
        <v>0</v>
      </c>
      <c r="K321" s="50">
        <v>0</v>
      </c>
      <c r="L321" s="50">
        <v>0</v>
      </c>
      <c r="M321" s="50">
        <v>0</v>
      </c>
      <c r="N321" s="50">
        <v>0</v>
      </c>
      <c r="O321" s="50">
        <v>0</v>
      </c>
      <c r="P321" s="50">
        <v>0</v>
      </c>
      <c r="Q321" s="50">
        <v>0</v>
      </c>
      <c r="R321" s="92"/>
      <c r="S321" s="96"/>
      <c r="T321" s="96"/>
      <c r="U321" s="96"/>
      <c r="V321" s="96"/>
      <c r="W321" s="96"/>
      <c r="X321" s="96"/>
      <c r="Y321" s="96"/>
      <c r="Z321" s="96"/>
      <c r="AA321" s="96"/>
      <c r="AB321" s="96"/>
      <c r="AC321" s="96"/>
      <c r="AD321" s="96"/>
      <c r="AE321" s="96"/>
    </row>
    <row r="322" spans="1:31" s="21" customFormat="1" ht="25.5" customHeight="1">
      <c r="A322" s="99" t="s">
        <v>182</v>
      </c>
      <c r="B322" s="99"/>
      <c r="C322" s="102"/>
      <c r="D322" s="68" t="s">
        <v>180</v>
      </c>
      <c r="E322" s="28" t="s">
        <v>24</v>
      </c>
      <c r="F322" s="22">
        <f>F323+F324+F325+F326</f>
        <v>7322827.6800000016</v>
      </c>
      <c r="G322" s="22">
        <f>G323+G324+G325+G326</f>
        <v>7319818.7400000002</v>
      </c>
      <c r="H322" s="22">
        <f t="shared" ref="H322:M322" si="305">H323+H324+H325+H326</f>
        <v>2256556.62</v>
      </c>
      <c r="I322" s="22">
        <f t="shared" si="305"/>
        <v>2254356.62</v>
      </c>
      <c r="J322" s="22">
        <f t="shared" si="305"/>
        <v>1414785.78</v>
      </c>
      <c r="K322" s="22">
        <f t="shared" si="305"/>
        <v>1414785.78</v>
      </c>
      <c r="L322" s="22">
        <f t="shared" si="305"/>
        <v>3108715.43</v>
      </c>
      <c r="M322" s="22">
        <f t="shared" si="305"/>
        <v>3107906.49</v>
      </c>
      <c r="N322" s="22">
        <f t="shared" ref="N322:O322" si="306">N323+N324+N325+N326</f>
        <v>391824.85</v>
      </c>
      <c r="O322" s="22">
        <f t="shared" si="306"/>
        <v>391824.85</v>
      </c>
      <c r="P322" s="22">
        <f t="shared" ref="P322:Q322" si="307">P323+P324+P325+P326</f>
        <v>150945</v>
      </c>
      <c r="Q322" s="22">
        <f t="shared" si="307"/>
        <v>150945</v>
      </c>
      <c r="R322" s="102" t="s">
        <v>108</v>
      </c>
      <c r="S322" s="102" t="s">
        <v>108</v>
      </c>
      <c r="T322" s="102" t="s">
        <v>108</v>
      </c>
      <c r="U322" s="102" t="s">
        <v>108</v>
      </c>
      <c r="V322" s="102" t="s">
        <v>108</v>
      </c>
      <c r="W322" s="102" t="s">
        <v>108</v>
      </c>
      <c r="X322" s="102" t="s">
        <v>108</v>
      </c>
      <c r="Y322" s="102" t="s">
        <v>108</v>
      </c>
      <c r="Z322" s="102" t="s">
        <v>108</v>
      </c>
      <c r="AA322" s="102" t="s">
        <v>108</v>
      </c>
      <c r="AB322" s="102" t="s">
        <v>108</v>
      </c>
      <c r="AC322" s="102" t="s">
        <v>108</v>
      </c>
      <c r="AD322" s="102" t="s">
        <v>108</v>
      </c>
      <c r="AE322" s="102" t="s">
        <v>108</v>
      </c>
    </row>
    <row r="323" spans="1:31" s="21" customFormat="1">
      <c r="A323" s="99"/>
      <c r="B323" s="99"/>
      <c r="C323" s="102"/>
      <c r="D323" s="68"/>
      <c r="E323" s="28" t="s">
        <v>89</v>
      </c>
      <c r="F323" s="22">
        <f>H323+J323+L323+N323+P323</f>
        <v>2179233.0100000002</v>
      </c>
      <c r="G323" s="22">
        <f>I323+K323+M323+O323+Q323</f>
        <v>2178424.0699999998</v>
      </c>
      <c r="H323" s="22">
        <f t="shared" ref="H323:M326" si="308">H247+H277+H308</f>
        <v>669001.32000000007</v>
      </c>
      <c r="I323" s="22">
        <f t="shared" si="308"/>
        <v>669001.32000000007</v>
      </c>
      <c r="J323" s="22">
        <f t="shared" si="308"/>
        <v>406087.67999999999</v>
      </c>
      <c r="K323" s="22">
        <f t="shared" si="308"/>
        <v>406087.67999999999</v>
      </c>
      <c r="L323" s="22">
        <f t="shared" si="308"/>
        <v>723918.12</v>
      </c>
      <c r="M323" s="22">
        <f t="shared" si="308"/>
        <v>723109.17999999993</v>
      </c>
      <c r="N323" s="22">
        <f t="shared" ref="N323:O323" si="309">N247+N277+N308</f>
        <v>229280.89</v>
      </c>
      <c r="O323" s="22">
        <f t="shared" si="309"/>
        <v>229280.89</v>
      </c>
      <c r="P323" s="22">
        <f t="shared" ref="P323:Q323" si="310">P247+P277+P308</f>
        <v>150945</v>
      </c>
      <c r="Q323" s="22">
        <f t="shared" si="310"/>
        <v>150945</v>
      </c>
      <c r="R323" s="102"/>
      <c r="S323" s="102"/>
      <c r="T323" s="102"/>
      <c r="U323" s="102"/>
      <c r="V323" s="102"/>
      <c r="W323" s="102"/>
      <c r="X323" s="102"/>
      <c r="Y323" s="102"/>
      <c r="Z323" s="102"/>
      <c r="AA323" s="102"/>
      <c r="AB323" s="102"/>
      <c r="AC323" s="102"/>
      <c r="AD323" s="102"/>
      <c r="AE323" s="102"/>
    </row>
    <row r="324" spans="1:31" s="21" customFormat="1">
      <c r="A324" s="99"/>
      <c r="B324" s="99"/>
      <c r="C324" s="102"/>
      <c r="D324" s="68"/>
      <c r="E324" s="28" t="s">
        <v>90</v>
      </c>
      <c r="F324" s="22">
        <f t="shared" ref="F324:G326" si="311">H324+J324+L324+N324+P324</f>
        <v>5143594.6700000009</v>
      </c>
      <c r="G324" s="22">
        <f t="shared" si="311"/>
        <v>5141394.6700000009</v>
      </c>
      <c r="H324" s="22">
        <f t="shared" si="308"/>
        <v>1587555.3</v>
      </c>
      <c r="I324" s="22">
        <f t="shared" si="308"/>
        <v>1585355.3</v>
      </c>
      <c r="J324" s="22">
        <f t="shared" si="308"/>
        <v>1008698.1000000001</v>
      </c>
      <c r="K324" s="22">
        <f t="shared" si="308"/>
        <v>1008698.1000000001</v>
      </c>
      <c r="L324" s="22">
        <f t="shared" si="308"/>
        <v>2384797.31</v>
      </c>
      <c r="M324" s="22">
        <f t="shared" si="308"/>
        <v>2384797.31</v>
      </c>
      <c r="N324" s="22">
        <f t="shared" ref="N324:O324" si="312">N248+N278+N309</f>
        <v>162543.96</v>
      </c>
      <c r="O324" s="22">
        <f t="shared" si="312"/>
        <v>162543.96</v>
      </c>
      <c r="P324" s="22">
        <f t="shared" ref="P324:Q324" si="313">P248+P278+P309</f>
        <v>0</v>
      </c>
      <c r="Q324" s="22">
        <f t="shared" si="313"/>
        <v>0</v>
      </c>
      <c r="R324" s="102"/>
      <c r="S324" s="102"/>
      <c r="T324" s="102"/>
      <c r="U324" s="102"/>
      <c r="V324" s="102"/>
      <c r="W324" s="102"/>
      <c r="X324" s="102"/>
      <c r="Y324" s="102"/>
      <c r="Z324" s="102"/>
      <c r="AA324" s="102"/>
      <c r="AB324" s="102"/>
      <c r="AC324" s="102"/>
      <c r="AD324" s="102"/>
      <c r="AE324" s="102"/>
    </row>
    <row r="325" spans="1:31" s="21" customFormat="1">
      <c r="A325" s="99"/>
      <c r="B325" s="99"/>
      <c r="C325" s="102"/>
      <c r="D325" s="68"/>
      <c r="E325" s="28" t="s">
        <v>186</v>
      </c>
      <c r="F325" s="22">
        <f t="shared" si="311"/>
        <v>0</v>
      </c>
      <c r="G325" s="22">
        <f t="shared" si="311"/>
        <v>0</v>
      </c>
      <c r="H325" s="22">
        <f t="shared" si="308"/>
        <v>0</v>
      </c>
      <c r="I325" s="22">
        <f t="shared" si="308"/>
        <v>0</v>
      </c>
      <c r="J325" s="22">
        <f t="shared" si="308"/>
        <v>0</v>
      </c>
      <c r="K325" s="22">
        <f t="shared" si="308"/>
        <v>0</v>
      </c>
      <c r="L325" s="22">
        <f t="shared" si="308"/>
        <v>0</v>
      </c>
      <c r="M325" s="22">
        <f t="shared" si="308"/>
        <v>0</v>
      </c>
      <c r="N325" s="22">
        <f t="shared" ref="N325:O325" si="314">N249+N279+N310</f>
        <v>0</v>
      </c>
      <c r="O325" s="22">
        <f t="shared" si="314"/>
        <v>0</v>
      </c>
      <c r="P325" s="22">
        <f t="shared" ref="P325:Q325" si="315">P249+P279+P310</f>
        <v>0</v>
      </c>
      <c r="Q325" s="22">
        <f t="shared" si="315"/>
        <v>0</v>
      </c>
      <c r="R325" s="102"/>
      <c r="S325" s="102"/>
      <c r="T325" s="102"/>
      <c r="U325" s="102"/>
      <c r="V325" s="102"/>
      <c r="W325" s="102"/>
      <c r="X325" s="102"/>
      <c r="Y325" s="102"/>
      <c r="Z325" s="102"/>
      <c r="AA325" s="102"/>
      <c r="AB325" s="102"/>
      <c r="AC325" s="102"/>
      <c r="AD325" s="102"/>
      <c r="AE325" s="102"/>
    </row>
    <row r="326" spans="1:31" s="21" customFormat="1">
      <c r="A326" s="99"/>
      <c r="B326" s="99"/>
      <c r="C326" s="102"/>
      <c r="D326" s="68"/>
      <c r="E326" s="28" t="s">
        <v>187</v>
      </c>
      <c r="F326" s="22">
        <f t="shared" si="311"/>
        <v>0</v>
      </c>
      <c r="G326" s="22">
        <f t="shared" si="311"/>
        <v>0</v>
      </c>
      <c r="H326" s="22">
        <f t="shared" si="308"/>
        <v>0</v>
      </c>
      <c r="I326" s="22">
        <f t="shared" si="308"/>
        <v>0</v>
      </c>
      <c r="J326" s="22">
        <f t="shared" si="308"/>
        <v>0</v>
      </c>
      <c r="K326" s="22">
        <f t="shared" si="308"/>
        <v>0</v>
      </c>
      <c r="L326" s="22">
        <f t="shared" si="308"/>
        <v>0</v>
      </c>
      <c r="M326" s="22">
        <f t="shared" si="308"/>
        <v>0</v>
      </c>
      <c r="N326" s="22">
        <f t="shared" ref="N326:O326" si="316">N250+N280+N311</f>
        <v>0</v>
      </c>
      <c r="O326" s="22">
        <f t="shared" si="316"/>
        <v>0</v>
      </c>
      <c r="P326" s="22">
        <f t="shared" ref="P326:Q326" si="317">P250+P280+P311</f>
        <v>0</v>
      </c>
      <c r="Q326" s="22">
        <f t="shared" si="317"/>
        <v>0</v>
      </c>
      <c r="R326" s="102"/>
      <c r="S326" s="102"/>
      <c r="T326" s="102"/>
      <c r="U326" s="102"/>
      <c r="V326" s="102"/>
      <c r="W326" s="102"/>
      <c r="X326" s="102"/>
      <c r="Y326" s="102"/>
      <c r="Z326" s="102"/>
      <c r="AA326" s="102"/>
      <c r="AB326" s="102"/>
      <c r="AC326" s="102"/>
      <c r="AD326" s="102"/>
      <c r="AE326" s="102"/>
    </row>
    <row r="327" spans="1:31" ht="25.5">
      <c r="A327" s="99" t="s">
        <v>185</v>
      </c>
      <c r="B327" s="99"/>
      <c r="C327" s="102"/>
      <c r="D327" s="68"/>
      <c r="E327" s="28" t="s">
        <v>24</v>
      </c>
      <c r="F327" s="22">
        <f>F328+F329+F330+F331</f>
        <v>540767613.38</v>
      </c>
      <c r="G327" s="22">
        <f>G328+G329+G330+G331</f>
        <v>540250494.85000002</v>
      </c>
      <c r="H327" s="22">
        <f t="shared" ref="H327:M327" si="318">H328+H329+H330+H331</f>
        <v>90175724.460000008</v>
      </c>
      <c r="I327" s="22">
        <f t="shared" si="318"/>
        <v>90167692.080000013</v>
      </c>
      <c r="J327" s="22">
        <f t="shared" si="318"/>
        <v>91434780.590000004</v>
      </c>
      <c r="K327" s="22">
        <f t="shared" si="318"/>
        <v>91428171.610000014</v>
      </c>
      <c r="L327" s="22">
        <f t="shared" si="318"/>
        <v>103228851.31999999</v>
      </c>
      <c r="M327" s="22">
        <f t="shared" si="318"/>
        <v>103210029.81</v>
      </c>
      <c r="N327" s="22">
        <f t="shared" ref="N327:O327" si="319">N328+N329+N330+N331</f>
        <v>116608231.30000001</v>
      </c>
      <c r="O327" s="22">
        <f t="shared" si="319"/>
        <v>116491730.57000002</v>
      </c>
      <c r="P327" s="22">
        <f t="shared" ref="P327:Q327" si="320">P328+P329+P330+P331</f>
        <v>139320025.71000001</v>
      </c>
      <c r="Q327" s="22">
        <f t="shared" si="320"/>
        <v>138952870.78</v>
      </c>
      <c r="R327" s="96" t="s">
        <v>108</v>
      </c>
      <c r="S327" s="96" t="s">
        <v>108</v>
      </c>
      <c r="T327" s="96" t="s">
        <v>108</v>
      </c>
      <c r="U327" s="96" t="s">
        <v>108</v>
      </c>
      <c r="V327" s="96" t="s">
        <v>108</v>
      </c>
      <c r="W327" s="96" t="s">
        <v>108</v>
      </c>
      <c r="X327" s="96" t="s">
        <v>108</v>
      </c>
      <c r="Y327" s="96" t="s">
        <v>108</v>
      </c>
      <c r="Z327" s="96" t="s">
        <v>108</v>
      </c>
      <c r="AA327" s="96" t="s">
        <v>108</v>
      </c>
      <c r="AB327" s="96" t="s">
        <v>108</v>
      </c>
      <c r="AC327" s="96" t="s">
        <v>108</v>
      </c>
      <c r="AD327" s="96" t="s">
        <v>108</v>
      </c>
      <c r="AE327" s="96" t="s">
        <v>108</v>
      </c>
    </row>
    <row r="328" spans="1:31">
      <c r="A328" s="99"/>
      <c r="B328" s="99"/>
      <c r="C328" s="102"/>
      <c r="D328" s="68"/>
      <c r="E328" s="28" t="s">
        <v>89</v>
      </c>
      <c r="F328" s="22">
        <f>H328+J328+L328+N328+P328</f>
        <v>353553930.53999996</v>
      </c>
      <c r="G328" s="22">
        <f>I328+K328+M328+O328+Q328</f>
        <v>353039012.00999999</v>
      </c>
      <c r="H328" s="22">
        <f t="shared" ref="H328:P328" si="321">H113+H175+H240+H323</f>
        <v>57641142.150000006</v>
      </c>
      <c r="I328" s="22">
        <f t="shared" si="321"/>
        <v>57635309.770000003</v>
      </c>
      <c r="J328" s="22">
        <f t="shared" si="321"/>
        <v>57075095.420000002</v>
      </c>
      <c r="K328" s="22">
        <f t="shared" si="321"/>
        <v>57068486.440000005</v>
      </c>
      <c r="L328" s="22">
        <f t="shared" si="321"/>
        <v>66370047.949999981</v>
      </c>
      <c r="M328" s="22">
        <f t="shared" si="321"/>
        <v>66351226.43999999</v>
      </c>
      <c r="N328" s="22">
        <f t="shared" si="321"/>
        <v>76337298.560000002</v>
      </c>
      <c r="O328" s="22">
        <f t="shared" si="321"/>
        <v>76220797.830000013</v>
      </c>
      <c r="P328" s="22">
        <f t="shared" si="321"/>
        <v>96130346.460000008</v>
      </c>
      <c r="Q328" s="22">
        <f t="shared" ref="Q328" si="322">Q113+Q175+Q240+Q323</f>
        <v>95763191.530000001</v>
      </c>
      <c r="R328" s="96"/>
      <c r="S328" s="96"/>
      <c r="T328" s="96"/>
      <c r="U328" s="96"/>
      <c r="V328" s="96"/>
      <c r="W328" s="96"/>
      <c r="X328" s="96"/>
      <c r="Y328" s="96"/>
      <c r="Z328" s="96"/>
      <c r="AA328" s="96"/>
      <c r="AB328" s="96"/>
      <c r="AC328" s="96"/>
      <c r="AD328" s="96"/>
      <c r="AE328" s="96"/>
    </row>
    <row r="329" spans="1:31">
      <c r="A329" s="99"/>
      <c r="B329" s="99"/>
      <c r="C329" s="102"/>
      <c r="D329" s="68"/>
      <c r="E329" s="28" t="s">
        <v>90</v>
      </c>
      <c r="F329" s="22">
        <f t="shared" ref="F329:G331" si="323">H329+J329+L329+N329+P329</f>
        <v>187213682.84</v>
      </c>
      <c r="G329" s="22">
        <f t="shared" si="323"/>
        <v>187211482.84</v>
      </c>
      <c r="H329" s="22">
        <f t="shared" ref="H329:P329" si="324">H114+H176+H241+H324</f>
        <v>32534582.310000002</v>
      </c>
      <c r="I329" s="22">
        <f t="shared" si="324"/>
        <v>32532382.310000002</v>
      </c>
      <c r="J329" s="22">
        <f t="shared" si="324"/>
        <v>34359685.170000002</v>
      </c>
      <c r="K329" s="22">
        <f t="shared" si="324"/>
        <v>34359685.170000002</v>
      </c>
      <c r="L329" s="22">
        <f t="shared" si="324"/>
        <v>36858803.370000005</v>
      </c>
      <c r="M329" s="22">
        <f t="shared" si="324"/>
        <v>36858803.370000005</v>
      </c>
      <c r="N329" s="22">
        <f t="shared" si="324"/>
        <v>40270932.740000002</v>
      </c>
      <c r="O329" s="22">
        <f t="shared" si="324"/>
        <v>40270932.740000002</v>
      </c>
      <c r="P329" s="22">
        <f t="shared" si="324"/>
        <v>43189679.25</v>
      </c>
      <c r="Q329" s="22">
        <f t="shared" ref="Q329" si="325">Q114+Q176+Q241+Q324</f>
        <v>43189679.25</v>
      </c>
      <c r="R329" s="96"/>
      <c r="S329" s="96"/>
      <c r="T329" s="96"/>
      <c r="U329" s="96"/>
      <c r="V329" s="96"/>
      <c r="W329" s="96"/>
      <c r="X329" s="96"/>
      <c r="Y329" s="96"/>
      <c r="Z329" s="96"/>
      <c r="AA329" s="96"/>
      <c r="AB329" s="96"/>
      <c r="AC329" s="96"/>
      <c r="AD329" s="96"/>
      <c r="AE329" s="96"/>
    </row>
    <row r="330" spans="1:31">
      <c r="A330" s="99"/>
      <c r="B330" s="99"/>
      <c r="C330" s="102"/>
      <c r="D330" s="68"/>
      <c r="E330" s="28" t="s">
        <v>186</v>
      </c>
      <c r="F330" s="22">
        <f t="shared" si="323"/>
        <v>0</v>
      </c>
      <c r="G330" s="22">
        <f t="shared" si="323"/>
        <v>0</v>
      </c>
      <c r="H330" s="22">
        <f t="shared" ref="H330:M331" si="326">H254+H284+H315</f>
        <v>0</v>
      </c>
      <c r="I330" s="22">
        <f t="shared" si="326"/>
        <v>0</v>
      </c>
      <c r="J330" s="22">
        <f t="shared" si="326"/>
        <v>0</v>
      </c>
      <c r="K330" s="22">
        <f t="shared" si="326"/>
        <v>0</v>
      </c>
      <c r="L330" s="22">
        <f t="shared" si="326"/>
        <v>0</v>
      </c>
      <c r="M330" s="22">
        <f t="shared" si="326"/>
        <v>0</v>
      </c>
      <c r="N330" s="22">
        <f t="shared" ref="N330:O330" si="327">N254+N284+N315</f>
        <v>0</v>
      </c>
      <c r="O330" s="22">
        <f t="shared" si="327"/>
        <v>0</v>
      </c>
      <c r="P330" s="22">
        <f t="shared" ref="P330:Q330" si="328">P117+P179+P242+P325</f>
        <v>0</v>
      </c>
      <c r="Q330" s="22">
        <f t="shared" si="328"/>
        <v>0</v>
      </c>
      <c r="R330" s="96"/>
      <c r="S330" s="96"/>
      <c r="T330" s="96"/>
      <c r="U330" s="96"/>
      <c r="V330" s="96"/>
      <c r="W330" s="96"/>
      <c r="X330" s="96"/>
      <c r="Y330" s="96"/>
      <c r="Z330" s="96"/>
      <c r="AA330" s="96"/>
      <c r="AB330" s="96"/>
      <c r="AC330" s="96"/>
      <c r="AD330" s="96"/>
      <c r="AE330" s="96"/>
    </row>
    <row r="331" spans="1:31">
      <c r="A331" s="99"/>
      <c r="B331" s="99"/>
      <c r="C331" s="102"/>
      <c r="D331" s="68"/>
      <c r="E331" s="28" t="s">
        <v>187</v>
      </c>
      <c r="F331" s="22">
        <f t="shared" si="323"/>
        <v>0</v>
      </c>
      <c r="G331" s="22">
        <f t="shared" si="323"/>
        <v>0</v>
      </c>
      <c r="H331" s="22">
        <f t="shared" si="326"/>
        <v>0</v>
      </c>
      <c r="I331" s="22">
        <f t="shared" si="326"/>
        <v>0</v>
      </c>
      <c r="J331" s="22">
        <f t="shared" si="326"/>
        <v>0</v>
      </c>
      <c r="K331" s="22">
        <f t="shared" si="326"/>
        <v>0</v>
      </c>
      <c r="L331" s="22">
        <f t="shared" si="326"/>
        <v>0</v>
      </c>
      <c r="M331" s="22">
        <f t="shared" si="326"/>
        <v>0</v>
      </c>
      <c r="N331" s="22">
        <f t="shared" ref="N331:O331" si="329">N255+N285+N316</f>
        <v>0</v>
      </c>
      <c r="O331" s="22">
        <f t="shared" si="329"/>
        <v>0</v>
      </c>
      <c r="P331" s="22">
        <f t="shared" ref="P331:Q331" si="330">P118+P180+P243+P326</f>
        <v>0</v>
      </c>
      <c r="Q331" s="22">
        <f t="shared" si="330"/>
        <v>0</v>
      </c>
      <c r="R331" s="96"/>
      <c r="S331" s="96"/>
      <c r="T331" s="96"/>
      <c r="U331" s="96"/>
      <c r="V331" s="96"/>
      <c r="W331" s="96"/>
      <c r="X331" s="96"/>
      <c r="Y331" s="96"/>
      <c r="Z331" s="96"/>
      <c r="AA331" s="96"/>
      <c r="AB331" s="96"/>
      <c r="AC331" s="96"/>
      <c r="AD331" s="96"/>
      <c r="AE331" s="96"/>
    </row>
  </sheetData>
  <sheetProtection selectLockedCells="1" selectUnlockedCells="1"/>
  <mergeCells count="1114">
    <mergeCell ref="A174:B178"/>
    <mergeCell ref="C174:C178"/>
    <mergeCell ref="D174:D178"/>
    <mergeCell ref="R169:R173"/>
    <mergeCell ref="S169:S173"/>
    <mergeCell ref="T169:T173"/>
    <mergeCell ref="U169:U173"/>
    <mergeCell ref="V169:V173"/>
    <mergeCell ref="W169:W173"/>
    <mergeCell ref="X169:X173"/>
    <mergeCell ref="Y169:Y173"/>
    <mergeCell ref="Z169:Z173"/>
    <mergeCell ref="AA169:AA173"/>
    <mergeCell ref="AB169:AB173"/>
    <mergeCell ref="AC169:AC173"/>
    <mergeCell ref="AD169:AD173"/>
    <mergeCell ref="AE169:AE173"/>
    <mergeCell ref="A169:A173"/>
    <mergeCell ref="B169:B173"/>
    <mergeCell ref="C169:C173"/>
    <mergeCell ref="D169:D173"/>
    <mergeCell ref="AD175:AD176"/>
    <mergeCell ref="AE175:AE176"/>
    <mergeCell ref="Y175:Y176"/>
    <mergeCell ref="S175:S176"/>
    <mergeCell ref="T175:T176"/>
    <mergeCell ref="V175:V176"/>
    <mergeCell ref="W175:W176"/>
    <mergeCell ref="X175:X176"/>
    <mergeCell ref="R175:R176"/>
    <mergeCell ref="AB159:AB168"/>
    <mergeCell ref="AC159:AC168"/>
    <mergeCell ref="R159:R168"/>
    <mergeCell ref="S159:S168"/>
    <mergeCell ref="T159:T168"/>
    <mergeCell ref="U159:U168"/>
    <mergeCell ref="V159:V168"/>
    <mergeCell ref="S154:S158"/>
    <mergeCell ref="T154:T158"/>
    <mergeCell ref="U154:U158"/>
    <mergeCell ref="V154:V158"/>
    <mergeCell ref="W154:W158"/>
    <mergeCell ref="X154:X158"/>
    <mergeCell ref="Y154:Y158"/>
    <mergeCell ref="Z154:Z158"/>
    <mergeCell ref="AA154:AA158"/>
    <mergeCell ref="AB154:AB158"/>
    <mergeCell ref="AC154:AC158"/>
    <mergeCell ref="W159:W168"/>
    <mergeCell ref="X159:X168"/>
    <mergeCell ref="Y159:Y168"/>
    <mergeCell ref="Z159:Z168"/>
    <mergeCell ref="AA159:AA168"/>
    <mergeCell ref="A154:A158"/>
    <mergeCell ref="B154:B158"/>
    <mergeCell ref="C154:C158"/>
    <mergeCell ref="D154:D158"/>
    <mergeCell ref="A159:A163"/>
    <mergeCell ref="B159:B163"/>
    <mergeCell ref="C159:C163"/>
    <mergeCell ref="D159:D163"/>
    <mergeCell ref="A164:A168"/>
    <mergeCell ref="B164:B168"/>
    <mergeCell ref="C164:C168"/>
    <mergeCell ref="D164:D168"/>
    <mergeCell ref="R154:R158"/>
    <mergeCell ref="A144:A148"/>
    <mergeCell ref="B144:D148"/>
    <mergeCell ref="R144:R148"/>
    <mergeCell ref="S144:S148"/>
    <mergeCell ref="T144:T148"/>
    <mergeCell ref="U144:U148"/>
    <mergeCell ref="V144:V148"/>
    <mergeCell ref="W144:W148"/>
    <mergeCell ref="X144:X148"/>
    <mergeCell ref="Y144:Y148"/>
    <mergeCell ref="Z144:Z148"/>
    <mergeCell ref="AA144:AA148"/>
    <mergeCell ref="AB144:AB148"/>
    <mergeCell ref="AC144:AC148"/>
    <mergeCell ref="AD144:AD148"/>
    <mergeCell ref="AE154:AE158"/>
    <mergeCell ref="AD154:AD158"/>
    <mergeCell ref="AE144:AE148"/>
    <mergeCell ref="A149:A153"/>
    <mergeCell ref="B149:B153"/>
    <mergeCell ref="C149:C153"/>
    <mergeCell ref="D149:D153"/>
    <mergeCell ref="S149:S153"/>
    <mergeCell ref="T149:T153"/>
    <mergeCell ref="U149:U153"/>
    <mergeCell ref="V149:V153"/>
    <mergeCell ref="W149:W153"/>
    <mergeCell ref="X149:X153"/>
    <mergeCell ref="Y149:Y153"/>
    <mergeCell ref="Z149:Z153"/>
    <mergeCell ref="AA149:AA153"/>
    <mergeCell ref="AB149:AB153"/>
    <mergeCell ref="AC149:AC153"/>
    <mergeCell ref="AD149:AD153"/>
    <mergeCell ref="R149:R153"/>
    <mergeCell ref="A139:A143"/>
    <mergeCell ref="B139:B143"/>
    <mergeCell ref="C139:C143"/>
    <mergeCell ref="D139:D143"/>
    <mergeCell ref="R139:R143"/>
    <mergeCell ref="S139:S143"/>
    <mergeCell ref="T139:T143"/>
    <mergeCell ref="U139:U143"/>
    <mergeCell ref="V139:V143"/>
    <mergeCell ref="W139:W143"/>
    <mergeCell ref="X139:X143"/>
    <mergeCell ref="Y139:Y143"/>
    <mergeCell ref="Z139:Z143"/>
    <mergeCell ref="AA139:AA143"/>
    <mergeCell ref="AB139:AB143"/>
    <mergeCell ref="AC139:AC143"/>
    <mergeCell ref="AD139:AD143"/>
    <mergeCell ref="X129:X133"/>
    <mergeCell ref="Y129:Y133"/>
    <mergeCell ref="Z129:Z133"/>
    <mergeCell ref="AA129:AA133"/>
    <mergeCell ref="AB129:AB133"/>
    <mergeCell ref="AC129:AC133"/>
    <mergeCell ref="AD129:AD133"/>
    <mergeCell ref="AE129:AE133"/>
    <mergeCell ref="R134:R138"/>
    <mergeCell ref="S134:S138"/>
    <mergeCell ref="T134:T138"/>
    <mergeCell ref="U134:U138"/>
    <mergeCell ref="V134:V138"/>
    <mergeCell ref="W134:W138"/>
    <mergeCell ref="X134:X138"/>
    <mergeCell ref="Y134:Y138"/>
    <mergeCell ref="Z134:Z138"/>
    <mergeCell ref="AA134:AA138"/>
    <mergeCell ref="AB134:AB138"/>
    <mergeCell ref="AC134:AC138"/>
    <mergeCell ref="AD134:AD138"/>
    <mergeCell ref="AE134:AE138"/>
    <mergeCell ref="A129:A133"/>
    <mergeCell ref="B129:B133"/>
    <mergeCell ref="C129:C133"/>
    <mergeCell ref="D129:D133"/>
    <mergeCell ref="A134:A138"/>
    <mergeCell ref="B134:B138"/>
    <mergeCell ref="C134:C138"/>
    <mergeCell ref="D134:D138"/>
    <mergeCell ref="R119:R123"/>
    <mergeCell ref="S119:S123"/>
    <mergeCell ref="T119:T123"/>
    <mergeCell ref="U119:U123"/>
    <mergeCell ref="V119:V123"/>
    <mergeCell ref="W119:W123"/>
    <mergeCell ref="X119:X123"/>
    <mergeCell ref="Y119:Y123"/>
    <mergeCell ref="Z119:Z123"/>
    <mergeCell ref="R124:R128"/>
    <mergeCell ref="S124:S128"/>
    <mergeCell ref="T124:T128"/>
    <mergeCell ref="U124:U128"/>
    <mergeCell ref="V124:V128"/>
    <mergeCell ref="W124:W128"/>
    <mergeCell ref="X124:X128"/>
    <mergeCell ref="Y124:Y128"/>
    <mergeCell ref="Z124:Z128"/>
    <mergeCell ref="R129:R133"/>
    <mergeCell ref="S129:S133"/>
    <mergeCell ref="T129:T133"/>
    <mergeCell ref="U129:U133"/>
    <mergeCell ref="V129:V133"/>
    <mergeCell ref="W129:W133"/>
    <mergeCell ref="S112:S116"/>
    <mergeCell ref="T112:T116"/>
    <mergeCell ref="U112:U116"/>
    <mergeCell ref="V112:V116"/>
    <mergeCell ref="W112:W116"/>
    <mergeCell ref="X112:X116"/>
    <mergeCell ref="Y112:Y116"/>
    <mergeCell ref="Z112:Z116"/>
    <mergeCell ref="AA112:AA116"/>
    <mergeCell ref="AB112:AB116"/>
    <mergeCell ref="AC112:AC116"/>
    <mergeCell ref="AD112:AD116"/>
    <mergeCell ref="AE112:AE116"/>
    <mergeCell ref="R112:R116"/>
    <mergeCell ref="A119:A123"/>
    <mergeCell ref="B119:D123"/>
    <mergeCell ref="A124:A128"/>
    <mergeCell ref="B124:B128"/>
    <mergeCell ref="C124:C128"/>
    <mergeCell ref="D124:D128"/>
    <mergeCell ref="AA119:AA123"/>
    <mergeCell ref="AB119:AB123"/>
    <mergeCell ref="AC119:AC123"/>
    <mergeCell ref="AD119:AD123"/>
    <mergeCell ref="AE119:AE123"/>
    <mergeCell ref="AA124:AA128"/>
    <mergeCell ref="AB124:AB128"/>
    <mergeCell ref="AC124:AC128"/>
    <mergeCell ref="AD124:AD128"/>
    <mergeCell ref="AE124:AE128"/>
    <mergeCell ref="T102:T106"/>
    <mergeCell ref="U102:U106"/>
    <mergeCell ref="V102:V106"/>
    <mergeCell ref="W102:W106"/>
    <mergeCell ref="X102:X106"/>
    <mergeCell ref="Y102:Y106"/>
    <mergeCell ref="Z102:Z106"/>
    <mergeCell ref="AA102:AA106"/>
    <mergeCell ref="AB102:AB106"/>
    <mergeCell ref="AC102:AC106"/>
    <mergeCell ref="AD102:AD106"/>
    <mergeCell ref="AE102:AE106"/>
    <mergeCell ref="S107:S111"/>
    <mergeCell ref="T107:T111"/>
    <mergeCell ref="U107:U111"/>
    <mergeCell ref="V107:V111"/>
    <mergeCell ref="W107:W111"/>
    <mergeCell ref="X107:X111"/>
    <mergeCell ref="Y107:Y111"/>
    <mergeCell ref="Z107:Z111"/>
    <mergeCell ref="AA107:AA111"/>
    <mergeCell ref="AB107:AB111"/>
    <mergeCell ref="AC107:AC111"/>
    <mergeCell ref="AD107:AD111"/>
    <mergeCell ref="AE107:AE111"/>
    <mergeCell ref="Y92:Y96"/>
    <mergeCell ref="Z92:Z96"/>
    <mergeCell ref="AA92:AA96"/>
    <mergeCell ref="AB92:AB96"/>
    <mergeCell ref="AC92:AC96"/>
    <mergeCell ref="AD92:AD96"/>
    <mergeCell ref="AE92:AE96"/>
    <mergeCell ref="S97:S101"/>
    <mergeCell ref="T97:T101"/>
    <mergeCell ref="U97:U101"/>
    <mergeCell ref="V97:V101"/>
    <mergeCell ref="W97:W101"/>
    <mergeCell ref="X97:X101"/>
    <mergeCell ref="Y97:Y101"/>
    <mergeCell ref="Z97:Z101"/>
    <mergeCell ref="AA97:AA101"/>
    <mergeCell ref="AB97:AB101"/>
    <mergeCell ref="AC97:AC101"/>
    <mergeCell ref="AD97:AD101"/>
    <mergeCell ref="AE97:AE101"/>
    <mergeCell ref="S82:S86"/>
    <mergeCell ref="T82:T86"/>
    <mergeCell ref="U82:U86"/>
    <mergeCell ref="V82:V86"/>
    <mergeCell ref="W82:W86"/>
    <mergeCell ref="X82:X86"/>
    <mergeCell ref="Y82:Y86"/>
    <mergeCell ref="Z82:Z86"/>
    <mergeCell ref="AA82:AA86"/>
    <mergeCell ref="AB82:AB86"/>
    <mergeCell ref="AC82:AC86"/>
    <mergeCell ref="AD82:AD86"/>
    <mergeCell ref="AE82:AE86"/>
    <mergeCell ref="S87:S91"/>
    <mergeCell ref="T87:T91"/>
    <mergeCell ref="U87:U91"/>
    <mergeCell ref="V87:V91"/>
    <mergeCell ref="W87:W91"/>
    <mergeCell ref="X87:X91"/>
    <mergeCell ref="Y87:Y91"/>
    <mergeCell ref="Z87:Z91"/>
    <mergeCell ref="AA87:AA91"/>
    <mergeCell ref="AB87:AB91"/>
    <mergeCell ref="AC87:AC91"/>
    <mergeCell ref="AD87:AD91"/>
    <mergeCell ref="AE87:AE91"/>
    <mergeCell ref="AD67:AD71"/>
    <mergeCell ref="AE67:AE71"/>
    <mergeCell ref="S72:S76"/>
    <mergeCell ref="T72:T76"/>
    <mergeCell ref="U72:U76"/>
    <mergeCell ref="V72:V76"/>
    <mergeCell ref="W72:W76"/>
    <mergeCell ref="X72:X76"/>
    <mergeCell ref="Y72:Y76"/>
    <mergeCell ref="Z72:Z76"/>
    <mergeCell ref="AA72:AA76"/>
    <mergeCell ref="AB72:AB76"/>
    <mergeCell ref="AC72:AC76"/>
    <mergeCell ref="AD72:AD76"/>
    <mergeCell ref="AE72:AE76"/>
    <mergeCell ref="S77:S81"/>
    <mergeCell ref="T77:T81"/>
    <mergeCell ref="U77:U81"/>
    <mergeCell ref="V77:V81"/>
    <mergeCell ref="W77:W81"/>
    <mergeCell ref="X77:X81"/>
    <mergeCell ref="Y77:Y81"/>
    <mergeCell ref="Z77:Z81"/>
    <mergeCell ref="AA77:AA81"/>
    <mergeCell ref="AB77:AB81"/>
    <mergeCell ref="AC77:AC81"/>
    <mergeCell ref="AD77:AD81"/>
    <mergeCell ref="AE77:AE81"/>
    <mergeCell ref="AB67:AB71"/>
    <mergeCell ref="AC67:AC71"/>
    <mergeCell ref="Z67:Z71"/>
    <mergeCell ref="AA67:AA71"/>
    <mergeCell ref="S57:S61"/>
    <mergeCell ref="T57:T61"/>
    <mergeCell ref="U57:U61"/>
    <mergeCell ref="V57:V61"/>
    <mergeCell ref="W57:W61"/>
    <mergeCell ref="X57:X61"/>
    <mergeCell ref="Y57:Y61"/>
    <mergeCell ref="Z57:Z61"/>
    <mergeCell ref="AA57:AA61"/>
    <mergeCell ref="AB57:AB61"/>
    <mergeCell ref="AC57:AC61"/>
    <mergeCell ref="AD57:AD61"/>
    <mergeCell ref="AE57:AE61"/>
    <mergeCell ref="S62:S66"/>
    <mergeCell ref="T62:T66"/>
    <mergeCell ref="U62:U66"/>
    <mergeCell ref="V62:V66"/>
    <mergeCell ref="W62:W66"/>
    <mergeCell ref="X62:X66"/>
    <mergeCell ref="Y62:Y66"/>
    <mergeCell ref="Z62:Z66"/>
    <mergeCell ref="AA62:AA66"/>
    <mergeCell ref="AB62:AB66"/>
    <mergeCell ref="AC62:AC66"/>
    <mergeCell ref="AD62:AD66"/>
    <mergeCell ref="AE62:AE66"/>
    <mergeCell ref="S47:S51"/>
    <mergeCell ref="T47:T51"/>
    <mergeCell ref="U47:U51"/>
    <mergeCell ref="V47:V51"/>
    <mergeCell ref="W47:W51"/>
    <mergeCell ref="X47:X51"/>
    <mergeCell ref="Y47:Y51"/>
    <mergeCell ref="Z47:Z51"/>
    <mergeCell ref="AA47:AA51"/>
    <mergeCell ref="AB47:AB51"/>
    <mergeCell ref="AC47:AC51"/>
    <mergeCell ref="AD47:AD51"/>
    <mergeCell ref="AE47:AE51"/>
    <mergeCell ref="S52:S56"/>
    <mergeCell ref="T52:T56"/>
    <mergeCell ref="U52:U56"/>
    <mergeCell ref="V52:V56"/>
    <mergeCell ref="W52:W56"/>
    <mergeCell ref="X52:X56"/>
    <mergeCell ref="Y52:Y56"/>
    <mergeCell ref="Z52:Z56"/>
    <mergeCell ref="AA52:AA56"/>
    <mergeCell ref="AB52:AB56"/>
    <mergeCell ref="AC52:AC56"/>
    <mergeCell ref="AD52:AD56"/>
    <mergeCell ref="AE52:AE56"/>
    <mergeCell ref="S37:S41"/>
    <mergeCell ref="T37:T41"/>
    <mergeCell ref="U37:U41"/>
    <mergeCell ref="V37:V41"/>
    <mergeCell ref="W37:W41"/>
    <mergeCell ref="X37:X41"/>
    <mergeCell ref="Y37:Y41"/>
    <mergeCell ref="Z37:Z41"/>
    <mergeCell ref="AA37:AA41"/>
    <mergeCell ref="AB37:AB41"/>
    <mergeCell ref="AC37:AC41"/>
    <mergeCell ref="AD37:AD41"/>
    <mergeCell ref="AE37:AE41"/>
    <mergeCell ref="S42:S46"/>
    <mergeCell ref="T42:T46"/>
    <mergeCell ref="U42:U46"/>
    <mergeCell ref="V42:V46"/>
    <mergeCell ref="W42:W46"/>
    <mergeCell ref="X42:X46"/>
    <mergeCell ref="Y42:Y46"/>
    <mergeCell ref="Z42:Z46"/>
    <mergeCell ref="AA42:AA46"/>
    <mergeCell ref="AB42:AB46"/>
    <mergeCell ref="AC42:AC46"/>
    <mergeCell ref="AD42:AD46"/>
    <mergeCell ref="AE42:AE46"/>
    <mergeCell ref="T27:T31"/>
    <mergeCell ref="U27:U31"/>
    <mergeCell ref="V27:V31"/>
    <mergeCell ref="W27:W31"/>
    <mergeCell ref="X27:X31"/>
    <mergeCell ref="Y27:Y31"/>
    <mergeCell ref="Z27:Z31"/>
    <mergeCell ref="AA27:AA31"/>
    <mergeCell ref="AB27:AB31"/>
    <mergeCell ref="AC27:AC31"/>
    <mergeCell ref="AD27:AD31"/>
    <mergeCell ref="AE27:AE31"/>
    <mergeCell ref="S32:S36"/>
    <mergeCell ref="T32:T36"/>
    <mergeCell ref="U32:U36"/>
    <mergeCell ref="V32:V36"/>
    <mergeCell ref="W32:W36"/>
    <mergeCell ref="X32:X36"/>
    <mergeCell ref="Y32:Y36"/>
    <mergeCell ref="Z32:Z36"/>
    <mergeCell ref="AA32:AA36"/>
    <mergeCell ref="AB32:AB36"/>
    <mergeCell ref="AC32:AC36"/>
    <mergeCell ref="AD32:AD36"/>
    <mergeCell ref="AE32:AE36"/>
    <mergeCell ref="S17:S21"/>
    <mergeCell ref="T17:T21"/>
    <mergeCell ref="U17:U21"/>
    <mergeCell ref="V17:V21"/>
    <mergeCell ref="W17:W21"/>
    <mergeCell ref="X17:X21"/>
    <mergeCell ref="Y17:Y21"/>
    <mergeCell ref="Z17:Z21"/>
    <mergeCell ref="AA17:AA21"/>
    <mergeCell ref="AB17:AB21"/>
    <mergeCell ref="AC17:AC21"/>
    <mergeCell ref="AD17:AD21"/>
    <mergeCell ref="AE17:AE21"/>
    <mergeCell ref="S22:S26"/>
    <mergeCell ref="T22:T26"/>
    <mergeCell ref="U22:U26"/>
    <mergeCell ref="V22:V26"/>
    <mergeCell ref="W22:W26"/>
    <mergeCell ref="X22:X26"/>
    <mergeCell ref="Y22:Y26"/>
    <mergeCell ref="Z22:Z26"/>
    <mergeCell ref="AA22:AA26"/>
    <mergeCell ref="AB22:AB26"/>
    <mergeCell ref="AC22:AC26"/>
    <mergeCell ref="AD22:AD26"/>
    <mergeCell ref="AE22:AE26"/>
    <mergeCell ref="A107:A111"/>
    <mergeCell ref="B107:B111"/>
    <mergeCell ref="C107:C111"/>
    <mergeCell ref="D107:D111"/>
    <mergeCell ref="R107:R111"/>
    <mergeCell ref="R97:R101"/>
    <mergeCell ref="R102:R106"/>
    <mergeCell ref="R17:R21"/>
    <mergeCell ref="R22:R26"/>
    <mergeCell ref="R27:R31"/>
    <mergeCell ref="R32:R36"/>
    <mergeCell ref="R37:R41"/>
    <mergeCell ref="R42:R46"/>
    <mergeCell ref="R47:R51"/>
    <mergeCell ref="R52:R56"/>
    <mergeCell ref="R57:R61"/>
    <mergeCell ref="R62:R66"/>
    <mergeCell ref="R67:R71"/>
    <mergeCell ref="R72:R76"/>
    <mergeCell ref="R77:R81"/>
    <mergeCell ref="R82:R86"/>
    <mergeCell ref="R87:R91"/>
    <mergeCell ref="R92:R96"/>
    <mergeCell ref="A82:A86"/>
    <mergeCell ref="B82:B86"/>
    <mergeCell ref="C82:C86"/>
    <mergeCell ref="D82:D86"/>
    <mergeCell ref="A87:A91"/>
    <mergeCell ref="B87:D91"/>
    <mergeCell ref="A92:A96"/>
    <mergeCell ref="B92:B96"/>
    <mergeCell ref="C92:C96"/>
    <mergeCell ref="A102:A106"/>
    <mergeCell ref="B102:B106"/>
    <mergeCell ref="C102:C106"/>
    <mergeCell ref="D102:D106"/>
    <mergeCell ref="A57:A61"/>
    <mergeCell ref="B57:B61"/>
    <mergeCell ref="C57:C61"/>
    <mergeCell ref="D57:D61"/>
    <mergeCell ref="A62:A66"/>
    <mergeCell ref="B62:B66"/>
    <mergeCell ref="C62:C66"/>
    <mergeCell ref="D62:D66"/>
    <mergeCell ref="A67:A71"/>
    <mergeCell ref="B67:B71"/>
    <mergeCell ref="C67:C71"/>
    <mergeCell ref="D67:D71"/>
    <mergeCell ref="A72:A76"/>
    <mergeCell ref="B72:B76"/>
    <mergeCell ref="C72:C76"/>
    <mergeCell ref="D72:D76"/>
    <mergeCell ref="A77:A81"/>
    <mergeCell ref="B77:B81"/>
    <mergeCell ref="C77:C81"/>
    <mergeCell ref="D77:D81"/>
    <mergeCell ref="D22:D26"/>
    <mergeCell ref="A27:A31"/>
    <mergeCell ref="B27:B31"/>
    <mergeCell ref="C27:C31"/>
    <mergeCell ref="D27:D31"/>
    <mergeCell ref="A32:A36"/>
    <mergeCell ref="B32:B36"/>
    <mergeCell ref="C32:C36"/>
    <mergeCell ref="D32:D36"/>
    <mergeCell ref="A37:A41"/>
    <mergeCell ref="B37:B41"/>
    <mergeCell ref="C37:C41"/>
    <mergeCell ref="D37:D41"/>
    <mergeCell ref="D92:D96"/>
    <mergeCell ref="A97:A101"/>
    <mergeCell ref="B97:B101"/>
    <mergeCell ref="C97:C101"/>
    <mergeCell ref="D97:D101"/>
    <mergeCell ref="AD322:AD326"/>
    <mergeCell ref="AE322:AE326"/>
    <mergeCell ref="AD327:AD331"/>
    <mergeCell ref="AE327:AE331"/>
    <mergeCell ref="R8:AE8"/>
    <mergeCell ref="T9:AE9"/>
    <mergeCell ref="AD297:AD301"/>
    <mergeCell ref="AE297:AE301"/>
    <mergeCell ref="AD302:AD306"/>
    <mergeCell ref="AE302:AE306"/>
    <mergeCell ref="AD307:AD311"/>
    <mergeCell ref="AE307:AE311"/>
    <mergeCell ref="AD312:AD316"/>
    <mergeCell ref="AE312:AE316"/>
    <mergeCell ref="AD317:AD321"/>
    <mergeCell ref="AE317:AE321"/>
    <mergeCell ref="AD271:AD275"/>
    <mergeCell ref="AE271:AE275"/>
    <mergeCell ref="AD276:AD280"/>
    <mergeCell ref="AE276:AE280"/>
    <mergeCell ref="AD281:AD285"/>
    <mergeCell ref="AE281:AE285"/>
    <mergeCell ref="AD286:AD290"/>
    <mergeCell ref="AE286:AE290"/>
    <mergeCell ref="AD291:AD295"/>
    <mergeCell ref="AE291:AE295"/>
    <mergeCell ref="AD246:AD250"/>
    <mergeCell ref="AE246:AE250"/>
    <mergeCell ref="AD251:AD255"/>
    <mergeCell ref="AE251:AE255"/>
    <mergeCell ref="AD256:AD260"/>
    <mergeCell ref="AE256:AE260"/>
    <mergeCell ref="AD261:AD265"/>
    <mergeCell ref="AE261:AE265"/>
    <mergeCell ref="AD266:AD270"/>
    <mergeCell ref="AE266:AE270"/>
    <mergeCell ref="AD211:AD215"/>
    <mergeCell ref="AE211:AE215"/>
    <mergeCell ref="AD216:AD220"/>
    <mergeCell ref="AE216:AE220"/>
    <mergeCell ref="AD221:AD223"/>
    <mergeCell ref="AE221:AE223"/>
    <mergeCell ref="AD224:AD228"/>
    <mergeCell ref="AE224:AE228"/>
    <mergeCell ref="AD239:AD243"/>
    <mergeCell ref="AE239:AE243"/>
    <mergeCell ref="AD186:AD190"/>
    <mergeCell ref="AE186:AE190"/>
    <mergeCell ref="AD191:AD195"/>
    <mergeCell ref="AE191:AE195"/>
    <mergeCell ref="AD196:AD200"/>
    <mergeCell ref="AE196:AE200"/>
    <mergeCell ref="AD201:AD205"/>
    <mergeCell ref="AE201:AE205"/>
    <mergeCell ref="AD206:AD210"/>
    <mergeCell ref="AE206:AE210"/>
    <mergeCell ref="AD229:AD233"/>
    <mergeCell ref="AE229:AE233"/>
    <mergeCell ref="AE234:AE238"/>
    <mergeCell ref="AD234:AD238"/>
    <mergeCell ref="AD181:AD185"/>
    <mergeCell ref="AE181:AE185"/>
    <mergeCell ref="AE139:AE143"/>
    <mergeCell ref="AE149:AE153"/>
    <mergeCell ref="AD159:AD168"/>
    <mergeCell ref="AE159:AE168"/>
    <mergeCell ref="P10:Q10"/>
    <mergeCell ref="C8:Q8"/>
    <mergeCell ref="F9:Q9"/>
    <mergeCell ref="AD10:AE10"/>
    <mergeCell ref="AB10:AC10"/>
    <mergeCell ref="AB312:AB316"/>
    <mergeCell ref="AC312:AC316"/>
    <mergeCell ref="AB317:AB321"/>
    <mergeCell ref="AC317:AC321"/>
    <mergeCell ref="AB322:AB326"/>
    <mergeCell ref="AC322:AC326"/>
    <mergeCell ref="AB224:AB228"/>
    <mergeCell ref="AC224:AC228"/>
    <mergeCell ref="AB239:AB243"/>
    <mergeCell ref="AC239:AC243"/>
    <mergeCell ref="AB246:AB250"/>
    <mergeCell ref="AC246:AC250"/>
    <mergeCell ref="AB251:AB255"/>
    <mergeCell ref="AC251:AC255"/>
    <mergeCell ref="AB256:AB260"/>
    <mergeCell ref="AC256:AC260"/>
    <mergeCell ref="AB229:AB233"/>
    <mergeCell ref="AC229:AC233"/>
    <mergeCell ref="AB201:AB205"/>
    <mergeCell ref="AC201:AC205"/>
    <mergeCell ref="AB206:AB210"/>
    <mergeCell ref="AB327:AB331"/>
    <mergeCell ref="AC327:AC331"/>
    <mergeCell ref="AB286:AB290"/>
    <mergeCell ref="AC286:AC290"/>
    <mergeCell ref="AB291:AB295"/>
    <mergeCell ref="AC291:AC295"/>
    <mergeCell ref="AB297:AB301"/>
    <mergeCell ref="AC297:AC301"/>
    <mergeCell ref="AB302:AB306"/>
    <mergeCell ref="AC302:AC306"/>
    <mergeCell ref="AB307:AB311"/>
    <mergeCell ref="AC307:AC311"/>
    <mergeCell ref="AB261:AB265"/>
    <mergeCell ref="AC261:AC265"/>
    <mergeCell ref="AB266:AB270"/>
    <mergeCell ref="AC266:AC270"/>
    <mergeCell ref="AB271:AB275"/>
    <mergeCell ref="AC271:AC275"/>
    <mergeCell ref="AB276:AB280"/>
    <mergeCell ref="AC276:AC280"/>
    <mergeCell ref="AB281:AB285"/>
    <mergeCell ref="AC281:AC285"/>
    <mergeCell ref="AC206:AC210"/>
    <mergeCell ref="AB211:AB215"/>
    <mergeCell ref="AC211:AC215"/>
    <mergeCell ref="AB216:AB220"/>
    <mergeCell ref="AC216:AC220"/>
    <mergeCell ref="AB221:AB223"/>
    <mergeCell ref="AC221:AC223"/>
    <mergeCell ref="AB175:AB176"/>
    <mergeCell ref="AC175:AC176"/>
    <mergeCell ref="AB181:AB185"/>
    <mergeCell ref="AC181:AC185"/>
    <mergeCell ref="AB186:AB190"/>
    <mergeCell ref="AC186:AC190"/>
    <mergeCell ref="AB191:AB195"/>
    <mergeCell ref="AC191:AC195"/>
    <mergeCell ref="AB196:AB200"/>
    <mergeCell ref="AC196:AC200"/>
    <mergeCell ref="A286:A290"/>
    <mergeCell ref="B286:B290"/>
    <mergeCell ref="C286:C290"/>
    <mergeCell ref="Z327:Z331"/>
    <mergeCell ref="AA327:AA331"/>
    <mergeCell ref="A15:AA15"/>
    <mergeCell ref="A16:AA16"/>
    <mergeCell ref="A244:AA244"/>
    <mergeCell ref="A179:AA179"/>
    <mergeCell ref="A180:AA180"/>
    <mergeCell ref="Z224:Z228"/>
    <mergeCell ref="AA224:AA228"/>
    <mergeCell ref="A118:AA118"/>
    <mergeCell ref="A117:AA117"/>
    <mergeCell ref="U302:U306"/>
    <mergeCell ref="V302:V306"/>
    <mergeCell ref="W302:W306"/>
    <mergeCell ref="X302:X306"/>
    <mergeCell ref="Y302:Y306"/>
    <mergeCell ref="Z302:Z306"/>
    <mergeCell ref="C196:C198"/>
    <mergeCell ref="C297:C301"/>
    <mergeCell ref="Z307:Z311"/>
    <mergeCell ref="AA307:AA311"/>
    <mergeCell ref="Z312:Z316"/>
    <mergeCell ref="AA312:AA316"/>
    <mergeCell ref="AA302:AA306"/>
    <mergeCell ref="Z317:Z321"/>
    <mergeCell ref="AA317:AA321"/>
    <mergeCell ref="Z322:Z326"/>
    <mergeCell ref="AA322:AA326"/>
    <mergeCell ref="B17:D21"/>
    <mergeCell ref="Z276:Z280"/>
    <mergeCell ref="AA276:AA280"/>
    <mergeCell ref="Z281:Z285"/>
    <mergeCell ref="AA281:AA285"/>
    <mergeCell ref="Z286:Z290"/>
    <mergeCell ref="AA286:AA290"/>
    <mergeCell ref="Z291:Z295"/>
    <mergeCell ref="AA291:AA295"/>
    <mergeCell ref="Z297:Z301"/>
    <mergeCell ref="AA297:AA301"/>
    <mergeCell ref="Z251:Z255"/>
    <mergeCell ref="AA251:AA255"/>
    <mergeCell ref="Z256:Z260"/>
    <mergeCell ref="AA256:AA260"/>
    <mergeCell ref="Z261:Z265"/>
    <mergeCell ref="AA261:AA265"/>
    <mergeCell ref="Z266:Z270"/>
    <mergeCell ref="AA266:AA270"/>
    <mergeCell ref="Z271:Z275"/>
    <mergeCell ref="AA271:AA275"/>
    <mergeCell ref="Z239:Z243"/>
    <mergeCell ref="AA239:AA243"/>
    <mergeCell ref="Z246:Z250"/>
    <mergeCell ref="AA246:AA250"/>
    <mergeCell ref="Z206:Z210"/>
    <mergeCell ref="AA206:AA210"/>
    <mergeCell ref="Z211:Z215"/>
    <mergeCell ref="AA211:AA215"/>
    <mergeCell ref="Z216:Z220"/>
    <mergeCell ref="AA216:AA220"/>
    <mergeCell ref="Z175:Z176"/>
    <mergeCell ref="AA175:AA176"/>
    <mergeCell ref="Z181:Z185"/>
    <mergeCell ref="AA181:AA185"/>
    <mergeCell ref="Z186:Z190"/>
    <mergeCell ref="AA186:AA190"/>
    <mergeCell ref="Z191:Z195"/>
    <mergeCell ref="AA191:AA195"/>
    <mergeCell ref="Z229:Z233"/>
    <mergeCell ref="AA229:AA233"/>
    <mergeCell ref="Z234:Z238"/>
    <mergeCell ref="AA234:AA238"/>
    <mergeCell ref="Z10:AA10"/>
    <mergeCell ref="T10:U10"/>
    <mergeCell ref="V10:W10"/>
    <mergeCell ref="X10:Y10"/>
    <mergeCell ref="A13:AA13"/>
    <mergeCell ref="A14:AA14"/>
    <mergeCell ref="N10:O10"/>
    <mergeCell ref="F10:G10"/>
    <mergeCell ref="H10:I10"/>
    <mergeCell ref="J10:K10"/>
    <mergeCell ref="L10:M10"/>
    <mergeCell ref="X327:X331"/>
    <mergeCell ref="Y327:Y331"/>
    <mergeCell ref="D317:D321"/>
    <mergeCell ref="D261:D265"/>
    <mergeCell ref="D266:D270"/>
    <mergeCell ref="D271:D275"/>
    <mergeCell ref="D281:D285"/>
    <mergeCell ref="D291:D295"/>
    <mergeCell ref="D312:D316"/>
    <mergeCell ref="R302:R306"/>
    <mergeCell ref="S302:S306"/>
    <mergeCell ref="T302:T306"/>
    <mergeCell ref="T297:T301"/>
    <mergeCell ref="X317:X321"/>
    <mergeCell ref="Y317:Y321"/>
    <mergeCell ref="X322:X326"/>
    <mergeCell ref="Y322:Y326"/>
    <mergeCell ref="Y307:Y311"/>
    <mergeCell ref="X312:X316"/>
    <mergeCell ref="Y312:Y316"/>
    <mergeCell ref="U297:U301"/>
    <mergeCell ref="A327:B331"/>
    <mergeCell ref="C327:C331"/>
    <mergeCell ref="D327:D331"/>
    <mergeCell ref="R327:R331"/>
    <mergeCell ref="S327:S331"/>
    <mergeCell ref="T327:T331"/>
    <mergeCell ref="U327:U331"/>
    <mergeCell ref="V327:V331"/>
    <mergeCell ref="W327:W331"/>
    <mergeCell ref="A322:B326"/>
    <mergeCell ref="C322:C326"/>
    <mergeCell ref="D322:D326"/>
    <mergeCell ref="R322:R326"/>
    <mergeCell ref="S322:S326"/>
    <mergeCell ref="T322:T326"/>
    <mergeCell ref="U322:U326"/>
    <mergeCell ref="V322:V326"/>
    <mergeCell ref="W322:W326"/>
    <mergeCell ref="R317:R321"/>
    <mergeCell ref="S317:S321"/>
    <mergeCell ref="T317:T321"/>
    <mergeCell ref="U317:U321"/>
    <mergeCell ref="V317:V321"/>
    <mergeCell ref="W317:W321"/>
    <mergeCell ref="A312:A316"/>
    <mergeCell ref="B312:B316"/>
    <mergeCell ref="C312:C316"/>
    <mergeCell ref="R312:R316"/>
    <mergeCell ref="S312:S316"/>
    <mergeCell ref="T312:T316"/>
    <mergeCell ref="U312:U316"/>
    <mergeCell ref="V312:V316"/>
    <mergeCell ref="W312:W316"/>
    <mergeCell ref="A307:A311"/>
    <mergeCell ref="B307:D311"/>
    <mergeCell ref="R307:R311"/>
    <mergeCell ref="S307:S311"/>
    <mergeCell ref="T307:T311"/>
    <mergeCell ref="U307:U311"/>
    <mergeCell ref="V307:V311"/>
    <mergeCell ref="W307:W311"/>
    <mergeCell ref="A317:A321"/>
    <mergeCell ref="B317:B321"/>
    <mergeCell ref="C317:C321"/>
    <mergeCell ref="X307:X311"/>
    <mergeCell ref="R291:R295"/>
    <mergeCell ref="S291:S295"/>
    <mergeCell ref="T291:T295"/>
    <mergeCell ref="T286:T290"/>
    <mergeCell ref="U286:U290"/>
    <mergeCell ref="V286:V290"/>
    <mergeCell ref="R286:R290"/>
    <mergeCell ref="S286:S290"/>
    <mergeCell ref="U291:U295"/>
    <mergeCell ref="V291:V295"/>
    <mergeCell ref="W291:W295"/>
    <mergeCell ref="X291:X295"/>
    <mergeCell ref="W286:W290"/>
    <mergeCell ref="X286:X290"/>
    <mergeCell ref="R297:R301"/>
    <mergeCell ref="S297:S301"/>
    <mergeCell ref="V297:V301"/>
    <mergeCell ref="W297:W301"/>
    <mergeCell ref="X297:X301"/>
    <mergeCell ref="A302:A306"/>
    <mergeCell ref="B302:B306"/>
    <mergeCell ref="C302:C306"/>
    <mergeCell ref="A297:A301"/>
    <mergeCell ref="B297:B301"/>
    <mergeCell ref="A291:A296"/>
    <mergeCell ref="B291:B296"/>
    <mergeCell ref="W276:W280"/>
    <mergeCell ref="X276:X280"/>
    <mergeCell ref="Y276:Y280"/>
    <mergeCell ref="A281:A285"/>
    <mergeCell ref="B281:B285"/>
    <mergeCell ref="C281:C285"/>
    <mergeCell ref="R281:R285"/>
    <mergeCell ref="S281:S285"/>
    <mergeCell ref="T281:T285"/>
    <mergeCell ref="A276:A280"/>
    <mergeCell ref="U276:U280"/>
    <mergeCell ref="U281:U285"/>
    <mergeCell ref="V281:V285"/>
    <mergeCell ref="W281:W285"/>
    <mergeCell ref="X281:X285"/>
    <mergeCell ref="Y281:Y285"/>
    <mergeCell ref="Y297:Y301"/>
    <mergeCell ref="Y291:Y295"/>
    <mergeCell ref="Y286:Y290"/>
    <mergeCell ref="V276:V280"/>
    <mergeCell ref="B276:D280"/>
    <mergeCell ref="R276:R280"/>
    <mergeCell ref="S276:S280"/>
    <mergeCell ref="T276:T280"/>
    <mergeCell ref="C291:C296"/>
    <mergeCell ref="U256:U260"/>
    <mergeCell ref="Y271:Y275"/>
    <mergeCell ref="U266:U270"/>
    <mergeCell ref="V266:V270"/>
    <mergeCell ref="W266:W270"/>
    <mergeCell ref="X266:X270"/>
    <mergeCell ref="Y266:Y270"/>
    <mergeCell ref="T271:T275"/>
    <mergeCell ref="U271:U275"/>
    <mergeCell ref="V271:V275"/>
    <mergeCell ref="W271:W275"/>
    <mergeCell ref="X271:X275"/>
    <mergeCell ref="Y261:Y265"/>
    <mergeCell ref="A271:A275"/>
    <mergeCell ref="B271:B275"/>
    <mergeCell ref="C271:C275"/>
    <mergeCell ref="R271:R275"/>
    <mergeCell ref="S271:S275"/>
    <mergeCell ref="X261:X265"/>
    <mergeCell ref="V256:V260"/>
    <mergeCell ref="T239:T243"/>
    <mergeCell ref="S251:S255"/>
    <mergeCell ref="S239:S243"/>
    <mergeCell ref="T266:T270"/>
    <mergeCell ref="A251:A255"/>
    <mergeCell ref="B251:B255"/>
    <mergeCell ref="C251:C255"/>
    <mergeCell ref="R251:R255"/>
    <mergeCell ref="T251:T255"/>
    <mergeCell ref="T256:T260"/>
    <mergeCell ref="A266:A270"/>
    <mergeCell ref="B266:B270"/>
    <mergeCell ref="C266:C270"/>
    <mergeCell ref="R266:R270"/>
    <mergeCell ref="S266:S270"/>
    <mergeCell ref="D211:D215"/>
    <mergeCell ref="C224:C228"/>
    <mergeCell ref="D224:D228"/>
    <mergeCell ref="D221:D223"/>
    <mergeCell ref="A224:A228"/>
    <mergeCell ref="B224:B228"/>
    <mergeCell ref="R256:R260"/>
    <mergeCell ref="S256:S260"/>
    <mergeCell ref="A221:A223"/>
    <mergeCell ref="B221:B223"/>
    <mergeCell ref="C221:C223"/>
    <mergeCell ref="A234:A238"/>
    <mergeCell ref="B234:B238"/>
    <mergeCell ref="C234:C238"/>
    <mergeCell ref="D234:D238"/>
    <mergeCell ref="R234:R238"/>
    <mergeCell ref="S234:S238"/>
    <mergeCell ref="B246:D250"/>
    <mergeCell ref="R246:R250"/>
    <mergeCell ref="S246:S250"/>
    <mergeCell ref="T246:T250"/>
    <mergeCell ref="U246:U250"/>
    <mergeCell ref="R239:R243"/>
    <mergeCell ref="A239:B243"/>
    <mergeCell ref="C239:C243"/>
    <mergeCell ref="D239:D243"/>
    <mergeCell ref="A246:A250"/>
    <mergeCell ref="U239:U243"/>
    <mergeCell ref="V239:V243"/>
    <mergeCell ref="V246:V250"/>
    <mergeCell ref="A245:AC245"/>
    <mergeCell ref="AB234:AB238"/>
    <mergeCell ref="AC234:AC238"/>
    <mergeCell ref="T196:T200"/>
    <mergeCell ref="X239:X243"/>
    <mergeCell ref="T216:T220"/>
    <mergeCell ref="S216:S220"/>
    <mergeCell ref="T224:T228"/>
    <mergeCell ref="R211:R215"/>
    <mergeCell ref="R216:R220"/>
    <mergeCell ref="R224:R228"/>
    <mergeCell ref="S211:S215"/>
    <mergeCell ref="S224:S228"/>
    <mergeCell ref="S221:S223"/>
    <mergeCell ref="U224:U228"/>
    <mergeCell ref="R201:R205"/>
    <mergeCell ref="S201:S205"/>
    <mergeCell ref="R221:R223"/>
    <mergeCell ref="X211:X215"/>
    <mergeCell ref="V261:V265"/>
    <mergeCell ref="W261:W265"/>
    <mergeCell ref="Y201:Y205"/>
    <mergeCell ref="U251:U255"/>
    <mergeCell ref="V251:V255"/>
    <mergeCell ref="W251:W255"/>
    <mergeCell ref="X251:X255"/>
    <mergeCell ref="Y251:Y255"/>
    <mergeCell ref="V224:V228"/>
    <mergeCell ref="W224:W228"/>
    <mergeCell ref="X224:X228"/>
    <mergeCell ref="Y224:Y228"/>
    <mergeCell ref="U206:U210"/>
    <mergeCell ref="U211:U215"/>
    <mergeCell ref="Y216:Y220"/>
    <mergeCell ref="W211:W215"/>
    <mergeCell ref="V206:V210"/>
    <mergeCell ref="W206:W210"/>
    <mergeCell ref="X206:X210"/>
    <mergeCell ref="Y206:Y210"/>
    <mergeCell ref="Y211:Y215"/>
    <mergeCell ref="V211:V215"/>
    <mergeCell ref="Y229:Y233"/>
    <mergeCell ref="X216:X220"/>
    <mergeCell ref="X229:X233"/>
    <mergeCell ref="W246:W250"/>
    <mergeCell ref="Y239:Y243"/>
    <mergeCell ref="X246:X250"/>
    <mergeCell ref="Y246:Y250"/>
    <mergeCell ref="V216:V220"/>
    <mergeCell ref="W239:W243"/>
    <mergeCell ref="U221:U223"/>
    <mergeCell ref="U229:U233"/>
    <mergeCell ref="V229:V233"/>
    <mergeCell ref="W229:W233"/>
    <mergeCell ref="U181:U185"/>
    <mergeCell ref="V181:V185"/>
    <mergeCell ref="X181:X185"/>
    <mergeCell ref="A211:A215"/>
    <mergeCell ref="D216:D220"/>
    <mergeCell ref="Y256:Y260"/>
    <mergeCell ref="A261:A265"/>
    <mergeCell ref="B261:B265"/>
    <mergeCell ref="C261:C265"/>
    <mergeCell ref="R261:R265"/>
    <mergeCell ref="S261:S265"/>
    <mergeCell ref="T261:T265"/>
    <mergeCell ref="A196:A200"/>
    <mergeCell ref="B196:B200"/>
    <mergeCell ref="D196:D200"/>
    <mergeCell ref="W256:W260"/>
    <mergeCell ref="X256:X260"/>
    <mergeCell ref="U196:U200"/>
    <mergeCell ref="V196:V200"/>
    <mergeCell ref="A201:A205"/>
    <mergeCell ref="B201:B205"/>
    <mergeCell ref="D201:D205"/>
    <mergeCell ref="A256:A260"/>
    <mergeCell ref="B256:B260"/>
    <mergeCell ref="C256:C260"/>
    <mergeCell ref="D251:D255"/>
    <mergeCell ref="A216:A220"/>
    <mergeCell ref="B216:B220"/>
    <mergeCell ref="U261:U265"/>
    <mergeCell ref="S9:S11"/>
    <mergeCell ref="A42:A46"/>
    <mergeCell ref="B42:B46"/>
    <mergeCell ref="C42:C46"/>
    <mergeCell ref="D42:D46"/>
    <mergeCell ref="S27:S31"/>
    <mergeCell ref="A47:A51"/>
    <mergeCell ref="B47:B51"/>
    <mergeCell ref="C47:C51"/>
    <mergeCell ref="D47:D51"/>
    <mergeCell ref="U201:U205"/>
    <mergeCell ref="V201:V205"/>
    <mergeCell ref="U216:U220"/>
    <mergeCell ref="W216:W220"/>
    <mergeCell ref="A191:A195"/>
    <mergeCell ref="B191:B195"/>
    <mergeCell ref="D191:D195"/>
    <mergeCell ref="C191:C195"/>
    <mergeCell ref="C201:C205"/>
    <mergeCell ref="C206:C210"/>
    <mergeCell ref="C211:C215"/>
    <mergeCell ref="C216:C220"/>
    <mergeCell ref="V186:V190"/>
    <mergeCell ref="R191:R195"/>
    <mergeCell ref="S191:S195"/>
    <mergeCell ref="T191:T195"/>
    <mergeCell ref="W191:W195"/>
    <mergeCell ref="W196:W200"/>
    <mergeCell ref="A17:A21"/>
    <mergeCell ref="A22:A26"/>
    <mergeCell ref="B22:B26"/>
    <mergeCell ref="C22:C26"/>
    <mergeCell ref="A52:A56"/>
    <mergeCell ref="B52:B56"/>
    <mergeCell ref="C52:C56"/>
    <mergeCell ref="D52:D56"/>
    <mergeCell ref="S92:S96"/>
    <mergeCell ref="T92:T96"/>
    <mergeCell ref="U92:U96"/>
    <mergeCell ref="V92:V96"/>
    <mergeCell ref="W92:W96"/>
    <mergeCell ref="X92:X96"/>
    <mergeCell ref="S102:S106"/>
    <mergeCell ref="R1:Y1"/>
    <mergeCell ref="A112:B114"/>
    <mergeCell ref="C112:C114"/>
    <mergeCell ref="D112:D114"/>
    <mergeCell ref="S67:S71"/>
    <mergeCell ref="T67:T71"/>
    <mergeCell ref="U67:U71"/>
    <mergeCell ref="V67:V71"/>
    <mergeCell ref="W67:W71"/>
    <mergeCell ref="X67:X71"/>
    <mergeCell ref="Y67:Y71"/>
    <mergeCell ref="A3:Y3"/>
    <mergeCell ref="A4:Y4"/>
    <mergeCell ref="A5:W5"/>
    <mergeCell ref="A6:W6"/>
    <mergeCell ref="A7:W7"/>
    <mergeCell ref="A8:A11"/>
    <mergeCell ref="B8:B11"/>
    <mergeCell ref="C9:D10"/>
    <mergeCell ref="E9:E11"/>
    <mergeCell ref="R9:R11"/>
    <mergeCell ref="AA221:AA223"/>
    <mergeCell ref="Y186:Y190"/>
    <mergeCell ref="Y196:Y200"/>
    <mergeCell ref="W201:W205"/>
    <mergeCell ref="X201:X205"/>
    <mergeCell ref="R206:R210"/>
    <mergeCell ref="S206:S210"/>
    <mergeCell ref="T206:T210"/>
    <mergeCell ref="T201:T205"/>
    <mergeCell ref="W186:W190"/>
    <mergeCell ref="X186:X190"/>
    <mergeCell ref="T186:T190"/>
    <mergeCell ref="R196:R200"/>
    <mergeCell ref="S196:S200"/>
    <mergeCell ref="Y191:Y195"/>
    <mergeCell ref="U191:U195"/>
    <mergeCell ref="V191:V195"/>
    <mergeCell ref="U186:U190"/>
    <mergeCell ref="R186:R190"/>
    <mergeCell ref="S186:S190"/>
    <mergeCell ref="X191:X195"/>
    <mergeCell ref="T221:T223"/>
    <mergeCell ref="V221:V223"/>
    <mergeCell ref="W221:W223"/>
    <mergeCell ref="X196:X200"/>
    <mergeCell ref="Z196:Z200"/>
    <mergeCell ref="AA196:AA200"/>
    <mergeCell ref="Z201:Z205"/>
    <mergeCell ref="AA201:AA205"/>
    <mergeCell ref="T234:T238"/>
    <mergeCell ref="U234:U238"/>
    <mergeCell ref="V234:V238"/>
    <mergeCell ref="W234:W238"/>
    <mergeCell ref="X234:X238"/>
    <mergeCell ref="Y234:Y238"/>
    <mergeCell ref="A206:A210"/>
    <mergeCell ref="B206:B210"/>
    <mergeCell ref="D206:D210"/>
    <mergeCell ref="B211:B215"/>
    <mergeCell ref="W181:W185"/>
    <mergeCell ref="U175:U176"/>
    <mergeCell ref="T211:T215"/>
    <mergeCell ref="Y181:Y185"/>
    <mergeCell ref="X221:X223"/>
    <mergeCell ref="Y221:Y223"/>
    <mergeCell ref="Z221:Z223"/>
    <mergeCell ref="A186:A190"/>
    <mergeCell ref="B186:B190"/>
    <mergeCell ref="C186:C190"/>
    <mergeCell ref="D186:D190"/>
    <mergeCell ref="B181:D185"/>
    <mergeCell ref="R181:R185"/>
    <mergeCell ref="S181:S185"/>
    <mergeCell ref="T181:T185"/>
    <mergeCell ref="A181:A185"/>
    <mergeCell ref="A229:A233"/>
    <mergeCell ref="B229:B233"/>
    <mergeCell ref="C229:C233"/>
    <mergeCell ref="R229:R233"/>
    <mergeCell ref="S229:S233"/>
    <mergeCell ref="T229:T233"/>
  </mergeCells>
  <printOptions horizontalCentered="1"/>
  <pageMargins left="0" right="0" top="0" bottom="0" header="0" footer="0"/>
  <pageSetup paperSize="9" scale="31" firstPageNumber="0" fitToHeight="7" orientation="landscape" horizontalDpi="300" verticalDpi="300" r:id="rId1"/>
  <headerFooter alignWithMargins="0"/>
  <rowBreaks count="4" manualBreakCount="4">
    <brk id="76" max="30" man="1"/>
    <brk id="143" max="30" man="1"/>
    <brk id="210" max="30" man="1"/>
    <brk id="290" max="30"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Приложение 8</vt:lpstr>
      <vt:lpstr>Лист1</vt:lpstr>
      <vt:lpstr>Excel_BuiltIn_Print_Area_1_1</vt:lpstr>
      <vt:lpstr>Excel_BuiltIn_Print_Area_1_1_1</vt:lpstr>
      <vt:lpstr>Excel_BuiltIn_Print_Area_1_1_1_1</vt:lpstr>
      <vt:lpstr>'Приложение 8'!Область_печати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2025-05-27T05:47:28Z</cp:lastPrinted>
  <dcterms:created xsi:type="dcterms:W3CDTF">2022-05-20T06:18:02Z</dcterms:created>
  <dcterms:modified xsi:type="dcterms:W3CDTF">2025-05-27T05:47:52Z</dcterms:modified>
</cp:coreProperties>
</file>