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Dlink-dns-325\Файлообменник\На сайт Omskportal.ru Добровольскому\"/>
    </mc:Choice>
  </mc:AlternateContent>
  <bookViews>
    <workbookView xWindow="0" yWindow="0" windowWidth="28800" windowHeight="12330" tabRatio="393"/>
  </bookViews>
  <sheets>
    <sheet name="Лист1" sheetId="1" r:id="rId1"/>
  </sheets>
  <definedNames>
    <definedName name="Excel_BuiltIn__FilterDatabase" localSheetId="0">Лист1!$A$11:$CA$620</definedName>
    <definedName name="_xlnm.Print_Area" localSheetId="0">Лист1!$A$1:$X$621</definedName>
  </definedNames>
  <calcPr calcId="162913"/>
</workbook>
</file>

<file path=xl/calcChain.xml><?xml version="1.0" encoding="utf-8"?>
<calcChain xmlns="http://schemas.openxmlformats.org/spreadsheetml/2006/main">
  <c r="N606" i="1" l="1"/>
  <c r="M606" i="1"/>
  <c r="L50" i="1"/>
  <c r="L49" i="1"/>
  <c r="L238" i="1"/>
  <c r="N87" i="1"/>
  <c r="M87" i="1"/>
  <c r="N86" i="1"/>
  <c r="M86" i="1"/>
  <c r="M84" i="1" s="1"/>
  <c r="N85" i="1"/>
  <c r="M85" i="1"/>
  <c r="L87" i="1"/>
  <c r="L86" i="1"/>
  <c r="L85" i="1"/>
  <c r="L48" i="1" s="1"/>
  <c r="G95" i="1"/>
  <c r="G94" i="1"/>
  <c r="G93" i="1"/>
  <c r="N92" i="1"/>
  <c r="M92" i="1"/>
  <c r="L92" i="1"/>
  <c r="K92" i="1"/>
  <c r="J92" i="1"/>
  <c r="I92" i="1"/>
  <c r="H92" i="1"/>
  <c r="N589" i="1"/>
  <c r="M589" i="1"/>
  <c r="N588" i="1"/>
  <c r="M588" i="1"/>
  <c r="N587" i="1"/>
  <c r="M587" i="1"/>
  <c r="L589" i="1"/>
  <c r="L588" i="1"/>
  <c r="L587" i="1"/>
  <c r="N610" i="1"/>
  <c r="M610" i="1"/>
  <c r="N102" i="1"/>
  <c r="M102" i="1"/>
  <c r="M98" i="1" s="1"/>
  <c r="N101" i="1"/>
  <c r="M101" i="1"/>
  <c r="M97" i="1" s="1"/>
  <c r="L102" i="1"/>
  <c r="L98" i="1" s="1"/>
  <c r="L101" i="1"/>
  <c r="L97" i="1" s="1"/>
  <c r="G486" i="1"/>
  <c r="G485" i="1"/>
  <c r="N484" i="1"/>
  <c r="M484" i="1"/>
  <c r="L484" i="1"/>
  <c r="K484" i="1"/>
  <c r="J484" i="1"/>
  <c r="I484" i="1"/>
  <c r="H484" i="1"/>
  <c r="N492" i="1"/>
  <c r="M492" i="1"/>
  <c r="N491" i="1"/>
  <c r="N488" i="1" s="1"/>
  <c r="M491" i="1"/>
  <c r="M490" i="1" s="1"/>
  <c r="L492" i="1"/>
  <c r="L489" i="1" s="1"/>
  <c r="L491" i="1"/>
  <c r="L488" i="1" s="1"/>
  <c r="G507" i="1"/>
  <c r="G506" i="1"/>
  <c r="N505" i="1"/>
  <c r="M505" i="1"/>
  <c r="L505" i="1"/>
  <c r="J505" i="1"/>
  <c r="I505" i="1"/>
  <c r="H505" i="1"/>
  <c r="G483" i="1"/>
  <c r="G482" i="1"/>
  <c r="N481" i="1"/>
  <c r="M481" i="1"/>
  <c r="L481" i="1"/>
  <c r="K481" i="1"/>
  <c r="J481" i="1"/>
  <c r="I481" i="1"/>
  <c r="H481" i="1"/>
  <c r="G480" i="1"/>
  <c r="G479" i="1"/>
  <c r="N478" i="1"/>
  <c r="M478" i="1"/>
  <c r="L478" i="1"/>
  <c r="K478" i="1"/>
  <c r="J478" i="1"/>
  <c r="I478" i="1"/>
  <c r="H478" i="1"/>
  <c r="G234" i="1"/>
  <c r="G233" i="1"/>
  <c r="N232" i="1"/>
  <c r="M232" i="1"/>
  <c r="L232" i="1"/>
  <c r="K232" i="1"/>
  <c r="J232" i="1"/>
  <c r="I232" i="1"/>
  <c r="H232" i="1"/>
  <c r="G232" i="1" s="1"/>
  <c r="L352" i="1"/>
  <c r="G354" i="1"/>
  <c r="G353" i="1"/>
  <c r="N352" i="1"/>
  <c r="M352" i="1"/>
  <c r="K352" i="1"/>
  <c r="J352" i="1"/>
  <c r="I352" i="1"/>
  <c r="H352" i="1"/>
  <c r="G243" i="1"/>
  <c r="G242" i="1"/>
  <c r="N241" i="1"/>
  <c r="M241" i="1"/>
  <c r="L241" i="1"/>
  <c r="K241" i="1"/>
  <c r="J241" i="1"/>
  <c r="I241" i="1"/>
  <c r="H241" i="1"/>
  <c r="N22" i="1"/>
  <c r="N18" i="1" s="1"/>
  <c r="N43" i="1" s="1"/>
  <c r="M22" i="1"/>
  <c r="M18" i="1" s="1"/>
  <c r="M43" i="1" s="1"/>
  <c r="L22" i="1"/>
  <c r="L18" i="1" s="1"/>
  <c r="L43" i="1" s="1"/>
  <c r="L21" i="1"/>
  <c r="L17" i="1" s="1"/>
  <c r="N21" i="1"/>
  <c r="M21" i="1"/>
  <c r="N316" i="1"/>
  <c r="M316" i="1"/>
  <c r="L316" i="1"/>
  <c r="K316" i="1"/>
  <c r="G316" i="1" s="1"/>
  <c r="N605" i="1"/>
  <c r="N602" i="1" s="1"/>
  <c r="N597" i="1"/>
  <c r="N594" i="1" s="1"/>
  <c r="N593" i="1"/>
  <c r="N590" i="1" s="1"/>
  <c r="N585" i="1"/>
  <c r="N582" i="1" s="1"/>
  <c r="N581" i="1"/>
  <c r="N578" i="1" s="1"/>
  <c r="N574" i="1"/>
  <c r="N572" i="1"/>
  <c r="N564" i="1" s="1"/>
  <c r="N571" i="1"/>
  <c r="N570" i="1" s="1"/>
  <c r="N568" i="1"/>
  <c r="N561" i="1"/>
  <c r="N558" i="1"/>
  <c r="N557" i="1"/>
  <c r="N554" i="1"/>
  <c r="N550" i="1"/>
  <c r="N546" i="1"/>
  <c r="N545" i="1"/>
  <c r="N541" i="1"/>
  <c r="N542" i="1"/>
  <c r="N539" i="1"/>
  <c r="N520" i="1"/>
  <c r="N519" i="1"/>
  <c r="N518" i="1"/>
  <c r="N515" i="1" s="1"/>
  <c r="N511" i="1"/>
  <c r="N510" i="1"/>
  <c r="N509" i="1"/>
  <c r="N502" i="1"/>
  <c r="N499" i="1"/>
  <c r="N496" i="1"/>
  <c r="N493" i="1"/>
  <c r="N475" i="1"/>
  <c r="N472" i="1"/>
  <c r="N469" i="1"/>
  <c r="N466" i="1"/>
  <c r="N463" i="1"/>
  <c r="N460" i="1"/>
  <c r="N457" i="1"/>
  <c r="N454" i="1"/>
  <c r="N451" i="1"/>
  <c r="N448" i="1"/>
  <c r="N445" i="1"/>
  <c r="N442" i="1"/>
  <c r="N439" i="1"/>
  <c r="N436" i="1"/>
  <c r="N433" i="1"/>
  <c r="N430" i="1"/>
  <c r="N427" i="1"/>
  <c r="N424" i="1"/>
  <c r="N421" i="1"/>
  <c r="N418" i="1"/>
  <c r="N415" i="1"/>
  <c r="N412" i="1"/>
  <c r="N409" i="1"/>
  <c r="N406" i="1"/>
  <c r="N403" i="1"/>
  <c r="N400" i="1"/>
  <c r="N397" i="1"/>
  <c r="N394" i="1"/>
  <c r="N391" i="1"/>
  <c r="N388" i="1"/>
  <c r="N385" i="1"/>
  <c r="N382" i="1"/>
  <c r="N379" i="1"/>
  <c r="N376" i="1"/>
  <c r="N373" i="1"/>
  <c r="N370" i="1"/>
  <c r="N367" i="1"/>
  <c r="N364" i="1"/>
  <c r="N361" i="1"/>
  <c r="N358" i="1"/>
  <c r="N355" i="1"/>
  <c r="N349" i="1"/>
  <c r="N346" i="1"/>
  <c r="N343" i="1"/>
  <c r="N340" i="1"/>
  <c r="N337" i="1"/>
  <c r="N334" i="1"/>
  <c r="N331" i="1"/>
  <c r="N328" i="1"/>
  <c r="N325" i="1"/>
  <c r="N322" i="1"/>
  <c r="N313" i="1"/>
  <c r="N310" i="1"/>
  <c r="N307" i="1"/>
  <c r="N304" i="1"/>
  <c r="N301" i="1"/>
  <c r="N298" i="1"/>
  <c r="N295" i="1"/>
  <c r="N292" i="1"/>
  <c r="N289" i="1"/>
  <c r="N286" i="1"/>
  <c r="N283" i="1"/>
  <c r="N280" i="1"/>
  <c r="N277" i="1"/>
  <c r="N274" i="1"/>
  <c r="N271" i="1"/>
  <c r="N268" i="1"/>
  <c r="N265" i="1"/>
  <c r="N262" i="1"/>
  <c r="N259" i="1"/>
  <c r="N256" i="1"/>
  <c r="N253" i="1"/>
  <c r="N250" i="1"/>
  <c r="N247" i="1"/>
  <c r="N244" i="1"/>
  <c r="N238" i="1"/>
  <c r="N235" i="1"/>
  <c r="N229" i="1"/>
  <c r="N226" i="1"/>
  <c r="N223" i="1"/>
  <c r="N220" i="1"/>
  <c r="N217" i="1"/>
  <c r="N214" i="1"/>
  <c r="N211" i="1"/>
  <c r="N208" i="1"/>
  <c r="N205" i="1"/>
  <c r="N202" i="1"/>
  <c r="N199" i="1"/>
  <c r="N195" i="1"/>
  <c r="N191" i="1"/>
  <c r="N187" i="1"/>
  <c r="N183" i="1"/>
  <c r="N179" i="1"/>
  <c r="N176" i="1"/>
  <c r="N173" i="1"/>
  <c r="N613" i="1" s="1"/>
  <c r="N170" i="1"/>
  <c r="N167" i="1"/>
  <c r="N164" i="1"/>
  <c r="N161" i="1"/>
  <c r="N158" i="1"/>
  <c r="N601" i="1"/>
  <c r="N598" i="1" s="1"/>
  <c r="N155" i="1"/>
  <c r="N152" i="1"/>
  <c r="N149" i="1"/>
  <c r="N146" i="1"/>
  <c r="N143" i="1"/>
  <c r="N140" i="1"/>
  <c r="N137" i="1"/>
  <c r="N134" i="1"/>
  <c r="N131" i="1"/>
  <c r="N128" i="1"/>
  <c r="N125" i="1"/>
  <c r="N122" i="1"/>
  <c r="N119" i="1"/>
  <c r="N116" i="1"/>
  <c r="N113" i="1"/>
  <c r="N110" i="1"/>
  <c r="N107" i="1"/>
  <c r="N104" i="1"/>
  <c r="N537" i="1" s="1"/>
  <c r="N103" i="1"/>
  <c r="N98" i="1"/>
  <c r="N99" i="1"/>
  <c r="N88" i="1"/>
  <c r="N50" i="1"/>
  <c r="N81" i="1"/>
  <c r="N78" i="1"/>
  <c r="N75" i="1"/>
  <c r="N72" i="1"/>
  <c r="N69" i="1"/>
  <c r="N66" i="1"/>
  <c r="N63" i="1"/>
  <c r="N60" i="1"/>
  <c r="N57" i="1"/>
  <c r="N54" i="1"/>
  <c r="N53" i="1"/>
  <c r="N49" i="1" s="1"/>
  <c r="N47" i="1" s="1"/>
  <c r="N52" i="1"/>
  <c r="N48" i="1"/>
  <c r="N38" i="1"/>
  <c r="N35" i="1"/>
  <c r="N32" i="1"/>
  <c r="N29" i="1"/>
  <c r="N26" i="1"/>
  <c r="N23" i="1"/>
  <c r="N97" i="1"/>
  <c r="K503" i="1"/>
  <c r="K494" i="1"/>
  <c r="K500" i="1"/>
  <c r="K499" i="1" s="1"/>
  <c r="K102" i="1"/>
  <c r="K98" i="1" s="1"/>
  <c r="K101" i="1"/>
  <c r="K26" i="1"/>
  <c r="G477" i="1"/>
  <c r="G476" i="1"/>
  <c r="M475" i="1"/>
  <c r="L475" i="1"/>
  <c r="K475" i="1"/>
  <c r="J475" i="1"/>
  <c r="I475" i="1"/>
  <c r="H475" i="1"/>
  <c r="G474" i="1"/>
  <c r="G473" i="1"/>
  <c r="M472" i="1"/>
  <c r="L472" i="1"/>
  <c r="K472" i="1"/>
  <c r="J472" i="1"/>
  <c r="I472" i="1"/>
  <c r="H472" i="1"/>
  <c r="G472" i="1" s="1"/>
  <c r="G471" i="1"/>
  <c r="G470" i="1"/>
  <c r="M469" i="1"/>
  <c r="L469" i="1"/>
  <c r="K469" i="1"/>
  <c r="J469" i="1"/>
  <c r="I469" i="1"/>
  <c r="H469" i="1"/>
  <c r="K588" i="1"/>
  <c r="K587" i="1"/>
  <c r="G612" i="1"/>
  <c r="G611" i="1"/>
  <c r="H610" i="1"/>
  <c r="G76" i="1"/>
  <c r="G83" i="1"/>
  <c r="G82" i="1"/>
  <c r="M81" i="1"/>
  <c r="L81" i="1"/>
  <c r="K81" i="1"/>
  <c r="J81" i="1"/>
  <c r="I81" i="1"/>
  <c r="G81" i="1" s="1"/>
  <c r="H81" i="1"/>
  <c r="K22" i="1"/>
  <c r="K18" i="1" s="1"/>
  <c r="K43" i="1" s="1"/>
  <c r="G40" i="1"/>
  <c r="G39" i="1"/>
  <c r="M38" i="1"/>
  <c r="L38" i="1"/>
  <c r="K38" i="1"/>
  <c r="J38" i="1"/>
  <c r="I38" i="1"/>
  <c r="H38" i="1"/>
  <c r="G468" i="1"/>
  <c r="G467" i="1"/>
  <c r="M466" i="1"/>
  <c r="L466" i="1"/>
  <c r="K466" i="1"/>
  <c r="J466" i="1"/>
  <c r="I466" i="1"/>
  <c r="H466" i="1"/>
  <c r="G465" i="1"/>
  <c r="G464" i="1"/>
  <c r="M463" i="1"/>
  <c r="L463" i="1"/>
  <c r="K463" i="1"/>
  <c r="J463" i="1"/>
  <c r="I463" i="1"/>
  <c r="H463" i="1"/>
  <c r="G462" i="1"/>
  <c r="G461" i="1"/>
  <c r="M460" i="1"/>
  <c r="L460" i="1"/>
  <c r="K460" i="1"/>
  <c r="J460" i="1"/>
  <c r="I460" i="1"/>
  <c r="H460" i="1"/>
  <c r="G460" i="1" s="1"/>
  <c r="K173" i="1"/>
  <c r="K613" i="1"/>
  <c r="K610" i="1" s="1"/>
  <c r="G172" i="1"/>
  <c r="M53" i="1"/>
  <c r="M49" i="1" s="1"/>
  <c r="L53" i="1"/>
  <c r="K53" i="1"/>
  <c r="K49" i="1" s="1"/>
  <c r="M52" i="1"/>
  <c r="M48" i="1" s="1"/>
  <c r="L52" i="1"/>
  <c r="L51" i="1" s="1"/>
  <c r="K52" i="1"/>
  <c r="K51" i="1" s="1"/>
  <c r="G77" i="1"/>
  <c r="G80" i="1"/>
  <c r="G79" i="1"/>
  <c r="M78" i="1"/>
  <c r="L78" i="1"/>
  <c r="K78" i="1"/>
  <c r="J78" i="1"/>
  <c r="I78" i="1"/>
  <c r="H78" i="1"/>
  <c r="G459" i="1"/>
  <c r="G458" i="1"/>
  <c r="M457" i="1"/>
  <c r="L457" i="1"/>
  <c r="K457" i="1"/>
  <c r="J457" i="1"/>
  <c r="I457" i="1"/>
  <c r="H457" i="1"/>
  <c r="G456" i="1"/>
  <c r="G455" i="1"/>
  <c r="M454" i="1"/>
  <c r="L454" i="1"/>
  <c r="K454" i="1"/>
  <c r="G454" i="1" s="1"/>
  <c r="J454" i="1"/>
  <c r="I454" i="1"/>
  <c r="H454" i="1"/>
  <c r="G453" i="1"/>
  <c r="G452" i="1"/>
  <c r="M451" i="1"/>
  <c r="L451" i="1"/>
  <c r="K451" i="1"/>
  <c r="J451" i="1"/>
  <c r="I451" i="1"/>
  <c r="H451" i="1"/>
  <c r="G450" i="1"/>
  <c r="G449" i="1"/>
  <c r="M448" i="1"/>
  <c r="L448" i="1"/>
  <c r="K448" i="1"/>
  <c r="J448" i="1"/>
  <c r="I448" i="1"/>
  <c r="H448" i="1"/>
  <c r="G432" i="1"/>
  <c r="G447" i="1"/>
  <c r="G446" i="1"/>
  <c r="M445" i="1"/>
  <c r="L445" i="1"/>
  <c r="K445" i="1"/>
  <c r="J445" i="1"/>
  <c r="I445" i="1"/>
  <c r="H445" i="1"/>
  <c r="G445" i="1" s="1"/>
  <c r="G444" i="1"/>
  <c r="G443" i="1"/>
  <c r="M442" i="1"/>
  <c r="L442" i="1"/>
  <c r="K442" i="1"/>
  <c r="J442" i="1"/>
  <c r="I442" i="1"/>
  <c r="G441" i="1"/>
  <c r="G440" i="1"/>
  <c r="M439" i="1"/>
  <c r="L439" i="1"/>
  <c r="K439" i="1"/>
  <c r="J439" i="1"/>
  <c r="I439" i="1"/>
  <c r="H439" i="1"/>
  <c r="G438" i="1"/>
  <c r="G437" i="1"/>
  <c r="M436" i="1"/>
  <c r="L436" i="1"/>
  <c r="K436" i="1"/>
  <c r="J436" i="1"/>
  <c r="I436" i="1"/>
  <c r="H436" i="1"/>
  <c r="G435" i="1"/>
  <c r="G434" i="1"/>
  <c r="M433" i="1"/>
  <c r="L433" i="1"/>
  <c r="K433" i="1"/>
  <c r="G433" i="1" s="1"/>
  <c r="J433" i="1"/>
  <c r="I433" i="1"/>
  <c r="H433" i="1"/>
  <c r="G431" i="1"/>
  <c r="M430" i="1"/>
  <c r="L430" i="1"/>
  <c r="K430" i="1"/>
  <c r="J430" i="1"/>
  <c r="G430" i="1" s="1"/>
  <c r="I430" i="1"/>
  <c r="H430" i="1"/>
  <c r="G429" i="1"/>
  <c r="G428" i="1"/>
  <c r="M427" i="1"/>
  <c r="L427" i="1"/>
  <c r="K427" i="1"/>
  <c r="J427" i="1"/>
  <c r="I427" i="1"/>
  <c r="H427" i="1"/>
  <c r="G426" i="1"/>
  <c r="G425" i="1"/>
  <c r="M424" i="1"/>
  <c r="L424" i="1"/>
  <c r="K424" i="1"/>
  <c r="J424" i="1"/>
  <c r="G424" i="1" s="1"/>
  <c r="I424" i="1"/>
  <c r="H424" i="1"/>
  <c r="G423" i="1"/>
  <c r="G422" i="1"/>
  <c r="M421" i="1"/>
  <c r="L421" i="1"/>
  <c r="K421" i="1"/>
  <c r="J421" i="1"/>
  <c r="I421" i="1"/>
  <c r="H421" i="1"/>
  <c r="G420" i="1"/>
  <c r="G419" i="1"/>
  <c r="M418" i="1"/>
  <c r="L418" i="1"/>
  <c r="K418" i="1"/>
  <c r="J418" i="1"/>
  <c r="I418" i="1"/>
  <c r="H418" i="1"/>
  <c r="G417" i="1"/>
  <c r="G416" i="1"/>
  <c r="M415" i="1"/>
  <c r="L415" i="1"/>
  <c r="K415" i="1"/>
  <c r="J415" i="1"/>
  <c r="I415" i="1"/>
  <c r="H415" i="1"/>
  <c r="G414" i="1"/>
  <c r="G413" i="1"/>
  <c r="M412" i="1"/>
  <c r="L412" i="1"/>
  <c r="K412" i="1"/>
  <c r="J412" i="1"/>
  <c r="I412" i="1"/>
  <c r="H412" i="1"/>
  <c r="G411" i="1"/>
  <c r="G410" i="1"/>
  <c r="M409" i="1"/>
  <c r="L409" i="1"/>
  <c r="K409" i="1"/>
  <c r="J409" i="1"/>
  <c r="I409" i="1"/>
  <c r="H409" i="1"/>
  <c r="G408" i="1"/>
  <c r="G407" i="1"/>
  <c r="M406" i="1"/>
  <c r="L406" i="1"/>
  <c r="K406" i="1"/>
  <c r="J406" i="1"/>
  <c r="I406" i="1"/>
  <c r="H406" i="1"/>
  <c r="K492" i="1"/>
  <c r="K489" i="1" s="1"/>
  <c r="K525" i="1" s="1"/>
  <c r="G504" i="1"/>
  <c r="M502" i="1"/>
  <c r="L502" i="1"/>
  <c r="J502" i="1"/>
  <c r="I502" i="1"/>
  <c r="H502" i="1"/>
  <c r="M75" i="1"/>
  <c r="L75" i="1"/>
  <c r="J75" i="1"/>
  <c r="I75" i="1"/>
  <c r="H75" i="1"/>
  <c r="G74" i="1"/>
  <c r="G73" i="1"/>
  <c r="M72" i="1"/>
  <c r="L72" i="1"/>
  <c r="K72" i="1"/>
  <c r="J72" i="1"/>
  <c r="I72" i="1"/>
  <c r="H72" i="1"/>
  <c r="G396" i="1"/>
  <c r="G395" i="1"/>
  <c r="M394" i="1"/>
  <c r="L394" i="1"/>
  <c r="K394" i="1"/>
  <c r="J394" i="1"/>
  <c r="I394" i="1"/>
  <c r="H394" i="1"/>
  <c r="G393" i="1"/>
  <c r="G392" i="1"/>
  <c r="M391" i="1"/>
  <c r="L391" i="1"/>
  <c r="K391" i="1"/>
  <c r="J391" i="1"/>
  <c r="I391" i="1"/>
  <c r="G391" i="1" s="1"/>
  <c r="H391" i="1"/>
  <c r="K382" i="1"/>
  <c r="G387" i="1"/>
  <c r="G386" i="1"/>
  <c r="M385" i="1"/>
  <c r="L385" i="1"/>
  <c r="K385" i="1"/>
  <c r="J385" i="1"/>
  <c r="G385" i="1" s="1"/>
  <c r="I385" i="1"/>
  <c r="H385" i="1"/>
  <c r="G384" i="1"/>
  <c r="G383" i="1"/>
  <c r="M382" i="1"/>
  <c r="L382" i="1"/>
  <c r="J382" i="1"/>
  <c r="I382" i="1"/>
  <c r="G382" i="1" s="1"/>
  <c r="H382" i="1"/>
  <c r="G348" i="1"/>
  <c r="G347" i="1"/>
  <c r="M346" i="1"/>
  <c r="L346" i="1"/>
  <c r="K346" i="1"/>
  <c r="J346" i="1"/>
  <c r="I346" i="1"/>
  <c r="G346" i="1" s="1"/>
  <c r="H346" i="1"/>
  <c r="G345" i="1"/>
  <c r="G344" i="1"/>
  <c r="M343" i="1"/>
  <c r="L343" i="1"/>
  <c r="K343" i="1"/>
  <c r="J343" i="1"/>
  <c r="I343" i="1"/>
  <c r="H343" i="1"/>
  <c r="G339" i="1"/>
  <c r="G338" i="1"/>
  <c r="M337" i="1"/>
  <c r="L337" i="1"/>
  <c r="K337" i="1"/>
  <c r="J337" i="1"/>
  <c r="I337" i="1"/>
  <c r="H337" i="1"/>
  <c r="G336" i="1"/>
  <c r="G335" i="1"/>
  <c r="M334" i="1"/>
  <c r="L334" i="1"/>
  <c r="K334" i="1"/>
  <c r="J334" i="1"/>
  <c r="I334" i="1"/>
  <c r="H334" i="1"/>
  <c r="G369" i="1"/>
  <c r="G368" i="1"/>
  <c r="M367" i="1"/>
  <c r="L367" i="1"/>
  <c r="K367" i="1"/>
  <c r="J367" i="1"/>
  <c r="I367" i="1"/>
  <c r="H367" i="1"/>
  <c r="G366" i="1"/>
  <c r="G365" i="1"/>
  <c r="M364" i="1"/>
  <c r="L364" i="1"/>
  <c r="K364" i="1"/>
  <c r="J364" i="1"/>
  <c r="I364" i="1"/>
  <c r="G364" i="1" s="1"/>
  <c r="H364" i="1"/>
  <c r="G378" i="1"/>
  <c r="G377" i="1"/>
  <c r="M376" i="1"/>
  <c r="L376" i="1"/>
  <c r="K376" i="1"/>
  <c r="J376" i="1"/>
  <c r="I376" i="1"/>
  <c r="G376" i="1" s="1"/>
  <c r="H376" i="1"/>
  <c r="G375" i="1"/>
  <c r="G374" i="1"/>
  <c r="M373" i="1"/>
  <c r="L373" i="1"/>
  <c r="K373" i="1"/>
  <c r="J373" i="1"/>
  <c r="I373" i="1"/>
  <c r="G373" i="1" s="1"/>
  <c r="H373" i="1"/>
  <c r="G360" i="1"/>
  <c r="G359" i="1"/>
  <c r="M358" i="1"/>
  <c r="L358" i="1"/>
  <c r="K358" i="1"/>
  <c r="J358" i="1"/>
  <c r="I358" i="1"/>
  <c r="H358" i="1"/>
  <c r="G330" i="1"/>
  <c r="G329" i="1"/>
  <c r="M328" i="1"/>
  <c r="L328" i="1"/>
  <c r="K328" i="1"/>
  <c r="J328" i="1"/>
  <c r="I328" i="1"/>
  <c r="G328" i="1" s="1"/>
  <c r="H328" i="1"/>
  <c r="G327" i="1"/>
  <c r="G326" i="1"/>
  <c r="M325" i="1"/>
  <c r="L325" i="1"/>
  <c r="K325" i="1"/>
  <c r="J325" i="1"/>
  <c r="I325" i="1"/>
  <c r="G325" i="1" s="1"/>
  <c r="H325" i="1"/>
  <c r="G405" i="1"/>
  <c r="G404" i="1"/>
  <c r="M403" i="1"/>
  <c r="L403" i="1"/>
  <c r="K403" i="1"/>
  <c r="J403" i="1"/>
  <c r="I403" i="1"/>
  <c r="H403" i="1"/>
  <c r="G402" i="1"/>
  <c r="G401" i="1"/>
  <c r="M400" i="1"/>
  <c r="L400" i="1"/>
  <c r="K400" i="1"/>
  <c r="J400" i="1"/>
  <c r="I400" i="1"/>
  <c r="H400" i="1"/>
  <c r="G190" i="1"/>
  <c r="G189" i="1"/>
  <c r="G188" i="1"/>
  <c r="G187" i="1" s="1"/>
  <c r="H21" i="1"/>
  <c r="H17" i="1" s="1"/>
  <c r="I21" i="1"/>
  <c r="I17" i="1" s="1"/>
  <c r="H22" i="1"/>
  <c r="H18" i="1" s="1"/>
  <c r="H43" i="1" s="1"/>
  <c r="I22" i="1"/>
  <c r="I18" i="1" s="1"/>
  <c r="J22" i="1"/>
  <c r="J18" i="1" s="1"/>
  <c r="J43" i="1" s="1"/>
  <c r="H23" i="1"/>
  <c r="I23" i="1"/>
  <c r="J23" i="1"/>
  <c r="L23" i="1"/>
  <c r="M23" i="1"/>
  <c r="G24" i="1"/>
  <c r="G25" i="1"/>
  <c r="H26" i="1"/>
  <c r="I26" i="1"/>
  <c r="L26" i="1"/>
  <c r="M26" i="1"/>
  <c r="J27" i="1"/>
  <c r="J26" i="1" s="1"/>
  <c r="G28" i="1"/>
  <c r="H29" i="1"/>
  <c r="I29" i="1"/>
  <c r="J29" i="1"/>
  <c r="K29" i="1"/>
  <c r="L29" i="1"/>
  <c r="M29" i="1"/>
  <c r="G30" i="1"/>
  <c r="G31" i="1"/>
  <c r="H32" i="1"/>
  <c r="I32" i="1"/>
  <c r="G32" i="1" s="1"/>
  <c r="J32" i="1"/>
  <c r="K32" i="1"/>
  <c r="L32" i="1"/>
  <c r="M32" i="1"/>
  <c r="G33" i="1"/>
  <c r="G34" i="1"/>
  <c r="H35" i="1"/>
  <c r="G35" i="1" s="1"/>
  <c r="I35" i="1"/>
  <c r="J35" i="1"/>
  <c r="K35" i="1"/>
  <c r="L35" i="1"/>
  <c r="M35" i="1"/>
  <c r="G36" i="1"/>
  <c r="G37" i="1"/>
  <c r="H52" i="1"/>
  <c r="I52" i="1"/>
  <c r="I48" i="1" s="1"/>
  <c r="J52" i="1"/>
  <c r="H53" i="1"/>
  <c r="G53" i="1" s="1"/>
  <c r="I53" i="1"/>
  <c r="I49" i="1" s="1"/>
  <c r="J53" i="1"/>
  <c r="J49" i="1" s="1"/>
  <c r="H54" i="1"/>
  <c r="I54" i="1"/>
  <c r="J54" i="1"/>
  <c r="K54" i="1"/>
  <c r="L54" i="1"/>
  <c r="M54" i="1"/>
  <c r="G55" i="1"/>
  <c r="G56" i="1"/>
  <c r="H57" i="1"/>
  <c r="G57" i="1" s="1"/>
  <c r="I57" i="1"/>
  <c r="J57" i="1"/>
  <c r="K57" i="1"/>
  <c r="L57" i="1"/>
  <c r="M57" i="1"/>
  <c r="G58" i="1"/>
  <c r="G59" i="1"/>
  <c r="H60" i="1"/>
  <c r="G60" i="1" s="1"/>
  <c r="I60" i="1"/>
  <c r="J60" i="1"/>
  <c r="K60" i="1"/>
  <c r="L60" i="1"/>
  <c r="M60" i="1"/>
  <c r="G61" i="1"/>
  <c r="G62" i="1"/>
  <c r="H63" i="1"/>
  <c r="I63" i="1"/>
  <c r="J63" i="1"/>
  <c r="K63" i="1"/>
  <c r="L63" i="1"/>
  <c r="M63" i="1"/>
  <c r="G64" i="1"/>
  <c r="G65" i="1"/>
  <c r="H66" i="1"/>
  <c r="I66" i="1"/>
  <c r="J66" i="1"/>
  <c r="K66" i="1"/>
  <c r="L66" i="1"/>
  <c r="M66" i="1"/>
  <c r="G67" i="1"/>
  <c r="G68" i="1"/>
  <c r="H69" i="1"/>
  <c r="I69" i="1"/>
  <c r="J69" i="1"/>
  <c r="K69" i="1"/>
  <c r="L69" i="1"/>
  <c r="M69" i="1"/>
  <c r="G70" i="1"/>
  <c r="G71" i="1"/>
  <c r="H85" i="1"/>
  <c r="I85" i="1"/>
  <c r="I84" i="1" s="1"/>
  <c r="J85" i="1"/>
  <c r="K85" i="1"/>
  <c r="L84" i="1"/>
  <c r="H86" i="1"/>
  <c r="I86" i="1"/>
  <c r="J86" i="1"/>
  <c r="J84" i="1" s="1"/>
  <c r="K86" i="1"/>
  <c r="H87" i="1"/>
  <c r="H50" i="1" s="1"/>
  <c r="I87" i="1"/>
  <c r="I50" i="1" s="1"/>
  <c r="J87" i="1"/>
  <c r="J50" i="1" s="1"/>
  <c r="K87" i="1"/>
  <c r="K50" i="1"/>
  <c r="M50" i="1"/>
  <c r="H88" i="1"/>
  <c r="I88" i="1"/>
  <c r="J88" i="1"/>
  <c r="K88" i="1"/>
  <c r="L88" i="1"/>
  <c r="M88" i="1"/>
  <c r="G89" i="1"/>
  <c r="G90" i="1"/>
  <c r="G91" i="1"/>
  <c r="H99" i="1"/>
  <c r="H102" i="1"/>
  <c r="H98" i="1"/>
  <c r="I102" i="1"/>
  <c r="J102" i="1"/>
  <c r="I103" i="1"/>
  <c r="I99" i="1" s="1"/>
  <c r="J103" i="1"/>
  <c r="J99" i="1" s="1"/>
  <c r="K103" i="1"/>
  <c r="G103" i="1" s="1"/>
  <c r="L103" i="1"/>
  <c r="L99" i="1" s="1"/>
  <c r="M103" i="1"/>
  <c r="M99" i="1" s="1"/>
  <c r="H104" i="1"/>
  <c r="I104" i="1"/>
  <c r="I537" i="1"/>
  <c r="J104" i="1"/>
  <c r="K104" i="1"/>
  <c r="K537" i="1" s="1"/>
  <c r="L104" i="1"/>
  <c r="L537" i="1" s="1"/>
  <c r="M104" i="1"/>
  <c r="M537" i="1" s="1"/>
  <c r="G105" i="1"/>
  <c r="G106" i="1"/>
  <c r="H107" i="1"/>
  <c r="I107" i="1"/>
  <c r="J107" i="1"/>
  <c r="K107" i="1"/>
  <c r="L107" i="1"/>
  <c r="M107" i="1"/>
  <c r="G108" i="1"/>
  <c r="G109" i="1"/>
  <c r="H110" i="1"/>
  <c r="I110" i="1"/>
  <c r="J110" i="1"/>
  <c r="K110" i="1"/>
  <c r="L110" i="1"/>
  <c r="M110" i="1"/>
  <c r="G111" i="1"/>
  <c r="G112" i="1"/>
  <c r="H113" i="1"/>
  <c r="I113" i="1"/>
  <c r="J113" i="1"/>
  <c r="K113" i="1"/>
  <c r="L113" i="1"/>
  <c r="M113" i="1"/>
  <c r="G114" i="1"/>
  <c r="G115" i="1"/>
  <c r="H116" i="1"/>
  <c r="I116" i="1"/>
  <c r="J116" i="1"/>
  <c r="K116" i="1"/>
  <c r="L116" i="1"/>
  <c r="M116" i="1"/>
  <c r="G117" i="1"/>
  <c r="G118" i="1"/>
  <c r="H119" i="1"/>
  <c r="I119" i="1"/>
  <c r="G119" i="1" s="1"/>
  <c r="J119" i="1"/>
  <c r="K119" i="1"/>
  <c r="L119" i="1"/>
  <c r="M119" i="1"/>
  <c r="G120" i="1"/>
  <c r="G121" i="1"/>
  <c r="H122" i="1"/>
  <c r="I122" i="1"/>
  <c r="J122" i="1"/>
  <c r="K122" i="1"/>
  <c r="M122" i="1"/>
  <c r="G123" i="1"/>
  <c r="G124" i="1"/>
  <c r="H125" i="1"/>
  <c r="I125" i="1"/>
  <c r="J125" i="1"/>
  <c r="K125" i="1"/>
  <c r="L125" i="1"/>
  <c r="M125" i="1"/>
  <c r="G126" i="1"/>
  <c r="G127" i="1"/>
  <c r="H128" i="1"/>
  <c r="I128" i="1"/>
  <c r="J128" i="1"/>
  <c r="K128" i="1"/>
  <c r="L128" i="1"/>
  <c r="M128" i="1"/>
  <c r="G129" i="1"/>
  <c r="G130" i="1"/>
  <c r="H131" i="1"/>
  <c r="I131" i="1"/>
  <c r="J131" i="1"/>
  <c r="K131" i="1"/>
  <c r="L131" i="1"/>
  <c r="M131" i="1"/>
  <c r="G132" i="1"/>
  <c r="G133" i="1"/>
  <c r="H134" i="1"/>
  <c r="I134" i="1"/>
  <c r="J134" i="1"/>
  <c r="K134" i="1"/>
  <c r="L134" i="1"/>
  <c r="M134" i="1"/>
  <c r="G135" i="1"/>
  <c r="G136" i="1"/>
  <c r="H137" i="1"/>
  <c r="I137" i="1"/>
  <c r="J137" i="1"/>
  <c r="K137" i="1"/>
  <c r="L137" i="1"/>
  <c r="M137" i="1"/>
  <c r="G138" i="1"/>
  <c r="G139" i="1"/>
  <c r="H140" i="1"/>
  <c r="I140" i="1"/>
  <c r="J140" i="1"/>
  <c r="K140" i="1"/>
  <c r="L140" i="1"/>
  <c r="M140" i="1"/>
  <c r="G141" i="1"/>
  <c r="G142" i="1"/>
  <c r="H143" i="1"/>
  <c r="I143" i="1"/>
  <c r="J143" i="1"/>
  <c r="K143" i="1"/>
  <c r="L143" i="1"/>
  <c r="M143" i="1"/>
  <c r="G144" i="1"/>
  <c r="G145" i="1"/>
  <c r="H146" i="1"/>
  <c r="I146" i="1"/>
  <c r="J146" i="1"/>
  <c r="K146" i="1"/>
  <c r="L146" i="1"/>
  <c r="M146" i="1"/>
  <c r="G147" i="1"/>
  <c r="G148" i="1"/>
  <c r="H149" i="1"/>
  <c r="I149" i="1"/>
  <c r="J149" i="1"/>
  <c r="K149" i="1"/>
  <c r="L149" i="1"/>
  <c r="M149" i="1"/>
  <c r="G150" i="1"/>
  <c r="G151" i="1"/>
  <c r="I152" i="1"/>
  <c r="J152" i="1"/>
  <c r="K152" i="1"/>
  <c r="L152" i="1"/>
  <c r="M152" i="1"/>
  <c r="H152" i="1"/>
  <c r="G154" i="1"/>
  <c r="H155" i="1"/>
  <c r="I155" i="1"/>
  <c r="K155" i="1"/>
  <c r="L155" i="1"/>
  <c r="M155" i="1"/>
  <c r="G156" i="1"/>
  <c r="G157" i="1"/>
  <c r="H158" i="1"/>
  <c r="I158" i="1"/>
  <c r="K158" i="1"/>
  <c r="K601" i="1"/>
  <c r="K598" i="1" s="1"/>
  <c r="L158" i="1"/>
  <c r="L601" i="1" s="1"/>
  <c r="M158" i="1"/>
  <c r="M601" i="1" s="1"/>
  <c r="Q158" i="1"/>
  <c r="G159" i="1"/>
  <c r="G160" i="1"/>
  <c r="H161" i="1"/>
  <c r="I161" i="1"/>
  <c r="J161" i="1"/>
  <c r="K161" i="1"/>
  <c r="G161" i="1" s="1"/>
  <c r="L161" i="1"/>
  <c r="M161" i="1"/>
  <c r="G162" i="1"/>
  <c r="G163" i="1"/>
  <c r="I164" i="1"/>
  <c r="J164" i="1"/>
  <c r="K164" i="1"/>
  <c r="L164" i="1"/>
  <c r="M164" i="1"/>
  <c r="H165" i="1"/>
  <c r="H164" i="1" s="1"/>
  <c r="G166" i="1"/>
  <c r="H167" i="1"/>
  <c r="G167" i="1" s="1"/>
  <c r="I167" i="1"/>
  <c r="J167" i="1"/>
  <c r="K167" i="1"/>
  <c r="L167" i="1"/>
  <c r="M167" i="1"/>
  <c r="G168" i="1"/>
  <c r="G169" i="1"/>
  <c r="H170" i="1"/>
  <c r="I170" i="1"/>
  <c r="J170" i="1"/>
  <c r="K170" i="1"/>
  <c r="L170" i="1"/>
  <c r="M170" i="1"/>
  <c r="G171" i="1"/>
  <c r="H173" i="1"/>
  <c r="I173" i="1"/>
  <c r="J173" i="1"/>
  <c r="J613" i="1" s="1"/>
  <c r="J610" i="1" s="1"/>
  <c r="L173" i="1"/>
  <c r="L613" i="1" s="1"/>
  <c r="L610" i="1" s="1"/>
  <c r="M173" i="1"/>
  <c r="M613" i="1" s="1"/>
  <c r="G174" i="1"/>
  <c r="G175" i="1"/>
  <c r="H176" i="1"/>
  <c r="I176" i="1"/>
  <c r="J176" i="1"/>
  <c r="K176" i="1"/>
  <c r="L176" i="1"/>
  <c r="M176" i="1"/>
  <c r="G177" i="1"/>
  <c r="G178" i="1"/>
  <c r="H179" i="1"/>
  <c r="I179" i="1"/>
  <c r="J179" i="1"/>
  <c r="K179" i="1"/>
  <c r="L179" i="1"/>
  <c r="M179" i="1"/>
  <c r="G180" i="1"/>
  <c r="G181" i="1"/>
  <c r="G182" i="1"/>
  <c r="H183" i="1"/>
  <c r="I183" i="1"/>
  <c r="J183" i="1"/>
  <c r="K183" i="1"/>
  <c r="L183" i="1"/>
  <c r="M183" i="1"/>
  <c r="G184" i="1"/>
  <c r="G185" i="1"/>
  <c r="G186" i="1"/>
  <c r="H187" i="1"/>
  <c r="I187" i="1"/>
  <c r="J187" i="1"/>
  <c r="K187" i="1"/>
  <c r="L187" i="1"/>
  <c r="M187" i="1"/>
  <c r="H191" i="1"/>
  <c r="I191" i="1"/>
  <c r="J191" i="1"/>
  <c r="K191" i="1"/>
  <c r="L191" i="1"/>
  <c r="M191" i="1"/>
  <c r="G192" i="1"/>
  <c r="G193" i="1"/>
  <c r="G194" i="1"/>
  <c r="H195" i="1"/>
  <c r="I195" i="1"/>
  <c r="J195" i="1"/>
  <c r="K195" i="1"/>
  <c r="L195" i="1"/>
  <c r="M195" i="1"/>
  <c r="G196" i="1"/>
  <c r="G197" i="1"/>
  <c r="G198" i="1"/>
  <c r="H199" i="1"/>
  <c r="I199" i="1"/>
  <c r="J199" i="1"/>
  <c r="K199" i="1"/>
  <c r="L199" i="1"/>
  <c r="M199" i="1"/>
  <c r="G200" i="1"/>
  <c r="G201" i="1"/>
  <c r="H202" i="1"/>
  <c r="I202" i="1"/>
  <c r="J202" i="1"/>
  <c r="K202" i="1"/>
  <c r="L202" i="1"/>
  <c r="M202" i="1"/>
  <c r="G203" i="1"/>
  <c r="G204" i="1"/>
  <c r="H205" i="1"/>
  <c r="I205" i="1"/>
  <c r="J205" i="1"/>
  <c r="K205" i="1"/>
  <c r="L205" i="1"/>
  <c r="M205" i="1"/>
  <c r="G206" i="1"/>
  <c r="G207" i="1"/>
  <c r="H208" i="1"/>
  <c r="I208" i="1"/>
  <c r="J208" i="1"/>
  <c r="K208" i="1"/>
  <c r="L208" i="1"/>
  <c r="M208" i="1"/>
  <c r="G209" i="1"/>
  <c r="G210" i="1"/>
  <c r="H211" i="1"/>
  <c r="I211" i="1"/>
  <c r="J211" i="1"/>
  <c r="K211" i="1"/>
  <c r="L211" i="1"/>
  <c r="M211" i="1"/>
  <c r="G213" i="1"/>
  <c r="H214" i="1"/>
  <c r="I214" i="1"/>
  <c r="J214" i="1"/>
  <c r="K214" i="1"/>
  <c r="L214" i="1"/>
  <c r="M214" i="1"/>
  <c r="G215" i="1"/>
  <c r="G216" i="1"/>
  <c r="H217" i="1"/>
  <c r="I217" i="1"/>
  <c r="I101" i="1" s="1"/>
  <c r="I100" i="1" s="1"/>
  <c r="J217" i="1"/>
  <c r="K217" i="1"/>
  <c r="L217" i="1"/>
  <c r="M217" i="1"/>
  <c r="G218" i="1"/>
  <c r="G219" i="1"/>
  <c r="H220" i="1"/>
  <c r="I220" i="1"/>
  <c r="J220" i="1"/>
  <c r="K220" i="1"/>
  <c r="M220" i="1"/>
  <c r="G222" i="1"/>
  <c r="H223" i="1"/>
  <c r="I223" i="1"/>
  <c r="J223" i="1"/>
  <c r="K223" i="1"/>
  <c r="L223" i="1"/>
  <c r="M223" i="1"/>
  <c r="G224" i="1"/>
  <c r="G225" i="1"/>
  <c r="H226" i="1"/>
  <c r="I226" i="1"/>
  <c r="J226" i="1"/>
  <c r="K226" i="1"/>
  <c r="L226" i="1"/>
  <c r="M226" i="1"/>
  <c r="G227" i="1"/>
  <c r="G228" i="1"/>
  <c r="H229" i="1"/>
  <c r="I229" i="1"/>
  <c r="J229" i="1"/>
  <c r="K229" i="1"/>
  <c r="L229" i="1"/>
  <c r="M229" i="1"/>
  <c r="G230" i="1"/>
  <c r="G231" i="1"/>
  <c r="H235" i="1"/>
  <c r="I235" i="1"/>
  <c r="J235" i="1"/>
  <c r="K235" i="1"/>
  <c r="L235" i="1"/>
  <c r="M235" i="1"/>
  <c r="G236" i="1"/>
  <c r="G237" i="1"/>
  <c r="H238" i="1"/>
  <c r="I238" i="1"/>
  <c r="J238" i="1"/>
  <c r="K238" i="1"/>
  <c r="M238" i="1"/>
  <c r="G239" i="1"/>
  <c r="G240" i="1"/>
  <c r="H244" i="1"/>
  <c r="I244" i="1"/>
  <c r="J244" i="1"/>
  <c r="G244" i="1" s="1"/>
  <c r="K244" i="1"/>
  <c r="L244" i="1"/>
  <c r="M244" i="1"/>
  <c r="G245" i="1"/>
  <c r="G246" i="1"/>
  <c r="H247" i="1"/>
  <c r="I247" i="1"/>
  <c r="J247" i="1"/>
  <c r="K247" i="1"/>
  <c r="L247" i="1"/>
  <c r="M247" i="1"/>
  <c r="G248" i="1"/>
  <c r="G249" i="1"/>
  <c r="H250" i="1"/>
  <c r="I250" i="1"/>
  <c r="J250" i="1"/>
  <c r="K250" i="1"/>
  <c r="L250" i="1"/>
  <c r="M250" i="1"/>
  <c r="G251" i="1"/>
  <c r="G252" i="1"/>
  <c r="H253" i="1"/>
  <c r="I253" i="1"/>
  <c r="J253" i="1"/>
  <c r="K253" i="1"/>
  <c r="L253" i="1"/>
  <c r="M253" i="1"/>
  <c r="G254" i="1"/>
  <c r="G255" i="1"/>
  <c r="H256" i="1"/>
  <c r="I256" i="1"/>
  <c r="J256" i="1"/>
  <c r="K256" i="1"/>
  <c r="L256" i="1"/>
  <c r="M256" i="1"/>
  <c r="G258" i="1"/>
  <c r="H259" i="1"/>
  <c r="I259" i="1"/>
  <c r="J259" i="1"/>
  <c r="K259" i="1"/>
  <c r="L259" i="1"/>
  <c r="M259" i="1"/>
  <c r="G260" i="1"/>
  <c r="G261" i="1"/>
  <c r="H262" i="1"/>
  <c r="I262" i="1"/>
  <c r="J262" i="1"/>
  <c r="K262" i="1"/>
  <c r="L262" i="1"/>
  <c r="M262" i="1"/>
  <c r="G263" i="1"/>
  <c r="G264" i="1"/>
  <c r="H265" i="1"/>
  <c r="I265" i="1"/>
  <c r="J265" i="1"/>
  <c r="K265" i="1"/>
  <c r="L265" i="1"/>
  <c r="M265" i="1"/>
  <c r="G266" i="1"/>
  <c r="G267" i="1"/>
  <c r="H268" i="1"/>
  <c r="I268" i="1"/>
  <c r="J268" i="1"/>
  <c r="K268" i="1"/>
  <c r="L268" i="1"/>
  <c r="M268" i="1"/>
  <c r="G269" i="1"/>
  <c r="G270" i="1"/>
  <c r="H271" i="1"/>
  <c r="I271" i="1"/>
  <c r="J271" i="1"/>
  <c r="K271" i="1"/>
  <c r="L271" i="1"/>
  <c r="M271" i="1"/>
  <c r="G272" i="1"/>
  <c r="G273" i="1"/>
  <c r="H274" i="1"/>
  <c r="I274" i="1"/>
  <c r="L274" i="1"/>
  <c r="M274" i="1"/>
  <c r="J275" i="1"/>
  <c r="G276" i="1"/>
  <c r="H277" i="1"/>
  <c r="I277" i="1"/>
  <c r="K277" i="1"/>
  <c r="L277" i="1"/>
  <c r="M277" i="1"/>
  <c r="J278" i="1"/>
  <c r="G279" i="1"/>
  <c r="H280" i="1"/>
  <c r="I280" i="1"/>
  <c r="J280" i="1"/>
  <c r="K280" i="1"/>
  <c r="L280" i="1"/>
  <c r="M280" i="1"/>
  <c r="G281" i="1"/>
  <c r="G282" i="1"/>
  <c r="H283" i="1"/>
  <c r="I283" i="1"/>
  <c r="J283" i="1"/>
  <c r="K283" i="1"/>
  <c r="L283" i="1"/>
  <c r="M283" i="1"/>
  <c r="G284" i="1"/>
  <c r="G285" i="1"/>
  <c r="H286" i="1"/>
  <c r="I286" i="1"/>
  <c r="J286" i="1"/>
  <c r="K286" i="1"/>
  <c r="L286" i="1"/>
  <c r="M286" i="1"/>
  <c r="G287" i="1"/>
  <c r="G288" i="1"/>
  <c r="H289" i="1"/>
  <c r="I289" i="1"/>
  <c r="J289" i="1"/>
  <c r="K289" i="1"/>
  <c r="L289" i="1"/>
  <c r="M289" i="1"/>
  <c r="G290" i="1"/>
  <c r="G291" i="1"/>
  <c r="H292" i="1"/>
  <c r="I292" i="1"/>
  <c r="J292" i="1"/>
  <c r="K292" i="1"/>
  <c r="L292" i="1"/>
  <c r="M292" i="1"/>
  <c r="G293" i="1"/>
  <c r="G294" i="1"/>
  <c r="H295" i="1"/>
  <c r="I295" i="1"/>
  <c r="J295" i="1"/>
  <c r="K295" i="1"/>
  <c r="L295" i="1"/>
  <c r="M295" i="1"/>
  <c r="G296" i="1"/>
  <c r="G297" i="1"/>
  <c r="H298" i="1"/>
  <c r="I298" i="1"/>
  <c r="J298" i="1"/>
  <c r="K298" i="1"/>
  <c r="L298" i="1"/>
  <c r="M298" i="1"/>
  <c r="G299" i="1"/>
  <c r="G300" i="1"/>
  <c r="H301" i="1"/>
  <c r="I301" i="1"/>
  <c r="J301" i="1"/>
  <c r="K301" i="1"/>
  <c r="L301" i="1"/>
  <c r="M301" i="1"/>
  <c r="G302" i="1"/>
  <c r="G303" i="1"/>
  <c r="H304" i="1"/>
  <c r="I304" i="1"/>
  <c r="J304" i="1"/>
  <c r="K304" i="1"/>
  <c r="L304" i="1"/>
  <c r="M304" i="1"/>
  <c r="G305" i="1"/>
  <c r="G306" i="1"/>
  <c r="H307" i="1"/>
  <c r="I307" i="1"/>
  <c r="J307" i="1"/>
  <c r="K307" i="1"/>
  <c r="L307" i="1"/>
  <c r="M307" i="1"/>
  <c r="G308" i="1"/>
  <c r="G309" i="1"/>
  <c r="H310" i="1"/>
  <c r="I310" i="1"/>
  <c r="J310" i="1"/>
  <c r="K310" i="1"/>
  <c r="L310" i="1"/>
  <c r="M310" i="1"/>
  <c r="G311" i="1"/>
  <c r="G312" i="1"/>
  <c r="H313" i="1"/>
  <c r="I313" i="1"/>
  <c r="J313" i="1"/>
  <c r="K313" i="1"/>
  <c r="L313" i="1"/>
  <c r="M313" i="1"/>
  <c r="G314" i="1"/>
  <c r="G315" i="1"/>
  <c r="J316" i="1"/>
  <c r="G317" i="1"/>
  <c r="J319" i="1"/>
  <c r="G319" i="1" s="1"/>
  <c r="G320" i="1"/>
  <c r="J322" i="1"/>
  <c r="K322" i="1"/>
  <c r="L322" i="1"/>
  <c r="M322" i="1"/>
  <c r="G323" i="1"/>
  <c r="J331" i="1"/>
  <c r="K331" i="1"/>
  <c r="L331" i="1"/>
  <c r="M331" i="1"/>
  <c r="G332" i="1"/>
  <c r="J340" i="1"/>
  <c r="K340" i="1"/>
  <c r="L340" i="1"/>
  <c r="M340" i="1"/>
  <c r="G341" i="1"/>
  <c r="J349" i="1"/>
  <c r="K349" i="1"/>
  <c r="L349" i="1"/>
  <c r="M349" i="1"/>
  <c r="G350" i="1"/>
  <c r="J355" i="1"/>
  <c r="K355" i="1"/>
  <c r="L355" i="1"/>
  <c r="M355" i="1"/>
  <c r="G356" i="1"/>
  <c r="J361" i="1"/>
  <c r="L361" i="1"/>
  <c r="M361" i="1"/>
  <c r="J370" i="1"/>
  <c r="K370" i="1"/>
  <c r="L370" i="1"/>
  <c r="M370" i="1"/>
  <c r="G371" i="1"/>
  <c r="J379" i="1"/>
  <c r="K379" i="1"/>
  <c r="L379" i="1"/>
  <c r="M379" i="1"/>
  <c r="G380" i="1"/>
  <c r="J388" i="1"/>
  <c r="K388" i="1"/>
  <c r="L388" i="1"/>
  <c r="M388" i="1"/>
  <c r="G389" i="1"/>
  <c r="J397" i="1"/>
  <c r="K397" i="1"/>
  <c r="L397" i="1"/>
  <c r="M397" i="1"/>
  <c r="G398" i="1"/>
  <c r="H491" i="1"/>
  <c r="H488" i="1" s="1"/>
  <c r="I491" i="1"/>
  <c r="J491" i="1"/>
  <c r="J488" i="1"/>
  <c r="H492" i="1"/>
  <c r="I492" i="1"/>
  <c r="I489" i="1"/>
  <c r="J492" i="1"/>
  <c r="J489" i="1"/>
  <c r="J487" i="1" s="1"/>
  <c r="H493" i="1"/>
  <c r="I493" i="1"/>
  <c r="J493" i="1"/>
  <c r="K493" i="1"/>
  <c r="L493" i="1"/>
  <c r="M493" i="1"/>
  <c r="G494" i="1"/>
  <c r="G495" i="1"/>
  <c r="H496" i="1"/>
  <c r="I496" i="1"/>
  <c r="J496" i="1"/>
  <c r="K496" i="1"/>
  <c r="L496" i="1"/>
  <c r="M496" i="1"/>
  <c r="G497" i="1"/>
  <c r="G498" i="1"/>
  <c r="H499" i="1"/>
  <c r="I499" i="1"/>
  <c r="J499" i="1"/>
  <c r="L499" i="1"/>
  <c r="M499" i="1"/>
  <c r="G500" i="1"/>
  <c r="G501" i="1"/>
  <c r="H509" i="1"/>
  <c r="I509" i="1"/>
  <c r="J509" i="1"/>
  <c r="J508" i="1" s="1"/>
  <c r="K509" i="1"/>
  <c r="L509" i="1"/>
  <c r="M509" i="1"/>
  <c r="H510" i="1"/>
  <c r="H508" i="1" s="1"/>
  <c r="I510" i="1"/>
  <c r="J510" i="1"/>
  <c r="K510" i="1"/>
  <c r="L510" i="1"/>
  <c r="L508" i="1" s="1"/>
  <c r="M510" i="1"/>
  <c r="H511" i="1"/>
  <c r="I511" i="1"/>
  <c r="J511" i="1"/>
  <c r="G511" i="1" s="1"/>
  <c r="K511" i="1"/>
  <c r="L511" i="1"/>
  <c r="M511" i="1"/>
  <c r="G512" i="1"/>
  <c r="G513" i="1"/>
  <c r="H518" i="1"/>
  <c r="H515" i="1" s="1"/>
  <c r="I518" i="1"/>
  <c r="I515" i="1" s="1"/>
  <c r="K518" i="1"/>
  <c r="L518" i="1"/>
  <c r="L515" i="1" s="1"/>
  <c r="M518" i="1"/>
  <c r="M515" i="1" s="1"/>
  <c r="H519" i="1"/>
  <c r="H516" i="1" s="1"/>
  <c r="I519" i="1"/>
  <c r="J519" i="1"/>
  <c r="J516" i="1"/>
  <c r="K519" i="1"/>
  <c r="K516" i="1"/>
  <c r="L519" i="1"/>
  <c r="L517" i="1"/>
  <c r="M519" i="1"/>
  <c r="M516" i="1"/>
  <c r="H520" i="1"/>
  <c r="I520" i="1"/>
  <c r="K520" i="1"/>
  <c r="L520" i="1"/>
  <c r="M520" i="1"/>
  <c r="J521" i="1"/>
  <c r="G521" i="1" s="1"/>
  <c r="G522" i="1"/>
  <c r="H539" i="1"/>
  <c r="I539" i="1"/>
  <c r="K539" i="1"/>
  <c r="L539" i="1"/>
  <c r="M539" i="1"/>
  <c r="M615" i="1" s="1"/>
  <c r="H540" i="1"/>
  <c r="I540" i="1"/>
  <c r="I536" i="1" s="1"/>
  <c r="J540" i="1"/>
  <c r="H542" i="1"/>
  <c r="I542" i="1"/>
  <c r="J542" i="1"/>
  <c r="K542" i="1"/>
  <c r="L542" i="1"/>
  <c r="M542" i="1"/>
  <c r="G543" i="1"/>
  <c r="G544" i="1"/>
  <c r="H545" i="1"/>
  <c r="G545" i="1" s="1"/>
  <c r="I545" i="1"/>
  <c r="J545" i="1"/>
  <c r="K545" i="1"/>
  <c r="L545" i="1"/>
  <c r="L541" i="1" s="1"/>
  <c r="M545" i="1"/>
  <c r="H546" i="1"/>
  <c r="I546" i="1"/>
  <c r="L546" i="1"/>
  <c r="M546" i="1"/>
  <c r="J547" i="1"/>
  <c r="G547" i="1" s="1"/>
  <c r="G548" i="1"/>
  <c r="G549" i="1"/>
  <c r="H550" i="1"/>
  <c r="I550" i="1"/>
  <c r="J550" i="1"/>
  <c r="K550" i="1"/>
  <c r="L550" i="1"/>
  <c r="M550" i="1"/>
  <c r="G551" i="1"/>
  <c r="G552" i="1"/>
  <c r="G553" i="1"/>
  <c r="H554" i="1"/>
  <c r="I554" i="1"/>
  <c r="J554" i="1"/>
  <c r="K554" i="1"/>
  <c r="L554" i="1"/>
  <c r="M554" i="1"/>
  <c r="G555" i="1"/>
  <c r="G556" i="1"/>
  <c r="H557" i="1"/>
  <c r="L557" i="1"/>
  <c r="M557" i="1"/>
  <c r="H558" i="1"/>
  <c r="I558" i="1"/>
  <c r="J558" i="1"/>
  <c r="K558" i="1"/>
  <c r="L558" i="1"/>
  <c r="M558" i="1"/>
  <c r="G559" i="1"/>
  <c r="G560" i="1"/>
  <c r="H561" i="1"/>
  <c r="I561" i="1"/>
  <c r="I541" i="1" s="1"/>
  <c r="I538" i="1" s="1"/>
  <c r="J561" i="1"/>
  <c r="K561" i="1"/>
  <c r="K541" i="1" s="1"/>
  <c r="K538" i="1" s="1"/>
  <c r="L561" i="1"/>
  <c r="M561" i="1"/>
  <c r="H562" i="1"/>
  <c r="I562" i="1"/>
  <c r="J562" i="1"/>
  <c r="G563" i="1"/>
  <c r="G565" i="1"/>
  <c r="H571" i="1"/>
  <c r="H567" i="1" s="1"/>
  <c r="I571" i="1"/>
  <c r="J571" i="1"/>
  <c r="K571" i="1"/>
  <c r="K535" i="1" s="1"/>
  <c r="K567" i="1"/>
  <c r="L571" i="1"/>
  <c r="M571" i="1"/>
  <c r="M570" i="1" s="1"/>
  <c r="H572" i="1"/>
  <c r="H568" i="1"/>
  <c r="I572" i="1"/>
  <c r="J572" i="1"/>
  <c r="J568" i="1" s="1"/>
  <c r="K572" i="1"/>
  <c r="K568" i="1" s="1"/>
  <c r="L572" i="1"/>
  <c r="M572" i="1"/>
  <c r="H574" i="1"/>
  <c r="J574" i="1"/>
  <c r="M574" i="1"/>
  <c r="G575" i="1"/>
  <c r="G576" i="1"/>
  <c r="I577" i="1"/>
  <c r="K577" i="1"/>
  <c r="K574" i="1" s="1"/>
  <c r="L577" i="1"/>
  <c r="L574" i="1" s="1"/>
  <c r="H578" i="1"/>
  <c r="J578" i="1"/>
  <c r="G579" i="1"/>
  <c r="G580" i="1"/>
  <c r="I581" i="1"/>
  <c r="I578" i="1" s="1"/>
  <c r="K581" i="1"/>
  <c r="K578" i="1" s="1"/>
  <c r="L581" i="1"/>
  <c r="L578" i="1" s="1"/>
  <c r="M581" i="1"/>
  <c r="M578" i="1"/>
  <c r="G583" i="1"/>
  <c r="G584" i="1"/>
  <c r="H585" i="1"/>
  <c r="H573" i="1"/>
  <c r="I585" i="1"/>
  <c r="I582" i="1"/>
  <c r="J585" i="1"/>
  <c r="J582" i="1"/>
  <c r="K585" i="1"/>
  <c r="K582" i="1" s="1"/>
  <c r="L585" i="1"/>
  <c r="G585" i="1" s="1"/>
  <c r="M585" i="1"/>
  <c r="M573" i="1" s="1"/>
  <c r="H587" i="1"/>
  <c r="I587" i="1"/>
  <c r="J587" i="1"/>
  <c r="J615" i="1" s="1"/>
  <c r="H588" i="1"/>
  <c r="I588" i="1"/>
  <c r="J588" i="1"/>
  <c r="H589" i="1"/>
  <c r="H590" i="1"/>
  <c r="G591" i="1"/>
  <c r="G592" i="1"/>
  <c r="I593" i="1"/>
  <c r="J593" i="1"/>
  <c r="J590" i="1" s="1"/>
  <c r="K593" i="1"/>
  <c r="L593" i="1"/>
  <c r="M593" i="1"/>
  <c r="M590" i="1" s="1"/>
  <c r="H594" i="1"/>
  <c r="G595" i="1"/>
  <c r="G596" i="1"/>
  <c r="I597" i="1"/>
  <c r="I594" i="1" s="1"/>
  <c r="J597" i="1"/>
  <c r="K597" i="1"/>
  <c r="K594" i="1" s="1"/>
  <c r="L597" i="1"/>
  <c r="L594" i="1" s="1"/>
  <c r="M597" i="1"/>
  <c r="M594" i="1" s="1"/>
  <c r="H598" i="1"/>
  <c r="I598" i="1"/>
  <c r="G599" i="1"/>
  <c r="G600" i="1"/>
  <c r="J601" i="1"/>
  <c r="J598" i="1" s="1"/>
  <c r="H602" i="1"/>
  <c r="G603" i="1"/>
  <c r="G604" i="1"/>
  <c r="I605" i="1"/>
  <c r="I602" i="1" s="1"/>
  <c r="J605" i="1"/>
  <c r="J602" i="1" s="1"/>
  <c r="K605" i="1"/>
  <c r="K589" i="1" s="1"/>
  <c r="L605" i="1"/>
  <c r="L602" i="1" s="1"/>
  <c r="M605" i="1"/>
  <c r="M602" i="1" s="1"/>
  <c r="H606" i="1"/>
  <c r="G607" i="1"/>
  <c r="G608" i="1"/>
  <c r="I609" i="1"/>
  <c r="J609" i="1"/>
  <c r="J606" i="1" s="1"/>
  <c r="K606" i="1"/>
  <c r="L606" i="1"/>
  <c r="G153" i="1"/>
  <c r="M489" i="1"/>
  <c r="K274" i="1"/>
  <c r="K546" i="1"/>
  <c r="K75" i="1"/>
  <c r="K361" i="1"/>
  <c r="K99" i="1"/>
  <c r="H582" i="1"/>
  <c r="I606" i="1"/>
  <c r="G362" i="1"/>
  <c r="J48" i="1"/>
  <c r="I568" i="1"/>
  <c r="K540" i="1"/>
  <c r="K562" i="1"/>
  <c r="K536" i="1"/>
  <c r="G343" i="1"/>
  <c r="G415" i="1"/>
  <c r="G451" i="1"/>
  <c r="J51" i="1"/>
  <c r="G463" i="1"/>
  <c r="G38" i="1"/>
  <c r="G87" i="1"/>
  <c r="J570" i="1"/>
  <c r="J539" i="1"/>
  <c r="H84" i="1"/>
  <c r="G66" i="1"/>
  <c r="G475" i="1"/>
  <c r="G256" i="1"/>
  <c r="G122" i="1"/>
  <c r="G358" i="1"/>
  <c r="G367" i="1"/>
  <c r="G334" i="1"/>
  <c r="G394" i="1"/>
  <c r="H569" i="1"/>
  <c r="I20" i="1"/>
  <c r="K48" i="1"/>
  <c r="H490" i="1"/>
  <c r="J573" i="1"/>
  <c r="J569" i="1" s="1"/>
  <c r="G397" i="1"/>
  <c r="G146" i="1"/>
  <c r="M567" i="1"/>
  <c r="J567" i="1"/>
  <c r="J566" i="1" s="1"/>
  <c r="G307" i="1"/>
  <c r="G262" i="1"/>
  <c r="I616" i="1"/>
  <c r="L516" i="1"/>
  <c r="J21" i="1"/>
  <c r="J20" i="1" s="1"/>
  <c r="G609" i="1"/>
  <c r="K590" i="1"/>
  <c r="M582" i="1"/>
  <c r="G229" i="1"/>
  <c r="I98" i="1"/>
  <c r="K616" i="1"/>
  <c r="G214" i="1"/>
  <c r="G27" i="1"/>
  <c r="K21" i="1"/>
  <c r="K20" i="1" s="1"/>
  <c r="K23" i="1"/>
  <c r="K97" i="1"/>
  <c r="M517" i="1"/>
  <c r="J490" i="1"/>
  <c r="M568" i="1"/>
  <c r="L567" i="1"/>
  <c r="I516" i="1"/>
  <c r="H489" i="1"/>
  <c r="K573" i="1"/>
  <c r="M564" i="1"/>
  <c r="M562" i="1" s="1"/>
  <c r="K569" i="1"/>
  <c r="M540" i="1"/>
  <c r="M536" i="1" s="1"/>
  <c r="K505" i="1"/>
  <c r="L20" i="1" l="1"/>
  <c r="L526" i="1"/>
  <c r="G337" i="1"/>
  <c r="L487" i="1"/>
  <c r="G92" i="1"/>
  <c r="M47" i="1"/>
  <c r="L42" i="1"/>
  <c r="L41" i="1" s="1"/>
  <c r="L16" i="1"/>
  <c r="H535" i="1"/>
  <c r="G86" i="1"/>
  <c r="M51" i="1"/>
  <c r="G72" i="1"/>
  <c r="L47" i="1"/>
  <c r="L535" i="1"/>
  <c r="I590" i="1"/>
  <c r="I589" i="1"/>
  <c r="I586" i="1" s="1"/>
  <c r="K517" i="1"/>
  <c r="K515" i="1"/>
  <c r="K514" i="1" s="1"/>
  <c r="H48" i="1"/>
  <c r="G52" i="1"/>
  <c r="N516" i="1"/>
  <c r="N517" i="1"/>
  <c r="M17" i="1"/>
  <c r="M20" i="1"/>
  <c r="H570" i="1"/>
  <c r="H541" i="1"/>
  <c r="G69" i="1"/>
  <c r="G63" i="1"/>
  <c r="G54" i="1"/>
  <c r="G439" i="1"/>
  <c r="N489" i="1"/>
  <c r="N490" i="1"/>
  <c r="G593" i="1"/>
  <c r="H616" i="1"/>
  <c r="I514" i="1"/>
  <c r="K526" i="1"/>
  <c r="G85" i="1"/>
  <c r="G75" i="1"/>
  <c r="G448" i="1"/>
  <c r="N508" i="1"/>
  <c r="N17" i="1"/>
  <c r="N42" i="1" s="1"/>
  <c r="N20" i="1"/>
  <c r="H536" i="1"/>
  <c r="L570" i="1"/>
  <c r="K615" i="1"/>
  <c r="G22" i="1"/>
  <c r="H586" i="1"/>
  <c r="G492" i="1"/>
  <c r="J277" i="1"/>
  <c r="G278" i="1"/>
  <c r="K84" i="1"/>
  <c r="K502" i="1"/>
  <c r="G502" i="1" s="1"/>
  <c r="G503" i="1"/>
  <c r="I517" i="1"/>
  <c r="H20" i="1"/>
  <c r="G20" i="1" s="1"/>
  <c r="I51" i="1"/>
  <c r="G51" i="1" s="1"/>
  <c r="H51" i="1"/>
  <c r="L615" i="1"/>
  <c r="J535" i="1"/>
  <c r="M488" i="1"/>
  <c r="M524" i="1" s="1"/>
  <c r="G496" i="1"/>
  <c r="G493" i="1"/>
  <c r="G304" i="1"/>
  <c r="G301" i="1"/>
  <c r="G280" i="1"/>
  <c r="G155" i="1"/>
  <c r="G88" i="1"/>
  <c r="K491" i="1"/>
  <c r="G491" i="1" s="1"/>
  <c r="G406" i="1"/>
  <c r="G418" i="1"/>
  <c r="G421" i="1"/>
  <c r="G442" i="1"/>
  <c r="G78" i="1"/>
  <c r="G469" i="1"/>
  <c r="N526" i="1"/>
  <c r="N96" i="1"/>
  <c r="J541" i="1"/>
  <c r="G542" i="1"/>
  <c r="M514" i="1"/>
  <c r="G170" i="1"/>
  <c r="N535" i="1"/>
  <c r="G478" i="1"/>
  <c r="G481" i="1"/>
  <c r="N487" i="1"/>
  <c r="G505" i="1"/>
  <c r="G23" i="1"/>
  <c r="J546" i="1"/>
  <c r="G558" i="1"/>
  <c r="G388" i="1"/>
  <c r="G313" i="1"/>
  <c r="G310" i="1"/>
  <c r="G217" i="1"/>
  <c r="G195" i="1"/>
  <c r="G191" i="1"/>
  <c r="G183" i="1"/>
  <c r="G412" i="1"/>
  <c r="G427" i="1"/>
  <c r="N51" i="1"/>
  <c r="G241" i="1"/>
  <c r="G352" i="1"/>
  <c r="L540" i="1"/>
  <c r="L536" i="1" s="1"/>
  <c r="L534" i="1" s="1"/>
  <c r="G564" i="1"/>
  <c r="L562" i="1"/>
  <c r="G562" i="1" s="1"/>
  <c r="M616" i="1"/>
  <c r="M620" i="1" s="1"/>
  <c r="L568" i="1"/>
  <c r="G568" i="1" s="1"/>
  <c r="G577" i="1"/>
  <c r="G557" i="1"/>
  <c r="G554" i="1"/>
  <c r="G550" i="1"/>
  <c r="G546" i="1"/>
  <c r="M541" i="1"/>
  <c r="M538" i="1" s="1"/>
  <c r="L514" i="1"/>
  <c r="G510" i="1"/>
  <c r="M508" i="1"/>
  <c r="I508" i="1"/>
  <c r="G361" i="1"/>
  <c r="G355" i="1"/>
  <c r="G349" i="1"/>
  <c r="G340" i="1"/>
  <c r="G331" i="1"/>
  <c r="G322" i="1"/>
  <c r="J101" i="1"/>
  <c r="G271" i="1"/>
  <c r="G268" i="1"/>
  <c r="G265" i="1"/>
  <c r="G259" i="1"/>
  <c r="G179" i="1"/>
  <c r="G164" i="1"/>
  <c r="G152" i="1"/>
  <c r="G149" i="1"/>
  <c r="G143" i="1"/>
  <c r="G140" i="1"/>
  <c r="G137" i="1"/>
  <c r="G134" i="1"/>
  <c r="G131" i="1"/>
  <c r="G128" i="1"/>
  <c r="G125" i="1"/>
  <c r="G116" i="1"/>
  <c r="G113" i="1"/>
  <c r="G110" i="1"/>
  <c r="G107" i="1"/>
  <c r="I525" i="1"/>
  <c r="G29" i="1"/>
  <c r="G400" i="1"/>
  <c r="G457" i="1"/>
  <c r="G466" i="1"/>
  <c r="L525" i="1"/>
  <c r="N84" i="1"/>
  <c r="N514" i="1"/>
  <c r="N615" i="1"/>
  <c r="K566" i="1"/>
  <c r="G253" i="1"/>
  <c r="G250" i="1"/>
  <c r="G247" i="1"/>
  <c r="G238" i="1"/>
  <c r="G235" i="1"/>
  <c r="G226" i="1"/>
  <c r="G223" i="1"/>
  <c r="G208" i="1"/>
  <c r="G205" i="1"/>
  <c r="G202" i="1"/>
  <c r="G199" i="1"/>
  <c r="J47" i="1"/>
  <c r="G26" i="1"/>
  <c r="G403" i="1"/>
  <c r="N586" i="1"/>
  <c r="N567" i="1"/>
  <c r="L524" i="1"/>
  <c r="M525" i="1"/>
  <c r="G597" i="1"/>
  <c r="L573" i="1"/>
  <c r="L569" i="1" s="1"/>
  <c r="L566" i="1" s="1"/>
  <c r="G84" i="1"/>
  <c r="G588" i="1"/>
  <c r="G587" i="1"/>
  <c r="G571" i="1"/>
  <c r="J616" i="1"/>
  <c r="G516" i="1"/>
  <c r="G379" i="1"/>
  <c r="G370" i="1"/>
  <c r="G298" i="1"/>
  <c r="G295" i="1"/>
  <c r="G292" i="1"/>
  <c r="G289" i="1"/>
  <c r="G286" i="1"/>
  <c r="G283" i="1"/>
  <c r="G176" i="1"/>
  <c r="G158" i="1"/>
  <c r="M526" i="1"/>
  <c r="H49" i="1"/>
  <c r="H47" i="1" s="1"/>
  <c r="G436" i="1"/>
  <c r="K47" i="1"/>
  <c r="K100" i="1"/>
  <c r="N524" i="1"/>
  <c r="L490" i="1"/>
  <c r="G484" i="1"/>
  <c r="J589" i="1"/>
  <c r="J617" i="1" s="1"/>
  <c r="G578" i="1"/>
  <c r="G561" i="1"/>
  <c r="M535" i="1"/>
  <c r="M534" i="1" s="1"/>
  <c r="H615" i="1"/>
  <c r="G499" i="1"/>
  <c r="G173" i="1"/>
  <c r="K534" i="1"/>
  <c r="N41" i="1"/>
  <c r="G102" i="1"/>
  <c r="N525" i="1"/>
  <c r="L100" i="1"/>
  <c r="G409" i="1"/>
  <c r="K96" i="1"/>
  <c r="M598" i="1"/>
  <c r="G598" i="1" s="1"/>
  <c r="M586" i="1"/>
  <c r="N562" i="1"/>
  <c r="N540" i="1"/>
  <c r="N538" i="1" s="1"/>
  <c r="L616" i="1"/>
  <c r="H487" i="1"/>
  <c r="J97" i="1"/>
  <c r="J100" i="1"/>
  <c r="I43" i="1"/>
  <c r="G43" i="1" s="1"/>
  <c r="G18" i="1"/>
  <c r="H16" i="1"/>
  <c r="H42" i="1"/>
  <c r="J526" i="1"/>
  <c r="G274" i="1"/>
  <c r="H526" i="1"/>
  <c r="G50" i="1"/>
  <c r="I47" i="1"/>
  <c r="I42" i="1"/>
  <c r="I16" i="1"/>
  <c r="L96" i="1"/>
  <c r="G99" i="1"/>
  <c r="H566" i="1"/>
  <c r="K586" i="1"/>
  <c r="K617" i="1"/>
  <c r="K621" i="1" s="1"/>
  <c r="M569" i="1"/>
  <c r="L598" i="1"/>
  <c r="G601" i="1"/>
  <c r="K620" i="1"/>
  <c r="G489" i="1"/>
  <c r="G277" i="1"/>
  <c r="M566" i="1"/>
  <c r="I526" i="1"/>
  <c r="M96" i="1"/>
  <c r="I97" i="1"/>
  <c r="I96" i="1" s="1"/>
  <c r="G572" i="1"/>
  <c r="I490" i="1"/>
  <c r="M100" i="1"/>
  <c r="G539" i="1"/>
  <c r="G104" i="1"/>
  <c r="H517" i="1"/>
  <c r="K508" i="1"/>
  <c r="G508" i="1" s="1"/>
  <c r="J518" i="1"/>
  <c r="I615" i="1"/>
  <c r="G581" i="1"/>
  <c r="G519" i="1"/>
  <c r="G275" i="1"/>
  <c r="I573" i="1"/>
  <c r="K602" i="1"/>
  <c r="G602" i="1" s="1"/>
  <c r="J594" i="1"/>
  <c r="G594" i="1" s="1"/>
  <c r="L590" i="1"/>
  <c r="G590" i="1" s="1"/>
  <c r="L582" i="1"/>
  <c r="G582" i="1" s="1"/>
  <c r="I567" i="1"/>
  <c r="G567" i="1" s="1"/>
  <c r="J537" i="1"/>
  <c r="J536" i="1"/>
  <c r="J520" i="1"/>
  <c r="G520" i="1" s="1"/>
  <c r="J274" i="1"/>
  <c r="I613" i="1"/>
  <c r="H101" i="1"/>
  <c r="J98" i="1"/>
  <c r="N100" i="1"/>
  <c r="N573" i="1"/>
  <c r="G21" i="1"/>
  <c r="J17" i="1"/>
  <c r="I488" i="1"/>
  <c r="K570" i="1"/>
  <c r="G605" i="1"/>
  <c r="I570" i="1"/>
  <c r="I574" i="1"/>
  <c r="G574" i="1" s="1"/>
  <c r="G165" i="1"/>
  <c r="H514" i="1"/>
  <c r="G509" i="1"/>
  <c r="K17" i="1"/>
  <c r="I535" i="1"/>
  <c r="I534" i="1" s="1"/>
  <c r="J538" i="1"/>
  <c r="N523" i="1" l="1"/>
  <c r="G48" i="1"/>
  <c r="K614" i="1"/>
  <c r="G570" i="1"/>
  <c r="H537" i="1"/>
  <c r="H534" i="1" s="1"/>
  <c r="H617" i="1"/>
  <c r="H621" i="1" s="1"/>
  <c r="G541" i="1"/>
  <c r="M487" i="1"/>
  <c r="G589" i="1"/>
  <c r="H538" i="1"/>
  <c r="J586" i="1"/>
  <c r="N16" i="1"/>
  <c r="G490" i="1"/>
  <c r="K488" i="1"/>
  <c r="K490" i="1"/>
  <c r="G616" i="1"/>
  <c r="N619" i="1"/>
  <c r="M42" i="1"/>
  <c r="M41" i="1" s="1"/>
  <c r="M16" i="1"/>
  <c r="G49" i="1"/>
  <c r="M523" i="1"/>
  <c r="H525" i="1"/>
  <c r="L538" i="1"/>
  <c r="G538" i="1" s="1"/>
  <c r="G540" i="1"/>
  <c r="G536" i="1"/>
  <c r="J621" i="1"/>
  <c r="I524" i="1"/>
  <c r="I523" i="1" s="1"/>
  <c r="I487" i="1"/>
  <c r="K42" i="1"/>
  <c r="K41" i="1" s="1"/>
  <c r="K16" i="1"/>
  <c r="I617" i="1"/>
  <c r="I614" i="1" s="1"/>
  <c r="G573" i="1"/>
  <c r="I569" i="1"/>
  <c r="G569" i="1" s="1"/>
  <c r="G488" i="1"/>
  <c r="H97" i="1"/>
  <c r="G101" i="1"/>
  <c r="H100" i="1"/>
  <c r="G100" i="1" s="1"/>
  <c r="N616" i="1"/>
  <c r="N536" i="1"/>
  <c r="N534" i="1" s="1"/>
  <c r="J525" i="1"/>
  <c r="J620" i="1" s="1"/>
  <c r="G98" i="1"/>
  <c r="J16" i="1"/>
  <c r="J42" i="1"/>
  <c r="J41" i="1" s="1"/>
  <c r="G518" i="1"/>
  <c r="J517" i="1"/>
  <c r="G517" i="1" s="1"/>
  <c r="J515" i="1"/>
  <c r="J524" i="1" s="1"/>
  <c r="H620" i="1"/>
  <c r="J96" i="1"/>
  <c r="L617" i="1"/>
  <c r="G17" i="1"/>
  <c r="I620" i="1"/>
  <c r="L586" i="1"/>
  <c r="G535" i="1"/>
  <c r="J614" i="1"/>
  <c r="J534" i="1"/>
  <c r="L620" i="1"/>
  <c r="G615" i="1"/>
  <c r="N569" i="1"/>
  <c r="N566" i="1" s="1"/>
  <c r="N617" i="1"/>
  <c r="N621" i="1" s="1"/>
  <c r="G613" i="1"/>
  <c r="I610" i="1"/>
  <c r="L523" i="1"/>
  <c r="L619" i="1"/>
  <c r="G526" i="1"/>
  <c r="H41" i="1"/>
  <c r="G47" i="1"/>
  <c r="M617" i="1"/>
  <c r="I41" i="1"/>
  <c r="G586" i="1" l="1"/>
  <c r="G16" i="1"/>
  <c r="G537" i="1"/>
  <c r="H614" i="1"/>
  <c r="G534" i="1"/>
  <c r="K524" i="1"/>
  <c r="K487" i="1"/>
  <c r="G487" i="1" s="1"/>
  <c r="M619" i="1"/>
  <c r="I619" i="1"/>
  <c r="G42" i="1"/>
  <c r="I566" i="1"/>
  <c r="G566" i="1" s="1"/>
  <c r="G620" i="1"/>
  <c r="H96" i="1"/>
  <c r="G96" i="1" s="1"/>
  <c r="G97" i="1"/>
  <c r="H524" i="1"/>
  <c r="I621" i="1"/>
  <c r="G617" i="1"/>
  <c r="J619" i="1"/>
  <c r="J618" i="1" s="1"/>
  <c r="J523" i="1"/>
  <c r="J514" i="1"/>
  <c r="G514" i="1" s="1"/>
  <c r="G515" i="1"/>
  <c r="N614" i="1"/>
  <c r="N620" i="1"/>
  <c r="N618" i="1" s="1"/>
  <c r="M614" i="1"/>
  <c r="G606" i="1" s="1"/>
  <c r="M621" i="1"/>
  <c r="M618" i="1" s="1"/>
  <c r="G610" i="1" s="1"/>
  <c r="L621" i="1"/>
  <c r="L618" i="1" s="1"/>
  <c r="L614" i="1"/>
  <c r="G41" i="1"/>
  <c r="G525" i="1"/>
  <c r="K523" i="1" l="1"/>
  <c r="K619" i="1"/>
  <c r="K618" i="1" s="1"/>
  <c r="I618" i="1"/>
  <c r="G621" i="1"/>
  <c r="G524" i="1"/>
  <c r="H523" i="1"/>
  <c r="G523" i="1" s="1"/>
  <c r="H619" i="1"/>
  <c r="G614" i="1"/>
  <c r="G619" i="1" l="1"/>
  <c r="H618" i="1"/>
  <c r="G618" i="1" s="1"/>
</calcChain>
</file>

<file path=xl/sharedStrings.xml><?xml version="1.0" encoding="utf-8"?>
<sst xmlns="http://schemas.openxmlformats.org/spreadsheetml/2006/main" count="2780" uniqueCount="419">
  <si>
    <t>Структура муниципальной программы «Создание благоприятных условий для жизнедеятельности населения Азовского немецкого национального муниципального района Омской области"</t>
  </si>
  <si>
    <t>Муниципальная программа "Создание благоприятных условий для жизнедеятельности населения Азовского немецкого национального муниципального района Омской области"</t>
  </si>
  <si>
    <t xml:space="preserve">№
п\п
</t>
  </si>
  <si>
    <t>Наименование показателя</t>
  </si>
  <si>
    <t>Срок реализации</t>
  </si>
  <si>
    <t xml:space="preserve">Соисполнитель, исполнитель основного мероприятия, исполнитель ведомственной целевой программы, исполнитель мероприятия
</t>
  </si>
  <si>
    <t xml:space="preserve">Финансовое обеспечение </t>
  </si>
  <si>
    <t xml:space="preserve">Целевые индикаторы реализации мероприятия (группы мероприятий) муниципальной программы </t>
  </si>
  <si>
    <t xml:space="preserve">с
(год)
</t>
  </si>
  <si>
    <t xml:space="preserve">по
(год)
</t>
  </si>
  <si>
    <t>Источник</t>
  </si>
  <si>
    <t>Объем (рублей)</t>
  </si>
  <si>
    <t>Наименование</t>
  </si>
  <si>
    <t>Единица измере-ния</t>
  </si>
  <si>
    <t>Значение</t>
  </si>
  <si>
    <t>Всего</t>
  </si>
  <si>
    <t>в том числе по годам реализации муниципальной программы</t>
  </si>
  <si>
    <t xml:space="preserve">Всего
</t>
  </si>
  <si>
    <t>2020 год</t>
  </si>
  <si>
    <t>2021 год</t>
  </si>
  <si>
    <t>2022 год</t>
  </si>
  <si>
    <t>2023 год</t>
  </si>
  <si>
    <t>2024 год</t>
  </si>
  <si>
    <t>2025 год</t>
  </si>
  <si>
    <t>Цель программы:Повышение уровня жизнедеятельности населения Азовского ННМР Омской области.</t>
  </si>
  <si>
    <t>х</t>
  </si>
  <si>
    <t>Задача 1:Создание условий для развития жилищной сферы, обеспечение повышения доступности жилья.</t>
  </si>
  <si>
    <t xml:space="preserve">  Подпрограмма 1 "Развитие жилищного строительства на территории Азовского немецкого национального муниципального района Омской области"</t>
  </si>
  <si>
    <t>Цель подпрограммы 1. Обеспечение населения доступным и комфортным жильем.</t>
  </si>
  <si>
    <t>1.</t>
  </si>
  <si>
    <t>Задача 1 подпрограммы Предоставление государственной поддержки в решении жилищной проблемы граждан, нуждающихся в улучшении жилищных условий.</t>
  </si>
  <si>
    <t xml:space="preserve">АдминистрацияАзовского немецкого национального муниципального района Омской области, Комитет по строительству и архитектуре Администрации Азовского немецкого национального муниципального района Омской области  </t>
  </si>
  <si>
    <t>Всего, из них расходы за счет:</t>
  </si>
  <si>
    <t>1.  Налоговых и неналоговых доходов, поступлений  нецелевого характера в районный бюджет ( далее- источник №1)</t>
  </si>
  <si>
    <t>2. Поступлений целевого характера из федерального, областного бюджетов (далее- источник №2)</t>
  </si>
  <si>
    <t>3. Средств бюджетов поселений Азовского ННМР Омской области (далее - источник №3)</t>
  </si>
  <si>
    <t>1.1</t>
  </si>
  <si>
    <t xml:space="preserve">Основное мероприятие 1 -  Создание условий для обеспечения граждан доступным и комфортным жильем в Азовском немецком национальном муниципальном районе Омской области </t>
  </si>
  <si>
    <t>1.  источник №1</t>
  </si>
  <si>
    <t>2.источник №2</t>
  </si>
  <si>
    <t>1.1.1</t>
  </si>
  <si>
    <t xml:space="preserve">Мероприятие 1 -  Предоставление гражданам социальных выплат на строительство (реконструкцию) индивидуального жилья 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</si>
  <si>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                  </t>
  </si>
  <si>
    <t xml:space="preserve">   Количество семей, получивших государственную поддержку при строительстве индивидуальных жилых домов</t>
  </si>
  <si>
    <t>семей</t>
  </si>
  <si>
    <t>1.1.2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</si>
  <si>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        </t>
  </si>
  <si>
    <t>Количество молодых семей, которым предоставлена государственная поддержка на строительство или приобретение жилья</t>
  </si>
  <si>
    <t>1.1.3</t>
  </si>
  <si>
    <t xml:space="preserve">Мероприятие 3: Предоставление молодым семьям участникам подпрограммы при рождении (усыновлении) 1 ребёнка дополнительной социальной выплаты в размере не менее чем 5 процентов расчётной (средней) стоимости жилья 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</si>
  <si>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  </t>
  </si>
  <si>
    <t>Количество молодых семей - участников подпрограммы, которым при рождении (усыновлении) 1 ребенка предоставлена дополнительная социальная выплата в размере не менее чем 5 процентов расчетной (средней) стоимости жилья</t>
  </si>
  <si>
    <t>1.1.4</t>
  </si>
  <si>
    <t>Мероприятие 4: Осуществление капитального и текущего ремонта домов муниципального специализированного жилищного фонда Азовского немецкого национального муниципального района Омской области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</si>
  <si>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</t>
  </si>
  <si>
    <t>Площадь многоквартирных домов, в отношении которых произведен текущий ремонт</t>
  </si>
  <si>
    <t>тыс. кв.м.</t>
  </si>
  <si>
    <t>1.1.5</t>
  </si>
  <si>
    <t>Мероприятие 5: Содержание жилых помещений муниципального имущества Азовского немецкого национального муниципального района Омской области</t>
  </si>
  <si>
    <t>Итого по подпрограмме 1</t>
  </si>
  <si>
    <t>Задача 2:Повышение уровня обеспеченности населения объектами социального назначения и объектами инженерной инфраструктуры</t>
  </si>
  <si>
    <t xml:space="preserve">Подпрограмма 2.  «Развитие социальной и коммунальной инфраструктуры Азовского немецкого национального муниципального района Омской области» </t>
  </si>
  <si>
    <t>Цель  подпрограммы 2.  Создание безопасных и комфортных условий для проживания населения Азовского ННМР Омской области</t>
  </si>
  <si>
    <t>2.1</t>
  </si>
  <si>
    <t xml:space="preserve">Задача 1 подпрограммы: Комплексное обустройство объектами социальной инфраструктуры населенных пунктов Азовского ННМР Омской области
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</si>
  <si>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                            </t>
  </si>
  <si>
    <t>Всего, в том числе за счет</t>
  </si>
  <si>
    <t>2. источник №2</t>
  </si>
  <si>
    <t>3. источник №3</t>
  </si>
  <si>
    <t>2.1.1</t>
  </si>
  <si>
    <t>Основное мероприятие 1: Развитие социальной инфраструктуры</t>
  </si>
  <si>
    <t>Всего, в том числе за счет:</t>
  </si>
  <si>
    <t>Мероприятие 1. Строительство детского сада в с. Звонарев Кут на 60 мест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</si>
  <si>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  </t>
  </si>
  <si>
    <t>Степень реализации мероприятия</t>
  </si>
  <si>
    <t>процентов</t>
  </si>
  <si>
    <t xml:space="preserve">Комитет по строительству и архитектуре Администрации Азовского немецкого национального муниципального района Омской области  </t>
  </si>
  <si>
    <t xml:space="preserve">расходы на строительно монтажные работы </t>
  </si>
  <si>
    <t xml:space="preserve">   Мероприятие 2. Реконструкция начальной общеобразовательной школы в с. Сосновки на 8 класса-комплекта, 150 мест.</t>
  </si>
  <si>
    <t>Мероприятие 3: Строительство начальной общеобразовательной школы в с. Азово на 24 класса-комплекта, на 550 мест</t>
  </si>
  <si>
    <t>расходы на на проектно-изыскательские работы</t>
  </si>
  <si>
    <t>Мероприятие 4: Строительство крытого хоккейного корта в с. Азово Азовского ННМР Омской области</t>
  </si>
  <si>
    <t>2.1.2</t>
  </si>
  <si>
    <t>Основное мероприяти 2: Благоустройство общественных территорий населенных пунктов Азовского ННМР Омской области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</si>
  <si>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 Администрации Азовского немецкого национального муниципального района Омской области   </t>
  </si>
  <si>
    <t>2.1.2.1</t>
  </si>
  <si>
    <t>Мероприятие 1: Благоустройство территории прилегающей к ул.1 Мая  с.Азово</t>
  </si>
  <si>
    <t>Количество общественных территорий, на которых выполнены работы по благоустройству</t>
  </si>
  <si>
    <t>единиц</t>
  </si>
  <si>
    <t>3.источник №3</t>
  </si>
  <si>
    <t>2.2</t>
  </si>
  <si>
    <t>Задача 2: Повышение качества и надежности предоставления коммунальных услуг населению.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</si>
  <si>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   </t>
  </si>
  <si>
    <t>2.2.1</t>
  </si>
  <si>
    <t>Основное мероприятие 3: Развитие коммунальной инфраструктуры</t>
  </si>
  <si>
    <t>Мероприятие 1 : Строительство водопроводных сетей в жилом квартале ул. Северная — Молодежная с. Звонарев Кут</t>
  </si>
  <si>
    <t>Комитет по строительству и архитектуре Администрации Азовского немецкого национального муниципального района Омской области</t>
  </si>
  <si>
    <t>2.2.2</t>
  </si>
  <si>
    <t>Мероприятие 2: Строительство водопроводных сетей к строящемуся жилому кварталу "200" в с. Азово</t>
  </si>
  <si>
    <t>расходы на на проектно-изыскательские аботы</t>
  </si>
  <si>
    <t>2.2.3</t>
  </si>
  <si>
    <t>Мероприятие 3: Реконструкция котельной в с.Звонарев Кут Азовского ННМР Омской области</t>
  </si>
  <si>
    <t>2.2.3.1</t>
  </si>
  <si>
    <t>2.2.3.2</t>
  </si>
  <si>
    <t>2.2.4</t>
  </si>
  <si>
    <t>Мероприятие 4: Строительство модульной газовой котельной в с.Березовка Азовского ННМР Омской области</t>
  </si>
  <si>
    <t>2.2.4.1</t>
  </si>
  <si>
    <t>расходы на на проектно-изыскательские  работы</t>
  </si>
  <si>
    <t>2.2.4.2</t>
  </si>
  <si>
    <t>2.2.5</t>
  </si>
  <si>
    <t>Мероприятие 5: Строительство газовой модульной котельной в с. Александровка Азовского немецкого национального муниципального района Омской области</t>
  </si>
  <si>
    <t>2.2.5.1</t>
  </si>
  <si>
    <t>2.2.5.2</t>
  </si>
  <si>
    <t xml:space="preserve">расходы на строительно- монтажные работы </t>
  </si>
  <si>
    <t>2.2.6</t>
  </si>
  <si>
    <t xml:space="preserve">Мероприятие 6: Строительство модульной газовой котельной в д. Трубецкое </t>
  </si>
  <si>
    <t>2.2.6.1</t>
  </si>
  <si>
    <t>2.2.7</t>
  </si>
  <si>
    <t>Мероприятие 7: Строительство объекта: «Модульная газовая котельная в с. Пришиб Азовского немецкого национального муниципального района Омской области»</t>
  </si>
  <si>
    <t>2.2.7.1</t>
  </si>
  <si>
    <t>расходы на строительно- монтажные работы</t>
  </si>
  <si>
    <t>2.2.8</t>
  </si>
  <si>
    <t>Мероприятие 8: Субсидия юридическим лицам, осуществляющим услуги по теплоснабжению, на прохождение отопительного периода.</t>
  </si>
  <si>
    <t>2.2.9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</si>
  <si>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области, Управление имущественных отношений Азовского немецкого национального муниципального района Омской области    </t>
  </si>
  <si>
    <t>2.2.10</t>
  </si>
  <si>
    <t>Количество введенного в эксплуатацию  межпоселкового водопровода</t>
  </si>
  <si>
    <t>км.</t>
  </si>
  <si>
    <t>2.2.11</t>
  </si>
  <si>
    <t>Количество введенного в эксплуатацию  внутрипоселкового водопровода</t>
  </si>
  <si>
    <t>омитет по строительству и архитектуре Администрации Азовского немецкого национального муниципального района Омской области</t>
  </si>
  <si>
    <t>2.2.12</t>
  </si>
  <si>
    <t>Доля котельных, обеспеченных резервными источниками электроснабжения</t>
  </si>
  <si>
    <t>2.2.13</t>
  </si>
  <si>
    <t>2.2.14</t>
  </si>
  <si>
    <t>2.2.15</t>
  </si>
  <si>
    <t>2.2.16</t>
  </si>
  <si>
    <t>2.2.17</t>
  </si>
  <si>
    <t>2.2.18</t>
  </si>
  <si>
    <t>2.2.19</t>
  </si>
  <si>
    <t>Количество приобретенного оборудования</t>
  </si>
  <si>
    <t>единица</t>
  </si>
  <si>
    <t>2.2.20</t>
  </si>
  <si>
    <t>2.2.21</t>
  </si>
  <si>
    <t>Количество приобретенной продукции</t>
  </si>
  <si>
    <t>м</t>
  </si>
  <si>
    <t>2.2.22</t>
  </si>
  <si>
    <t>Мероприятие 22: Реконструкция с переводом на газ котельной в с. Пришиб Азовского ННМР Омской области</t>
  </si>
  <si>
    <t>2.2.22.1</t>
  </si>
  <si>
    <t>2.2.22.2</t>
  </si>
  <si>
    <t>2.2.23</t>
  </si>
  <si>
    <t>Мероприятие 23: Реконструкция котельной с переводом на газ в с. Цветнополье Азовского ННМР Омской области</t>
  </si>
  <si>
    <t>2.2.23.1</t>
  </si>
  <si>
    <t>2.2.23.2</t>
  </si>
  <si>
    <t>2.2.24</t>
  </si>
  <si>
    <t>Мероприятие 24: Реконструкция котельной с переводом на газ в с. Сереброполье Азовского ННМР Омской области</t>
  </si>
  <si>
    <t>2.2.24.1</t>
  </si>
  <si>
    <t>2.2.24.2</t>
  </si>
  <si>
    <t>2.2.25</t>
  </si>
  <si>
    <t>Количество введенного в эксплуатацию внутрипоселкового газопровода</t>
  </si>
  <si>
    <t>2.2.26</t>
  </si>
  <si>
    <t>2.2.27</t>
  </si>
  <si>
    <t>Количество введенного в эксплуатацию межпоселкового водопровода</t>
  </si>
  <si>
    <t>2.2.28</t>
  </si>
  <si>
    <t>2.2.29</t>
  </si>
  <si>
    <t>2.2.30</t>
  </si>
  <si>
    <t>Мероприятие 30: Реконструкция котельной МБОУ «Кудук — Чиликская ООШ» Азовского ННМР Омской области</t>
  </si>
  <si>
    <t>2.2.30.1</t>
  </si>
  <si>
    <t>2.2.30.2</t>
  </si>
  <si>
    <t>2.2.31</t>
  </si>
  <si>
    <t>Мероприятие 31: Реконструкция котельной МБОУ Азовский детский сад «Солнышко» Азовского ННМР Омской области</t>
  </si>
  <si>
    <t>2.2.31.1</t>
  </si>
  <si>
    <t>2.2.31.2</t>
  </si>
  <si>
    <t>2.2.33</t>
  </si>
  <si>
    <t>2.2.34</t>
  </si>
  <si>
    <t>2.2.35</t>
  </si>
  <si>
    <t>2.2.36</t>
  </si>
  <si>
    <t>2.2.37</t>
  </si>
  <si>
    <t>2.2.38</t>
  </si>
  <si>
    <t>2.2.39</t>
  </si>
  <si>
    <t>2.2.40</t>
  </si>
  <si>
    <t>2.2.41</t>
  </si>
  <si>
    <t>2.2.42</t>
  </si>
  <si>
    <t>Количество муниципальных предприятий Азовского немецкого национального муниципального района Омской области, осуществляющих регулируемый вид деятельности в сфере теплоснабжения на территории Азовского немецкого национального муниципального района Омской области и эксплуатирующие муниципальное имущество, переданное в хозяйственное ведение, которым оказана поддержка</t>
  </si>
  <si>
    <t>2.2.43</t>
  </si>
  <si>
    <t>Количество юридических лиц Азовского немецкого национального муниципального района Омской области, осуществляющих регулируемый вид деятельности в сфере теплоснабжения на территории Азовского немецкого национального муниципального района Омской области эксплуатирующих муниципальное имущество, переданное в хозяйственное ведение, которым оказана поддержка</t>
  </si>
  <si>
    <t>2.2.44</t>
  </si>
  <si>
    <t>Количество приобретенной специальной техники для подвоза питьевой воды</t>
  </si>
  <si>
    <t>2.2.45</t>
  </si>
  <si>
    <t>Обеспечение бесперебойного функционирования объектов жилищно-коммунального комплекса на территории Азовского немецкого национального муниципального района Омской области</t>
  </si>
  <si>
    <t>2.2.46</t>
  </si>
  <si>
    <t xml:space="preserve">Администрация Азовского немецкого национального муниципального района Омской области,  Комитет по образованию Азовского немецкого национального муниципального района Омской области  </t>
  </si>
  <si>
    <t>Отсутствие у муниципальных учреждений кредиторской задолженности за тепловое снабжение</t>
  </si>
  <si>
    <t>Количество приобретенной трубной продукции водохозяйственного назначения</t>
  </si>
  <si>
    <t>метров</t>
  </si>
  <si>
    <t>Количество приобретенной трубной продукции теплотехнического назначения</t>
  </si>
  <si>
    <t>2.3</t>
  </si>
  <si>
    <t xml:space="preserve">Задача 3: Обеспечение актуальности схем территориального планирования
</t>
  </si>
  <si>
    <t>Основное мероприятие 4: Формирование документов территориального планирования и подготовка документации по планировке территории</t>
  </si>
  <si>
    <t>2.3.1</t>
  </si>
  <si>
    <t>Мероприятие 1: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</si>
  <si>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Уровень обеспеченности поселений Азовского немецкого национального муниципального района Омской области актуальными генеральными планами, правилами землепользования и застройки, включая локументацию для внесения сведений о границах населенных пунктов и границах территориальных зон в Единый государственный реестр недвижимости</t>
  </si>
  <si>
    <t>Мероприятие 2: Иные межбюджетные трансферты бюджетам сельских поселений из бюджета муниципального района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</t>
  </si>
  <si>
    <t>Мероприятие 3: 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</si>
  <si>
    <t>2.4</t>
  </si>
  <si>
    <t>2.4.1</t>
  </si>
  <si>
    <t>Мероприятие 1: Реализация мероприятий, направленных на энергосбережение и повышение энергетической эффективности.</t>
  </si>
  <si>
    <t>Количество проведенных энергетических обследований объектов системы коммунальной инфраструктуры в сфере теплоснабжения</t>
  </si>
  <si>
    <t>Задача 5: Создание информационного общества на территории Азовского немецкого национального муниципального района Омской области</t>
  </si>
  <si>
    <t>Основное мероприятие 6: Развитие единой информационно-телекоммуникационной инфраструктуры Азовского немецкого национального муниципального района Омской области</t>
  </si>
  <si>
    <t>Мероприятие 1: Предоставление субсидий из бюджета Азовского немецкого национального муниципального района Омской области юридическим лицам и индивидуальным предпринимателям на финансовое обеспечение расходов в целях организации предоставления услуг сотовой связи  (подвижной радиотелефонной связи) в населенных пунктах Азовского немецкого национального муниципального района Омской области</t>
  </si>
  <si>
    <t>Создание технической возможности оказания услуг сотовой связи (подвижной радиотелефонной связи) в населенных пунктах Азовского немецкого национального муниципального района Омской области</t>
  </si>
  <si>
    <t>Итого по подпрограмме 2, в том числе</t>
  </si>
  <si>
    <t>Задача подпрограммы 2:Развитие современной и эффективной дорожно-транспортной инфраструктуры, повышение транспортной доступности района.</t>
  </si>
  <si>
    <t xml:space="preserve">Подпрограмма  3. "Модернизация, развитие автомобильных дорог, организация транспортного обслуживания населения в Азовском немецком национальном муниципальном районе Омской области" </t>
  </si>
  <si>
    <t>Цель подпрограммы 3. Формирование сети автомобильных дорог, обеспечение транспортной доступности всеми видами транспорта на уровне, гарантирующем экономическую целостность и социальную стабильность Азовского ННМР Омской области</t>
  </si>
  <si>
    <t>3.</t>
  </si>
  <si>
    <t>Задача 1. Улучшение состояния автомобильных дорог и повышение безопасности дорожного движения.</t>
  </si>
  <si>
    <t>3.1</t>
  </si>
  <si>
    <t>Основное мероприятие 1: Организация деятельности в сфере дорожного хозяйства</t>
  </si>
  <si>
    <t>3.1.1</t>
  </si>
  <si>
    <t>Мероприятие 1.                                        Содержание автомобильных дорог местного значения вне границ населенных пунктов в границах муниципального района</t>
  </si>
  <si>
    <t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</t>
  </si>
  <si>
    <t>Протяженность автомобильных дорог местного значениявне вне границ населенных пунктов в границах муниципального района, подлежащих содержанию</t>
  </si>
  <si>
    <t>тыс. км.</t>
  </si>
  <si>
    <t>3.1.2</t>
  </si>
  <si>
    <t>Мероприятие 2.                                           Строительство автомобильной дороги к сельскохозяйственному объекту-животноводческая ферма в д. Роза Долина Азовского ННМР Омской области</t>
  </si>
  <si>
    <t>Протяженность построенных автомобильных дорог</t>
  </si>
  <si>
    <t>3.1.2.1</t>
  </si>
  <si>
    <t>3.1.2.2</t>
  </si>
  <si>
    <t>3.1.3</t>
  </si>
  <si>
    <t>Мероприятие 3.                                 Строительство автомобильной дороги к сельскохозяйственному объекту — животноводческая ферма в с. Александровка Азовского немецкого национального муниципального района Омской области</t>
  </si>
  <si>
    <t>3.1.4</t>
  </si>
  <si>
    <t>Мероприятие 4:                                       Капитальный ремонт, ремонт автомобильных дорог общего пользования местного значения в Азовском немецком национальном муниципальном районе Омской области</t>
  </si>
  <si>
    <t>Площадь автомобильных дорог с твердым покрытием, в отношении которых произведен капитальный ремонт, ремонт</t>
  </si>
  <si>
    <t>3</t>
  </si>
  <si>
    <t>Задача 2:Обеспечение населенных пунктов круглогодичной связью по автомобильным дорогам общего пользования.</t>
  </si>
  <si>
    <t>3.2.</t>
  </si>
  <si>
    <t>Основное мероприятие 2: Создание условий для предоставления транспортных услуг населению и организация транспортного обслуживания населения  Азовского немецкого национального муниципального района Омской области</t>
  </si>
  <si>
    <t>3.2.1.</t>
  </si>
  <si>
    <t>Мероприятие 1: 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 на территории Азовского немецкого национального муниципального района Омской области</t>
  </si>
  <si>
    <t>Объем пассажирских перевозок автомобильным транспортом по регулируемым тарифам, установленным с учетом бюджетных ассигнований на выполнение работ, связанных с осуществлением регулярных перевозок автомобильным транспортом по регулируемым тарифам по муниципальным маршрутам</t>
  </si>
  <si>
    <t>млн. пассажиров</t>
  </si>
  <si>
    <t>Мероприятие 2: Организация и обеспечение устойчивого, надежного, безопасного функционирования пассажирского транспорта</t>
  </si>
  <si>
    <t>3..2.2</t>
  </si>
  <si>
    <t>Мероприятие 3: Субсидии перевозчикам на возмещение недополученных доходов в связи с оказанием услуг по перевозке учащихся общеобразовательных учреждений очной формы обучения на льготных условиях автомобильным пассажирским транспортом общего пользования, осуществляющим регулярные перевозки в поселковом сообщении в границах поселений Азовского немецкого национального муниципального района Омской области</t>
  </si>
  <si>
    <t>Объем пассажирских перевозок автомобильным транспортом учащихся общеобразовательных учреждений очной формы обучения на льготных условиях</t>
  </si>
  <si>
    <t>3.3.</t>
  </si>
  <si>
    <t>Основное мероприятие 3: Капитальный ремонт, ремонт автомобильных дорог общего пользования местного значения в поселениях</t>
  </si>
  <si>
    <t>3.3.1</t>
  </si>
  <si>
    <t>Мероприятие 1: Ремонт автомобильной дороги по ул. Садовая в д. Поповка Азовского немецкого национального муниципального района  Омской области</t>
  </si>
  <si>
    <t>Площадь отремонтированного участка автомобильной дороги</t>
  </si>
  <si>
    <t>кв.м.</t>
  </si>
  <si>
    <t>3.3.2</t>
  </si>
  <si>
    <t>Мероприятие 2: Ремонт автомобильной дороги по ул. Садовая на участке от дома №64 по ул. Пионерская до площади Возрождения, с. Азово Азовского немецкого национального муниципального района  Омской области</t>
  </si>
  <si>
    <t>3.3.3</t>
  </si>
  <si>
    <t>Мероприятие 3: Ремонт автомобильной дороги по ул. Рабочая на участке от дома №2А/1 до дома №74/2, с. Азово Азовского немецкого национального муниципального района  Омской области</t>
  </si>
  <si>
    <t>3.3.4</t>
  </si>
  <si>
    <t>Мероприятие 4: Ремонт автомобильной дороги по ул. Победа на участке от дома №33 по ул. Рабочая до дома №21/2 по ул. Победа, с. Азово Азовскогонемецкого национального муниципального района  Омской области</t>
  </si>
  <si>
    <t>3.3.5</t>
  </si>
  <si>
    <t>Мероприятие 5: Ремонт автомобильной дороги по ул. Советская в с. Азово Азовского ННМР Омской области</t>
  </si>
  <si>
    <t xml:space="preserve">Итого по подпрограмме 3 </t>
  </si>
  <si>
    <t>ВСЕГО по муниципальной программе</t>
  </si>
  <si>
    <t>Мероприятие 4: Строительство водопроводных сетей для ликвидации спутниковых водопроводов, проходящих по тепловым сетям в д.Гауф Азовского немецкого национального муниципального района Омской области 1-й этап</t>
  </si>
  <si>
    <t>Мероприятие 5: Строительство водопровода от ул. Заготзерно до ул. Восточная в с. Азово, Азовского ННМР, Омской области</t>
  </si>
  <si>
    <t>Мероприятие 6: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с.Сосновка ул.60лет CCCР д. 21</t>
  </si>
  <si>
    <t>Мероприятие 8: Субсидии из бюджета  Азовского немецкого национального муниципального района Омской области организациям Азовского немецкого национального муниципального района Омской области, ведущим деятельность в отраслях экономики, в наибольшей степени пострадавших в условиях ухудшения ситуации в результате распространения новой коронавирусной инфекции</t>
  </si>
  <si>
    <t>Мероприятие 9: Финансовое обеспечение затрат, связанных с погашением задолженности перед поставщиками топливно- энергетических ресурсов организациями коммунального комплекса, осуществляющим регулируемый вид деятельности в сфере теплоснабжения на территории Азовского немецкого национального муниципального района Омской области</t>
  </si>
  <si>
    <t>Мероприятие 10: Предоставление субсидий из бюджета Азовского немецкого национального муниципального района Омской области организациям, осуществляющим регулируемый вид деятельности в сфере теплоснабжения на территории Азовского немецкого национального муниципального района Омской области</t>
  </si>
  <si>
    <t>Мероприятие 11: Иные межбюджетные трансферты бюджетам сельских поселений из бюджета муниципального района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</si>
  <si>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Мероприятие 12: Проведение энергетических обследований объектов системы коммунальной инфраструктуры в сфере теплоснабжения</t>
  </si>
  <si>
    <t>Мероприятие 13: Приобретение технологического оборудования теплотехнического назначения для котельной д.Трубецкое Азовского немецкого национального муниципального района (котел отопительный)</t>
  </si>
  <si>
    <t>Мероприятие 14: Приобретение технологического оборудования теплотехнического назначения для котельной с. Сосновка Азовского немецкого национального муниципального района  (котел отопительный)</t>
  </si>
  <si>
    <t>Мероприятие 15: Приобретение технологического оборудования теплотехнического назначения для котельной с. Александровка Азовского немецкого национального муниципального района  (трубная продукция)</t>
  </si>
  <si>
    <t>Мероприятие 16: Строительство распределительного газопровода к жилым домам № 1 и № 2 по ул. ЦРМ, с. Азово, Азовского немецкого национального района Омской области</t>
  </si>
  <si>
    <t>Мероприятие 18: Реконструкция межпоселкового водопровода от с. Поповка до с. Сосновка и насосной станции в с. Поповка Азовского ННМР Омской области</t>
  </si>
  <si>
    <t>Мероприятие 20: Строительство блочно — модульной котельной с реконструкцией тепловых сетей в с. Сосновка Азовского ННМР Омской области</t>
  </si>
  <si>
    <t>2.2.20.1</t>
  </si>
  <si>
    <t>2.2.20.2</t>
  </si>
  <si>
    <t>Мероприятие 21: Реконструкция КОС в с. Азово со строительством приемной площадки для ЖБО</t>
  </si>
  <si>
    <t>Мероприятие 23: Субсидии муниципальным унитарным предприятиям Азовского немецкого национального муниципального района Омской области на финансовое обеспечение затрат,связанных с завершением процедуры ликвидации</t>
  </si>
  <si>
    <t>Мероприятие 24: Приобретение технологического оборудования теплотехнического назначения для котельной д. Кудук-Чилик Азовского немецкого национального муниципального района Омской области (котлы отопительные с турбонасадками)</t>
  </si>
  <si>
    <t>Мероприятие 25: Приобретение технологического оборудования теплотехнического назначения для котельной с. Пришиб Азовского немецкого национального муниципального района Омской области (дизельная горелка)</t>
  </si>
  <si>
    <t>Мероприятие 26: Приобретение технологического оборудования теплотехнического назначения для котельной детского сада «Солнышко» с. Азово Азовского немецкого национального муниципального района Омской области (котлы отопительные с турбонасадками)</t>
  </si>
  <si>
    <t>Мероприятие 27: Приобретение трубной продукции теплотехнического назначения для тепловых сетей с. Сосновка Азовского немецкого национального муниципального района Омской области (трубная продукция)</t>
  </si>
  <si>
    <t>Мероприятие 28: Приобретение трубной продукции теплотехнического назначения для тепловых сетей с. Александровка Азовского немецкого национального муниципального района Омской области (трубная продукция)</t>
  </si>
  <si>
    <t>Мероприятие 29: Приобретение трубной продукции теплотехнического назначения для тепловых сетей с. Пришиб Азовского немецкого национального муниципального района Омской области (трубная продукция)</t>
  </si>
  <si>
    <t>Мероприятие 30: Предоставление субсидий муниципальным предприятиям Азовского немецкого национального муниципального района Омской области на возмещение затрат, связанных с оказанием услуг по теплоснабжению на территории Азовского немецкого национального муниципального района Омской области</t>
  </si>
  <si>
    <t>Мероприятие 31: Предоставление субсидий юридическим лицам Азовского немецкого национального муниципального района Омской области на возмещение части затрат, связанных с оказанием услуг по теплоснабжению на территории Азовского немецкого национального муниципального района Омской области</t>
  </si>
  <si>
    <t>2.2.32</t>
  </si>
  <si>
    <t>Мероприятие 32: Приобретение специальной техники для подвоза питьевой воды</t>
  </si>
  <si>
    <t>Мероприятие 33: Предоставление субсидий юридическим лицам Азовского немецкого национального муниципального района Омской области на финансовое обеспечение части затрат, связанных с обеспечением бесперебойного функционирования объектов жилищно-коммунального комплекса на территории Азовского немецкого национального муниципального района Омской области</t>
  </si>
  <si>
    <t>Мероприятие 34: 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</t>
  </si>
  <si>
    <r>
      <t xml:space="preserve">Мероприятие 35: </t>
    </r>
    <r>
      <rPr>
        <sz val="10"/>
        <rFont val="Times New Roman"/>
        <family val="1"/>
        <charset val="128"/>
      </rPr>
      <t>Приобретение трубной продукции водохозяйственного назначения для водопроводных сетей а. Тулумбай Азовского немецкого национального муниципального района Омской области</t>
    </r>
  </si>
  <si>
    <t>Мероприятие 36: Приобретение трубной продукции теплотехнического назначения для тепловых сетей д. Трубецкое Азовского немецкого национального муниципального района Омской области</t>
  </si>
  <si>
    <t>Мероприятие 37: Реконструкция котельной с переводом на газ в с. Звонарев Кут Азовского ННМР Омской области</t>
  </si>
  <si>
    <t>Мероприятие 38: Строительство газовой локальной котельной в с. Березовка Азовского ННМР Омской области</t>
  </si>
  <si>
    <t>Мероприятие 39: Реконструкция водопроводных сетей со строительством насосной станции и РЧВ в с. Поповка Азовского ННМР Омской области</t>
  </si>
  <si>
    <t>Мероприятие 40: Реконструкция котельной с переводом на газ в с. Цветнополье Азовского ННМР Омской области</t>
  </si>
  <si>
    <t>Мероприятие 42: Реконструкция канализационных сетей в с. Азово Азовского ННМР Омской области</t>
  </si>
  <si>
    <t>Мероприятие 43: Реконструкция модульной газовой котельной по ул. Шиллера в с. Азово Азовского ННМР Омской области</t>
  </si>
  <si>
    <t>Мероприятие 44: Строительство газовой локальной котельной в с. Азово Азовского ННМР Омской области</t>
  </si>
  <si>
    <t>Мероприятие 45: Строительство водопроводных сетей с насосной станцией и РЧВ в с. Азово Азовского ННМР Омской области</t>
  </si>
  <si>
    <t>Мероприятие 46: Строительство водопроводных сетей до аула Тулумбай Азовского ННМР Омской области</t>
  </si>
  <si>
    <t>2.2.46.1</t>
  </si>
  <si>
    <t>2.2.46.2</t>
  </si>
  <si>
    <t>2.2.37.1</t>
  </si>
  <si>
    <t>2.2.37.2</t>
  </si>
  <si>
    <t>2.2.41.2</t>
  </si>
  <si>
    <t>2.2.43.1</t>
  </si>
  <si>
    <t>2.2.43.2</t>
  </si>
  <si>
    <t>2.2.42.1</t>
  </si>
  <si>
    <t>2.2.42.2</t>
  </si>
  <si>
    <t>2.2.38.1</t>
  </si>
  <si>
    <t>2.2.38.2</t>
  </si>
  <si>
    <t>2.2.39.1</t>
  </si>
  <si>
    <t>2.2.39.2</t>
  </si>
  <si>
    <t>2.2.44.1</t>
  </si>
  <si>
    <t>2.2.44.2</t>
  </si>
  <si>
    <t>2.2.45.1</t>
  </si>
  <si>
    <t>2.2.45.2</t>
  </si>
  <si>
    <t>2.1.3</t>
  </si>
  <si>
    <t>2.1.4</t>
  </si>
  <si>
    <t>2.1.4.1</t>
  </si>
  <si>
    <t>2.1.4.2</t>
  </si>
  <si>
    <t>2.1.5</t>
  </si>
  <si>
    <t>2.1.6</t>
  </si>
  <si>
    <t>Мероприятие 5: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(организация благоустройства территории поселения)</t>
  </si>
  <si>
    <t>Мероприятие 6: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(создание условий для организации досуга и обеспечения жителей поселения услугами организаций культуры)</t>
  </si>
  <si>
    <t>2.3.2</t>
  </si>
  <si>
    <t>2.3.3</t>
  </si>
  <si>
    <t>2.3.4</t>
  </si>
  <si>
    <t>2.2.47</t>
  </si>
  <si>
    <t>2.2.48</t>
  </si>
  <si>
    <t>2.2.49</t>
  </si>
  <si>
    <t>Мероприятие 49: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д. Роза Долина</t>
  </si>
  <si>
    <t>Мероприятие 29/1: Приобретение трубной продукции теплотехнического назначения для тепловых сетей д. Гауф Азовского немецкого национального муниципального района Омской области (трубная продукция)</t>
  </si>
  <si>
    <t>2.2.50</t>
  </si>
  <si>
    <t>2.2.51</t>
  </si>
  <si>
    <t>2.2.52</t>
  </si>
  <si>
    <t>2.2.53</t>
  </si>
  <si>
    <t>2.2.54</t>
  </si>
  <si>
    <t>2.2.55</t>
  </si>
  <si>
    <t>2.2.56</t>
  </si>
  <si>
    <t>2.2.57</t>
  </si>
  <si>
    <t>2.2.58</t>
  </si>
  <si>
    <t>2.2.59</t>
  </si>
  <si>
    <t>2.2.60</t>
  </si>
  <si>
    <t>Мероприятие 50:  Приобретение технологического оборудования теплотехнического назначения для котельной с. Звонарев Кут Азовского немецкого национального муниципального района Омской области (котел отопительный с газовой горелкой)</t>
  </si>
  <si>
    <t>Мероприятие 51:  Приобретение технологического оборудования теплотехнического назначения для котельной с. Цветнополье Азовского немецкого национального муниципального района Омской области (котел отопительный с газовой горелкой)</t>
  </si>
  <si>
    <t>Мероприятие 52:  Приобретение технологического оборудования теплотехнического назначения для котельной с. Азово Азовского немецкого национального муниципального района Омской области (газовая горелка)</t>
  </si>
  <si>
    <t>Мероприятие 53:  Приобретение технологического оборудования теплотехнического назначения для котельной с. Цветнополье Азовского немецкого национального муниципального района Омской области (насос сетевой)</t>
  </si>
  <si>
    <t>Мероприятие 54: Приобретение трубной продукции теплотехнического назначения для тепловых сетей с. Азово Азовского немецкого национального муниципального района Омской области (трубная продукция)</t>
  </si>
  <si>
    <t>Количество приобретенной трубной продукции</t>
  </si>
  <si>
    <t>Мероприятие 55: Приобретение трубной продукции водохозяйственного назначения для водопроводных сетей с. Азово Азовского немецкого национального муниципального района Омской области (трубная продукция)</t>
  </si>
  <si>
    <t>Мероприятие 56: Приобретение трубной продукции водохозяйственного назначения для водопроводных сетей с. Сосновка Азовского немецкого национального муниципального района Омской области (трубная продукция)</t>
  </si>
  <si>
    <t>Мероприятие 57: Приобретение трубной продукции водохозяйственного назначения для водопроводных сетей с. Березовка Азовского немецкого национального муниципального района Омской области (трубная продукция)</t>
  </si>
  <si>
    <t>Мероприятие 58: Приобретение трубной продукции водохозяйственного назначения для водопроводных сетей с. Звонарев Кут Азовского немецкого национального муниципального района Омской области (трубная продукция)</t>
  </si>
  <si>
    <t>Мероприятие 59: Приобретение трубной продукции водохозяйственного назначения для водопроводных сетей д. Гауф Азовского немецкого национального муниципального района Омской области (трубная продукция)</t>
  </si>
  <si>
    <t>Мероприятие 60: Приобретение трубной продукции водохозяйственного назначения для водопроводных сетей с. Цветнополье Азовского немецкого национального муниципального района Омской области (трубная продукция)</t>
  </si>
  <si>
    <t>Мероприятие 61: Приобретение и установка приборов учета энергетических ресурсов на котельную «Сокол» с. Азово Азовского немецкого национального муниципального района Омской области</t>
  </si>
  <si>
    <t>Количество приобретенного и установленного оборудования</t>
  </si>
  <si>
    <t>Мероприятие 62: Приобретение и установка приборов учета энергетических ресурсов на котельную с. Цветнополье Азовского немецкого национального муниципального района Омской области</t>
  </si>
  <si>
    <t>Мероприятие 63: Приобретение и установка приборов учета энергетических ресурсов на котельную с. Поповка Азовского немецкого национального муниципального района Омской области</t>
  </si>
  <si>
    <t>Мероприятие 64: Приобретение и установка приборов учета энергетических ресурсов на котельную с. Пришиб Азовского немецкого национального муниципального района Омской области</t>
  </si>
  <si>
    <t>2.1.7</t>
  </si>
  <si>
    <t>Мероприятие 7: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(обслуживание и содержание муниципального имущества)</t>
  </si>
  <si>
    <t>Мероприятие 19 Строительство водопроводных сетей в с. Азово Азовского ННМР Омской области</t>
  </si>
  <si>
    <t>2.2.29/1</t>
  </si>
  <si>
    <t>Мероприятие 41: Строительство газовой локальной котельной в д. Сереброполье Азовского ННМР Омской области</t>
  </si>
  <si>
    <t>2.2.61</t>
  </si>
  <si>
    <t>2.2.62</t>
  </si>
  <si>
    <t>2.2.63</t>
  </si>
  <si>
    <t>2.2.64</t>
  </si>
  <si>
    <t>2.2.65</t>
  </si>
  <si>
    <t>2.2.66</t>
  </si>
  <si>
    <t>2.2.67</t>
  </si>
  <si>
    <t>Мероприятие 65: Приобретение технологического оборудования теплотехнического назначения для котельной «Центральная» с. Азово Азовского немецкого национального муниципального района Омской области (труба дымовая)</t>
  </si>
  <si>
    <t>Мероприятие 66: Приобретение технологического оборудования теплотехнического назначения для котельной д. Сереброполье Азовского немецкого национального муниципального района Омской области (котлы отопительные)</t>
  </si>
  <si>
    <t>Мероприятие 67: Приобретение технологического оборудования водохозяйственного назначения для насосной станции с. Березовка Азовского немецкого национального муниципального района Омской области (насосная станция повышения давления)</t>
  </si>
  <si>
    <t>1.1.6</t>
  </si>
  <si>
    <t>Мероприятие 6: Предоставление денежной выплаты гражданам, имеющим трех и более детей, зарегистрированным в качестве многодетной семьи,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</t>
  </si>
  <si>
    <t>2.1.8</t>
  </si>
  <si>
    <t>3.3.6</t>
  </si>
  <si>
    <t>Мероприятие 6: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Федерации)</t>
  </si>
  <si>
    <t>Основное мероприятие 5: Энергосбережение и повышение энергетической эффективности</t>
  </si>
  <si>
    <t>Мероприятие 7: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Цветнополье, ул.Кирова, д. 109а</t>
  </si>
  <si>
    <t>Мероприятие 47: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Пришиб, ул. Центральная, 37а</t>
  </si>
  <si>
    <t>Мероприятие 48: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Звонарев Кут, ул. Школьная, 29а</t>
  </si>
  <si>
    <t>2.2.68</t>
  </si>
  <si>
    <t>Количество введенных в эксплуатацию водопроводных сетей</t>
  </si>
  <si>
    <t>километров</t>
  </si>
  <si>
    <t>Мероприятие 68: Организация водоснабжения а. Тулумбай Азовского ННМР Омской области</t>
  </si>
  <si>
    <t>Мероприятие 69: Приобретение технологического оборудования теплотехнического назначения для котельной с. Александровка Азовского немецкого национального муниципального района Омской области (котел отопительный)</t>
  </si>
  <si>
    <t>Мероприятие 70: Приобретение технологического оборудования теплотехнического назначения для котельной с. Звонарев Кут Азовского немецкого национального муниципального района Омской области (насос сетевой)</t>
  </si>
  <si>
    <t>2.2.69</t>
  </si>
  <si>
    <t>2.2.70</t>
  </si>
  <si>
    <t>2026 год</t>
  </si>
  <si>
    <t>Мероприятие 17: Реконструкция водопроводных сетей со строительством насосной станции и РЧВ в д. Гауф Азовского ННМР Омской области</t>
  </si>
  <si>
    <t>2.2.19.1</t>
  </si>
  <si>
    <t>2.2.40.1</t>
  </si>
  <si>
    <t>2.2.17.1</t>
  </si>
  <si>
    <t>содержание</t>
  </si>
  <si>
    <t>Мероприятие 22: Приобретение, содержание и обслуживание муниципального имущества Азовского немецкого национального муниципального района Омской области</t>
  </si>
  <si>
    <t>Мероприятие 71: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Александровка, ул. Советская</t>
  </si>
  <si>
    <t>Мероприятие 72: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д. Трубецкое, ул. Молодежная</t>
  </si>
  <si>
    <t>2.3.5</t>
  </si>
  <si>
    <t xml:space="preserve">Мероприятие 5: Разработка правил землепользования и застройки Азовского немецкого национального муниципального района Омской области (в том числе внесение изменений), включая подготовку документации для внесения сведений о границах территориальных зон в Единый государственный реестр недвижимости </t>
  </si>
  <si>
    <t xml:space="preserve">Количество разработанных правил землепользования и застройки Азовского немецкого национального муниципального района Омской области (в том числе внесение изменений), включая подготовку документации для внесения сведений о границах территориальных зон в Единый государственный реестр недвижимости </t>
  </si>
  <si>
    <t>Мероприятие 2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</si>
  <si>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2.2.71</t>
  </si>
  <si>
    <t>2.2.72</t>
  </si>
  <si>
    <t>2.2.73</t>
  </si>
  <si>
    <t>Мероприятие 73: Капитальный ремонт сетей водоснабжения по ул. Российская с. Азово</t>
  </si>
  <si>
    <t>Протяженность водопроводных сетей, приведенных в надлежащее состояние в процессе проведения капитального ремонта</t>
  </si>
  <si>
    <t>2.1.2.2</t>
  </si>
  <si>
    <t>Мероприятие 2: Благоустройство пляжа котлована «Токултай»</t>
  </si>
  <si>
    <t>Мероприятие 4:Внесение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</si>
  <si>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 xml:space="preserve">Приложение  к постановлению Администрации Азовского немецкого национального муниципального района Омской области от 25.04.2024 № 315
Приложение № 2
к муниципальной программе Азовского немецкого национального муниципального
 района «Создание благоприятных условий для жизнедеятельности населения 
Азовского немецкого национального муниципального района Омской области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</si>
</sst>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7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30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Times New Roman"/>
      <family val="1"/>
      <charset val="128"/>
    </font>
    <font>
      <sz val="10"/>
      <name val="Times New Roman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Border="0" applyProtection="0"/>
  </cellStyleXfs>
  <cellXfs count="147">
    <xf numFmtId="0" fontId="0" fillId="0" borderId="0" xfId="0"/>
    <xf numFmtId="0" fontId="1" fillId="0" borderId="0" xfId="0" applyFont="1" applyFill="1" applyAlignment="1">
      <alignment horizontal="center" vertical="top" wrapText="1"/>
    </xf>
    <xf numFmtId="4" fontId="1" fillId="0" borderId="0" xfId="0" applyNumberFormat="1" applyFont="1" applyFill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center" vertical="top" wrapText="1"/>
    </xf>
    <xf numFmtId="1" fontId="1" fillId="0" borderId="3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4" fontId="1" fillId="0" borderId="0" xfId="1" applyNumberFormat="1" applyFont="1" applyFill="1" applyBorder="1" applyAlignment="1" applyProtection="1"/>
    <xf numFmtId="0" fontId="1" fillId="0" borderId="0" xfId="1" applyFont="1" applyFill="1" applyBorder="1" applyAlignment="1" applyProtection="1"/>
    <xf numFmtId="4" fontId="1" fillId="0" borderId="7" xfId="0" applyNumberFormat="1" applyFont="1" applyFill="1" applyBorder="1" applyAlignment="1">
      <alignment horizontal="center" vertical="top" wrapText="1"/>
    </xf>
    <xf numFmtId="0" fontId="1" fillId="0" borderId="8" xfId="1" applyFont="1" applyFill="1" applyBorder="1" applyAlignment="1" applyProtection="1">
      <alignment horizontal="left" vertical="top" wrapText="1"/>
    </xf>
    <xf numFmtId="4" fontId="1" fillId="0" borderId="1" xfId="1" applyNumberFormat="1" applyFont="1" applyFill="1" applyBorder="1" applyAlignment="1" applyProtection="1">
      <alignment horizontal="center" vertical="top" wrapText="1"/>
      <protection locked="0"/>
    </xf>
    <xf numFmtId="0" fontId="1" fillId="0" borderId="9" xfId="1" applyFont="1" applyFill="1" applyBorder="1" applyAlignment="1" applyProtection="1">
      <alignment horizontal="left" vertical="top" wrapText="1"/>
    </xf>
    <xf numFmtId="4" fontId="1" fillId="0" borderId="4" xfId="1" applyNumberFormat="1" applyFont="1" applyFill="1" applyBorder="1" applyAlignment="1" applyProtection="1">
      <alignment horizontal="center" vertical="top" wrapText="1"/>
      <protection locked="0"/>
    </xf>
    <xf numFmtId="4" fontId="1" fillId="0" borderId="5" xfId="1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/>
    <xf numFmtId="4" fontId="1" fillId="0" borderId="0" xfId="0" applyNumberFormat="1" applyFont="1" applyFill="1"/>
    <xf numFmtId="0" fontId="1" fillId="0" borderId="0" xfId="0" applyFont="1" applyFill="1"/>
    <xf numFmtId="0" fontId="1" fillId="0" borderId="4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left" vertical="top" wrapText="1"/>
    </xf>
    <xf numFmtId="4" fontId="1" fillId="0" borderId="10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/>
    </xf>
    <xf numFmtId="4" fontId="1" fillId="0" borderId="4" xfId="0" applyNumberFormat="1" applyFont="1" applyFill="1" applyBorder="1" applyAlignment="1">
      <alignment horizontal="center" vertical="top"/>
    </xf>
    <xf numFmtId="4" fontId="1" fillId="0" borderId="2" xfId="1" applyNumberFormat="1" applyFont="1" applyFill="1" applyBorder="1" applyAlignment="1" applyProtection="1">
      <alignment horizontal="center" vertical="top" wrapText="1"/>
    </xf>
    <xf numFmtId="4" fontId="1" fillId="0" borderId="11" xfId="1" applyNumberFormat="1" applyFont="1" applyFill="1" applyBorder="1" applyAlignment="1" applyProtection="1">
      <alignment horizontal="center" vertical="top" wrapText="1"/>
    </xf>
    <xf numFmtId="0" fontId="1" fillId="0" borderId="12" xfId="1" applyFont="1" applyFill="1" applyBorder="1" applyAlignment="1" applyProtection="1">
      <alignment horizontal="left" vertical="top" wrapText="1"/>
    </xf>
    <xf numFmtId="4" fontId="1" fillId="0" borderId="13" xfId="1" applyNumberFormat="1" applyFont="1" applyFill="1" applyBorder="1" applyAlignment="1" applyProtection="1">
      <alignment horizontal="center" vertical="top" wrapText="1"/>
    </xf>
    <xf numFmtId="4" fontId="1" fillId="0" borderId="2" xfId="0" applyNumberFormat="1" applyFont="1" applyFill="1" applyBorder="1" applyAlignment="1">
      <alignment vertical="top" wrapText="1"/>
    </xf>
    <xf numFmtId="4" fontId="1" fillId="0" borderId="14" xfId="0" applyNumberFormat="1" applyFont="1" applyFill="1" applyBorder="1" applyAlignment="1">
      <alignment vertical="top" wrapText="1"/>
    </xf>
    <xf numFmtId="4" fontId="1" fillId="0" borderId="8" xfId="0" applyNumberFormat="1" applyFont="1" applyFill="1" applyBorder="1" applyAlignment="1">
      <alignment vertical="top" wrapText="1"/>
    </xf>
    <xf numFmtId="0" fontId="1" fillId="0" borderId="14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center" vertical="top" wrapText="1"/>
    </xf>
    <xf numFmtId="0" fontId="1" fillId="0" borderId="0" xfId="1" applyFont="1" applyFill="1" applyBorder="1" applyAlignment="1" applyProtection="1">
      <alignment horizontal="center" vertical="center" wrapText="1"/>
    </xf>
    <xf numFmtId="4" fontId="1" fillId="0" borderId="4" xfId="0" applyNumberFormat="1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vertical="top" wrapText="1"/>
    </xf>
    <xf numFmtId="4" fontId="1" fillId="0" borderId="5" xfId="0" applyNumberFormat="1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4" fontId="1" fillId="0" borderId="15" xfId="0" applyNumberFormat="1" applyFont="1" applyFill="1" applyBorder="1" applyAlignment="1">
      <alignment horizontal="center" vertical="top" wrapText="1"/>
    </xf>
    <xf numFmtId="4" fontId="1" fillId="0" borderId="15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1" applyFont="1" applyFill="1" applyBorder="1" applyAlignment="1" applyProtection="1">
      <alignment horizontal="center" vertical="top" wrapText="1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top" wrapText="1"/>
    </xf>
    <xf numFmtId="0" fontId="1" fillId="0" borderId="1" xfId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 wrapText="1"/>
    </xf>
    <xf numFmtId="4" fontId="1" fillId="0" borderId="4" xfId="1" applyNumberFormat="1" applyFont="1" applyFill="1" applyBorder="1" applyAlignment="1" applyProtection="1">
      <alignment horizontal="center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5" xfId="1" applyFont="1" applyFill="1" applyBorder="1" applyAlignment="1" applyProtection="1">
      <alignment horizontal="left" vertical="top" wrapText="1"/>
    </xf>
    <xf numFmtId="4" fontId="1" fillId="0" borderId="9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0" xfId="1" applyFont="1" applyFill="1" applyBorder="1" applyAlignment="1" applyProtection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top" wrapText="1"/>
    </xf>
    <xf numFmtId="0" fontId="1" fillId="0" borderId="4" xfId="1" applyFont="1" applyFill="1" applyBorder="1" applyAlignment="1" applyProtection="1">
      <alignment horizontal="left" vertical="top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4" xfId="1" applyNumberFormat="1" applyFont="1" applyFill="1" applyBorder="1" applyAlignment="1" applyProtection="1">
      <alignment horizontal="center" vertical="top" wrapText="1"/>
    </xf>
    <xf numFmtId="4" fontId="1" fillId="0" borderId="10" xfId="0" applyNumberFormat="1" applyFont="1" applyFill="1" applyBorder="1" applyAlignment="1">
      <alignment horizontal="center" vertical="top" wrapText="1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4" xfId="1" applyNumberFormat="1" applyFont="1" applyFill="1" applyBorder="1" applyAlignment="1" applyProtection="1">
      <alignment horizontal="center" vertical="center" wrapText="1"/>
    </xf>
    <xf numFmtId="4" fontId="1" fillId="0" borderId="6" xfId="1" applyNumberFormat="1" applyFont="1" applyFill="1" applyBorder="1" applyAlignment="1" applyProtection="1">
      <alignment horizontal="center" vertical="center" wrapText="1"/>
    </xf>
    <xf numFmtId="4" fontId="1" fillId="0" borderId="5" xfId="1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14" xfId="0" applyNumberFormat="1" applyFont="1" applyFill="1" applyBorder="1" applyAlignment="1">
      <alignment horizontal="center" vertical="top" wrapText="1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4" xfId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center" vertical="center" wrapText="1"/>
    </xf>
    <xf numFmtId="0" fontId="1" fillId="0" borderId="4" xfId="1" applyFont="1" applyFill="1" applyBorder="1" applyAlignment="1" applyProtection="1">
      <alignment horizontal="center" vertical="top" wrapText="1"/>
    </xf>
    <xf numFmtId="4" fontId="1" fillId="0" borderId="1" xfId="1" applyNumberFormat="1" applyFont="1" applyFill="1" applyBorder="1" applyAlignment="1" applyProtection="1">
      <alignment horizontal="center" vertical="top" wrapText="1"/>
    </xf>
    <xf numFmtId="0" fontId="1" fillId="0" borderId="1" xfId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6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top" wrapText="1"/>
    </xf>
    <xf numFmtId="4" fontId="1" fillId="0" borderId="4" xfId="1" applyNumberFormat="1" applyFont="1" applyFill="1" applyBorder="1" applyAlignment="1" applyProtection="1">
      <alignment horizontal="center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1" xfId="1" applyFont="1" applyFill="1" applyBorder="1" applyAlignment="1" applyProtection="1">
      <alignment horizontal="left" vertical="center" wrapText="1"/>
    </xf>
    <xf numFmtId="0" fontId="1" fillId="0" borderId="5" xfId="1" applyFont="1" applyFill="1" applyBorder="1" applyAlignment="1" applyProtection="1">
      <alignment horizontal="center" vertical="center" wrapText="1"/>
    </xf>
    <xf numFmtId="49" fontId="1" fillId="0" borderId="5" xfId="1" applyNumberFormat="1" applyFont="1" applyFill="1" applyBorder="1" applyAlignment="1" applyProtection="1">
      <alignment horizontal="center" vertical="center" wrapText="1"/>
    </xf>
    <xf numFmtId="0" fontId="1" fillId="0" borderId="5" xfId="1" applyFont="1" applyFill="1" applyBorder="1" applyAlignment="1" applyProtection="1">
      <alignment horizontal="left" vertical="top" wrapText="1"/>
    </xf>
    <xf numFmtId="0" fontId="2" fillId="0" borderId="1" xfId="1" applyFont="1" applyFill="1" applyBorder="1" applyAlignment="1" applyProtection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4" fontId="1" fillId="0" borderId="9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0" xfId="0" applyNumberFormat="1" applyFont="1" applyFill="1" applyBorder="1" applyAlignment="1">
      <alignment horizontal="center" vertical="top" wrapText="1"/>
    </xf>
    <xf numFmtId="0" fontId="0" fillId="0" borderId="8" xfId="0" applyFont="1" applyFill="1" applyBorder="1" applyAlignment="1">
      <alignment horizontal="center" vertical="top" wrapText="1"/>
    </xf>
    <xf numFmtId="0" fontId="1" fillId="0" borderId="1" xfId="1" applyFont="1" applyFill="1" applyBorder="1" applyAlignment="1" applyProtection="1">
      <alignment vertical="center" wrapText="1"/>
    </xf>
    <xf numFmtId="49" fontId="1" fillId="0" borderId="13" xfId="1" applyNumberFormat="1" applyFont="1" applyFill="1" applyBorder="1" applyAlignment="1" applyProtection="1">
      <alignment horizontal="center" vertical="center" wrapText="1"/>
    </xf>
    <xf numFmtId="0" fontId="1" fillId="0" borderId="4" xfId="1" applyFont="1" applyFill="1" applyBorder="1" applyAlignment="1" applyProtection="1">
      <alignment horizontal="left" vertical="top" wrapText="1"/>
    </xf>
    <xf numFmtId="0" fontId="1" fillId="0" borderId="13" xfId="1" applyFont="1" applyFill="1" applyBorder="1" applyAlignment="1" applyProtection="1">
      <alignment horizontal="left" vertical="top" wrapText="1"/>
    </xf>
    <xf numFmtId="0" fontId="1" fillId="0" borderId="13" xfId="1" applyFont="1" applyFill="1" applyBorder="1" applyAlignment="1" applyProtection="1">
      <alignment horizontal="center" vertical="center" wrapText="1"/>
    </xf>
    <xf numFmtId="0" fontId="1" fillId="0" borderId="13" xfId="1" applyFont="1" applyFill="1" applyBorder="1" applyAlignment="1" applyProtection="1">
      <alignment horizontal="center" vertical="top" wrapText="1"/>
    </xf>
    <xf numFmtId="0" fontId="1" fillId="0" borderId="5" xfId="1" applyFont="1" applyFill="1" applyBorder="1" applyAlignment="1" applyProtection="1">
      <alignment horizontal="center" vertical="top" wrapText="1"/>
    </xf>
    <xf numFmtId="0" fontId="2" fillId="0" borderId="1" xfId="1" applyFont="1" applyFill="1" applyBorder="1" applyAlignment="1" applyProtection="1">
      <alignment horizontal="center" vertical="top" wrapText="1"/>
    </xf>
    <xf numFmtId="0" fontId="2" fillId="0" borderId="1" xfId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 applyProtection="1">
      <alignment horizontal="center" vertical="top" wrapText="1"/>
    </xf>
    <xf numFmtId="0" fontId="2" fillId="0" borderId="1" xfId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top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FF9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621"/>
  <sheetViews>
    <sheetView tabSelected="1" view="pageBreakPreview" topLeftCell="A22" zoomScale="70" zoomScaleSheetLayoutView="70" workbookViewId="0">
      <selection activeCell="R29" sqref="R29:R31"/>
    </sheetView>
  </sheetViews>
  <sheetFormatPr defaultRowHeight="12.75"/>
  <cols>
    <col min="1" max="1" width="8.85546875" style="1" customWidth="1"/>
    <col min="2" max="2" width="25.140625" style="1" customWidth="1"/>
    <col min="3" max="3" width="6" style="1" customWidth="1"/>
    <col min="4" max="4" width="6.42578125" style="1" customWidth="1"/>
    <col min="5" max="5" width="17.42578125" style="1" customWidth="1"/>
    <col min="6" max="6" width="18.5703125" style="1" customWidth="1"/>
    <col min="7" max="7" width="15.5703125" style="2" customWidth="1"/>
    <col min="8" max="8" width="18.85546875" style="2" customWidth="1"/>
    <col min="9" max="9" width="19.5703125" style="2" customWidth="1"/>
    <col min="10" max="10" width="17.5703125" style="2" customWidth="1"/>
    <col min="11" max="11" width="20" style="2" customWidth="1"/>
    <col min="12" max="12" width="16.85546875" style="2" customWidth="1"/>
    <col min="13" max="14" width="17.140625" style="2" customWidth="1"/>
    <col min="15" max="15" width="33.5703125" style="2" customWidth="1"/>
    <col min="16" max="17" width="11.5703125" style="2" customWidth="1"/>
    <col min="18" max="18" width="10.85546875" style="2" customWidth="1"/>
    <col min="19" max="24" width="9.28515625" style="2" customWidth="1"/>
    <col min="25" max="25" width="11.85546875" style="2" customWidth="1"/>
    <col min="26" max="26" width="9.140625" style="2"/>
    <col min="27" max="16384" width="9.140625" style="1"/>
  </cols>
  <sheetData>
    <row r="1" spans="1:77" ht="13.5" customHeight="1">
      <c r="P1" s="83" t="s">
        <v>418</v>
      </c>
      <c r="Q1" s="83"/>
      <c r="R1" s="83"/>
      <c r="S1" s="83"/>
      <c r="T1" s="83"/>
      <c r="U1" s="83"/>
      <c r="V1" s="83"/>
      <c r="W1" s="83"/>
      <c r="X1" s="83"/>
    </row>
    <row r="2" spans="1:77" ht="67.5" customHeight="1">
      <c r="P2" s="83"/>
      <c r="Q2" s="83"/>
      <c r="R2" s="83"/>
      <c r="S2" s="83"/>
      <c r="T2" s="83"/>
      <c r="U2" s="83"/>
      <c r="V2" s="83"/>
      <c r="W2" s="83"/>
      <c r="X2" s="83"/>
    </row>
    <row r="3" spans="1:77" ht="18" customHeight="1">
      <c r="A3" s="84" t="s">
        <v>0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</row>
    <row r="4" spans="1:77" ht="13.5" customHeight="1">
      <c r="A4" s="84" t="s">
        <v>1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146"/>
    </row>
    <row r="5" spans="1:77" ht="29.25" customHeight="1">
      <c r="A5" s="25" t="s">
        <v>2</v>
      </c>
      <c r="B5" s="25" t="s">
        <v>3</v>
      </c>
      <c r="C5" s="28" t="s">
        <v>4</v>
      </c>
      <c r="D5" s="43"/>
      <c r="E5" s="25" t="s">
        <v>5</v>
      </c>
      <c r="F5" s="28" t="s">
        <v>6</v>
      </c>
      <c r="G5" s="42"/>
      <c r="H5" s="42"/>
      <c r="I5" s="42"/>
      <c r="J5" s="42"/>
      <c r="K5" s="42"/>
      <c r="L5" s="42"/>
      <c r="M5" s="42"/>
      <c r="N5" s="42"/>
      <c r="O5" s="51" t="s">
        <v>7</v>
      </c>
      <c r="P5" s="40"/>
      <c r="Q5" s="40"/>
      <c r="R5" s="40"/>
      <c r="S5" s="40"/>
      <c r="T5" s="40"/>
      <c r="U5" s="40"/>
      <c r="V5" s="40"/>
      <c r="W5" s="40"/>
      <c r="X5" s="50"/>
    </row>
    <row r="6" spans="1:77" ht="29.25" customHeight="1">
      <c r="A6" s="27"/>
      <c r="B6" s="27"/>
      <c r="C6" s="25" t="s">
        <v>8</v>
      </c>
      <c r="D6" s="25" t="s">
        <v>9</v>
      </c>
      <c r="E6" s="27"/>
      <c r="F6" s="25" t="s">
        <v>10</v>
      </c>
      <c r="G6" s="39" t="s">
        <v>11</v>
      </c>
      <c r="H6" s="40"/>
      <c r="I6" s="40"/>
      <c r="J6" s="40"/>
      <c r="K6" s="40"/>
      <c r="L6" s="40"/>
      <c r="M6" s="40"/>
      <c r="N6" s="41"/>
      <c r="O6" s="47" t="s">
        <v>12</v>
      </c>
      <c r="P6" s="46" t="s">
        <v>13</v>
      </c>
      <c r="Q6" s="39" t="s">
        <v>14</v>
      </c>
      <c r="R6" s="40"/>
      <c r="S6" s="40"/>
      <c r="T6" s="40"/>
      <c r="U6" s="40"/>
      <c r="V6" s="40"/>
      <c r="W6" s="40"/>
      <c r="X6" s="50"/>
    </row>
    <row r="7" spans="1:77" ht="22.5" customHeight="1">
      <c r="A7" s="27"/>
      <c r="B7" s="27"/>
      <c r="C7" s="27"/>
      <c r="D7" s="27"/>
      <c r="E7" s="27"/>
      <c r="F7" s="27"/>
      <c r="G7" s="46" t="s">
        <v>15</v>
      </c>
      <c r="H7" s="86" t="s">
        <v>16</v>
      </c>
      <c r="I7" s="87"/>
      <c r="J7" s="87"/>
      <c r="K7" s="87"/>
      <c r="L7" s="87"/>
      <c r="M7" s="87"/>
      <c r="N7" s="106"/>
      <c r="O7" s="47"/>
      <c r="P7" s="47"/>
      <c r="Q7" s="46" t="s">
        <v>17</v>
      </c>
      <c r="R7" s="94" t="s">
        <v>16</v>
      </c>
      <c r="S7" s="95"/>
      <c r="T7" s="95"/>
      <c r="U7" s="95"/>
      <c r="V7" s="95"/>
      <c r="W7" s="95"/>
      <c r="X7" s="96"/>
    </row>
    <row r="8" spans="1:77" ht="27.75" customHeight="1">
      <c r="A8" s="27"/>
      <c r="B8" s="27"/>
      <c r="C8" s="27"/>
      <c r="D8" s="27"/>
      <c r="E8" s="27"/>
      <c r="F8" s="27"/>
      <c r="G8" s="48"/>
      <c r="H8" s="60" t="s">
        <v>18</v>
      </c>
      <c r="I8" s="60" t="s">
        <v>19</v>
      </c>
      <c r="J8" s="60" t="s">
        <v>20</v>
      </c>
      <c r="K8" s="60" t="s">
        <v>21</v>
      </c>
      <c r="L8" s="60" t="s">
        <v>22</v>
      </c>
      <c r="M8" s="60" t="s">
        <v>23</v>
      </c>
      <c r="N8" s="60" t="s">
        <v>397</v>
      </c>
      <c r="O8" s="47"/>
      <c r="P8" s="47"/>
      <c r="Q8" s="48"/>
      <c r="R8" s="60" t="s">
        <v>18</v>
      </c>
      <c r="S8" s="60" t="s">
        <v>19</v>
      </c>
      <c r="T8" s="60" t="s">
        <v>20</v>
      </c>
      <c r="U8" s="60" t="s">
        <v>21</v>
      </c>
      <c r="V8" s="60" t="s">
        <v>22</v>
      </c>
      <c r="W8" s="60" t="s">
        <v>23</v>
      </c>
      <c r="X8" s="62" t="s">
        <v>397</v>
      </c>
    </row>
    <row r="9" spans="1:77" ht="22.5" customHeight="1">
      <c r="A9" s="27"/>
      <c r="B9" s="27"/>
      <c r="C9" s="27"/>
      <c r="D9" s="27"/>
      <c r="E9" s="27"/>
      <c r="F9" s="27"/>
      <c r="G9" s="46" t="s">
        <v>15</v>
      </c>
      <c r="H9" s="86" t="s">
        <v>16</v>
      </c>
      <c r="I9" s="87"/>
      <c r="J9" s="87"/>
      <c r="K9" s="87"/>
      <c r="L9" s="87"/>
      <c r="M9" s="87"/>
      <c r="N9" s="106"/>
      <c r="O9" s="47"/>
      <c r="P9" s="47"/>
      <c r="Q9" s="46" t="s">
        <v>17</v>
      </c>
      <c r="R9" s="86" t="s">
        <v>16</v>
      </c>
      <c r="S9" s="87"/>
      <c r="T9" s="87"/>
      <c r="U9" s="87"/>
      <c r="V9" s="87"/>
      <c r="W9" s="87"/>
      <c r="X9" s="87"/>
    </row>
    <row r="10" spans="1:77" ht="27.75" customHeight="1">
      <c r="A10" s="49"/>
      <c r="B10" s="49"/>
      <c r="C10" s="49"/>
      <c r="D10" s="49"/>
      <c r="E10" s="49"/>
      <c r="F10" s="49"/>
      <c r="G10" s="48"/>
      <c r="H10" s="3">
        <v>2020</v>
      </c>
      <c r="I10" s="3">
        <v>2021</v>
      </c>
      <c r="J10" s="3">
        <v>2022</v>
      </c>
      <c r="K10" s="3">
        <v>2023</v>
      </c>
      <c r="L10" s="3">
        <v>2024</v>
      </c>
      <c r="M10" s="3">
        <v>2025</v>
      </c>
      <c r="N10" s="3">
        <v>2026</v>
      </c>
      <c r="O10" s="48"/>
      <c r="P10" s="48"/>
      <c r="Q10" s="48"/>
      <c r="R10" s="3">
        <v>2020</v>
      </c>
      <c r="S10" s="3">
        <v>2021</v>
      </c>
      <c r="T10" s="3">
        <v>2022</v>
      </c>
      <c r="U10" s="3">
        <v>2023</v>
      </c>
      <c r="V10" s="3">
        <v>2024</v>
      </c>
      <c r="W10" s="3">
        <v>2025</v>
      </c>
      <c r="X10" s="3">
        <v>2026</v>
      </c>
    </row>
    <row r="11" spans="1:77" s="7" customFormat="1" ht="15.75" customHeight="1">
      <c r="A11" s="3">
        <v>1</v>
      </c>
      <c r="B11" s="4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  <c r="J11" s="3">
        <v>10</v>
      </c>
      <c r="K11" s="3">
        <v>11</v>
      </c>
      <c r="L11" s="3">
        <v>12</v>
      </c>
      <c r="M11" s="3">
        <v>13</v>
      </c>
      <c r="N11" s="3">
        <v>14</v>
      </c>
      <c r="O11" s="3">
        <v>15</v>
      </c>
      <c r="P11" s="3">
        <v>16</v>
      </c>
      <c r="Q11" s="3">
        <v>17</v>
      </c>
      <c r="R11" s="3">
        <v>18</v>
      </c>
      <c r="S11" s="3">
        <v>19</v>
      </c>
      <c r="T11" s="3">
        <v>20</v>
      </c>
      <c r="U11" s="3">
        <v>21</v>
      </c>
      <c r="V11" s="3">
        <v>22</v>
      </c>
      <c r="W11" s="3">
        <v>23</v>
      </c>
      <c r="X11" s="3">
        <v>24</v>
      </c>
      <c r="Y11" s="5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</row>
    <row r="12" spans="1:77" s="7" customFormat="1" ht="38.25" customHeight="1">
      <c r="A12" s="121" t="s">
        <v>24</v>
      </c>
      <c r="B12" s="121"/>
      <c r="C12" s="3">
        <v>2020</v>
      </c>
      <c r="D12" s="53">
        <v>2026</v>
      </c>
      <c r="E12" s="3" t="s">
        <v>25</v>
      </c>
      <c r="F12" s="3" t="s">
        <v>25</v>
      </c>
      <c r="G12" s="3" t="s">
        <v>25</v>
      </c>
      <c r="H12" s="3" t="s">
        <v>25</v>
      </c>
      <c r="I12" s="3" t="s">
        <v>25</v>
      </c>
      <c r="J12" s="3" t="s">
        <v>25</v>
      </c>
      <c r="K12" s="3" t="s">
        <v>25</v>
      </c>
      <c r="L12" s="3" t="s">
        <v>25</v>
      </c>
      <c r="M12" s="3" t="s">
        <v>25</v>
      </c>
      <c r="N12" s="3" t="s">
        <v>25</v>
      </c>
      <c r="O12" s="3"/>
      <c r="P12" s="3" t="s">
        <v>25</v>
      </c>
      <c r="Q12" s="3" t="s">
        <v>25</v>
      </c>
      <c r="R12" s="3" t="s">
        <v>25</v>
      </c>
      <c r="S12" s="3" t="s">
        <v>25</v>
      </c>
      <c r="T12" s="3" t="s">
        <v>25</v>
      </c>
      <c r="U12" s="3" t="s">
        <v>25</v>
      </c>
      <c r="V12" s="3" t="s">
        <v>25</v>
      </c>
      <c r="W12" s="3" t="s">
        <v>25</v>
      </c>
      <c r="X12" s="3" t="s">
        <v>25</v>
      </c>
      <c r="Y12" s="5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</row>
    <row r="13" spans="1:77" s="7" customFormat="1" ht="51" customHeight="1">
      <c r="A13" s="121" t="s">
        <v>26</v>
      </c>
      <c r="B13" s="121"/>
      <c r="C13" s="3">
        <v>2020</v>
      </c>
      <c r="D13" s="53">
        <v>2026</v>
      </c>
      <c r="E13" s="3" t="s">
        <v>25</v>
      </c>
      <c r="F13" s="3" t="s">
        <v>25</v>
      </c>
      <c r="G13" s="3" t="s">
        <v>25</v>
      </c>
      <c r="H13" s="3" t="s">
        <v>25</v>
      </c>
      <c r="I13" s="3" t="s">
        <v>25</v>
      </c>
      <c r="J13" s="3" t="s">
        <v>25</v>
      </c>
      <c r="K13" s="3" t="s">
        <v>25</v>
      </c>
      <c r="L13" s="3" t="s">
        <v>25</v>
      </c>
      <c r="M13" s="3" t="s">
        <v>25</v>
      </c>
      <c r="N13" s="3" t="s">
        <v>25</v>
      </c>
      <c r="O13" s="3" t="s">
        <v>25</v>
      </c>
      <c r="P13" s="3" t="s">
        <v>25</v>
      </c>
      <c r="Q13" s="3" t="s">
        <v>25</v>
      </c>
      <c r="R13" s="3" t="s">
        <v>25</v>
      </c>
      <c r="S13" s="3" t="s">
        <v>25</v>
      </c>
      <c r="T13" s="3" t="s">
        <v>25</v>
      </c>
      <c r="U13" s="3" t="s">
        <v>25</v>
      </c>
      <c r="V13" s="3" t="s">
        <v>25</v>
      </c>
      <c r="W13" s="3" t="s">
        <v>25</v>
      </c>
      <c r="X13" s="3" t="s">
        <v>25</v>
      </c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</row>
    <row r="14" spans="1:77" s="7" customFormat="1" ht="21.75" customHeight="1">
      <c r="A14" s="122" t="s">
        <v>27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69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</row>
    <row r="15" spans="1:77" ht="42.75" customHeight="1">
      <c r="A15" s="118" t="s">
        <v>28</v>
      </c>
      <c r="B15" s="118"/>
      <c r="C15" s="53">
        <v>2020</v>
      </c>
      <c r="D15" s="53">
        <v>2026</v>
      </c>
      <c r="E15" s="53" t="s">
        <v>25</v>
      </c>
      <c r="F15" s="53" t="s">
        <v>25</v>
      </c>
      <c r="G15" s="60" t="s">
        <v>25</v>
      </c>
      <c r="H15" s="60" t="s">
        <v>25</v>
      </c>
      <c r="I15" s="60" t="s">
        <v>25</v>
      </c>
      <c r="J15" s="60" t="s">
        <v>25</v>
      </c>
      <c r="K15" s="60" t="s">
        <v>25</v>
      </c>
      <c r="L15" s="60" t="s">
        <v>25</v>
      </c>
      <c r="M15" s="60" t="s">
        <v>25</v>
      </c>
      <c r="N15" s="60" t="s">
        <v>25</v>
      </c>
      <c r="O15" s="60" t="s">
        <v>25</v>
      </c>
      <c r="P15" s="60" t="s">
        <v>25</v>
      </c>
      <c r="Q15" s="60" t="s">
        <v>25</v>
      </c>
      <c r="R15" s="60" t="s">
        <v>25</v>
      </c>
      <c r="S15" s="60" t="s">
        <v>25</v>
      </c>
      <c r="T15" s="60" t="s">
        <v>25</v>
      </c>
      <c r="U15" s="60" t="s">
        <v>25</v>
      </c>
      <c r="V15" s="60" t="s">
        <v>25</v>
      </c>
      <c r="W15" s="60" t="s">
        <v>25</v>
      </c>
      <c r="X15" s="60" t="s">
        <v>25</v>
      </c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</row>
    <row r="16" spans="1:77" ht="33" customHeight="1">
      <c r="A16" s="98" t="s">
        <v>29</v>
      </c>
      <c r="B16" s="98" t="s">
        <v>30</v>
      </c>
      <c r="C16" s="98">
        <v>2020</v>
      </c>
      <c r="D16" s="113">
        <v>2026</v>
      </c>
      <c r="E16" s="123" t="s">
        <v>31</v>
      </c>
      <c r="F16" s="9" t="s">
        <v>32</v>
      </c>
      <c r="G16" s="60">
        <f>H16+I16+J16+K16+L16+M16</f>
        <v>8439256.7799999993</v>
      </c>
      <c r="H16" s="60">
        <f t="shared" ref="H16:M16" si="0">H17+H18</f>
        <v>2253428.1</v>
      </c>
      <c r="I16" s="60">
        <f t="shared" si="0"/>
        <v>1072008</v>
      </c>
      <c r="J16" s="60">
        <f t="shared" si="0"/>
        <v>1972688.4000000001</v>
      </c>
      <c r="K16" s="60">
        <f t="shared" si="0"/>
        <v>1620892.5</v>
      </c>
      <c r="L16" s="60">
        <f t="shared" si="0"/>
        <v>1520239.78</v>
      </c>
      <c r="M16" s="60">
        <f t="shared" si="0"/>
        <v>0</v>
      </c>
      <c r="N16" s="60">
        <f>N17+N18</f>
        <v>0</v>
      </c>
      <c r="O16" s="106" t="s">
        <v>25</v>
      </c>
      <c r="P16" s="101" t="s">
        <v>25</v>
      </c>
      <c r="Q16" s="101" t="s">
        <v>25</v>
      </c>
      <c r="R16" s="101" t="s">
        <v>25</v>
      </c>
      <c r="S16" s="101" t="s">
        <v>25</v>
      </c>
      <c r="T16" s="101" t="s">
        <v>25</v>
      </c>
      <c r="U16" s="101" t="s">
        <v>25</v>
      </c>
      <c r="V16" s="101" t="s">
        <v>25</v>
      </c>
      <c r="W16" s="101" t="s">
        <v>25</v>
      </c>
      <c r="X16" s="101" t="s">
        <v>25</v>
      </c>
    </row>
    <row r="17" spans="1:26" ht="92.25" customHeight="1">
      <c r="A17" s="98"/>
      <c r="B17" s="98"/>
      <c r="C17" s="98"/>
      <c r="D17" s="114"/>
      <c r="E17" s="123"/>
      <c r="F17" s="68" t="s">
        <v>33</v>
      </c>
      <c r="G17" s="64">
        <f>H17+I17+J17+K17+L17+M17</f>
        <v>485685.43</v>
      </c>
      <c r="H17" s="60">
        <f t="shared" ref="H17:M18" si="1">H21</f>
        <v>67602.850000000006</v>
      </c>
      <c r="I17" s="60">
        <f t="shared" si="1"/>
        <v>32160.240000000002</v>
      </c>
      <c r="J17" s="60">
        <f t="shared" si="1"/>
        <v>67963.040000000008</v>
      </c>
      <c r="K17" s="60">
        <f>K21</f>
        <v>94050.11</v>
      </c>
      <c r="L17" s="60">
        <f t="shared" si="1"/>
        <v>223909.19</v>
      </c>
      <c r="M17" s="60">
        <f t="shared" si="1"/>
        <v>0</v>
      </c>
      <c r="N17" s="60">
        <f>N21</f>
        <v>0</v>
      </c>
      <c r="O17" s="106"/>
      <c r="P17" s="101"/>
      <c r="Q17" s="101"/>
      <c r="R17" s="101"/>
      <c r="S17" s="101"/>
      <c r="T17" s="101"/>
      <c r="U17" s="101"/>
      <c r="V17" s="101"/>
      <c r="W17" s="101"/>
      <c r="X17" s="101"/>
    </row>
    <row r="18" spans="1:26" ht="63.75" customHeight="1">
      <c r="A18" s="98"/>
      <c r="B18" s="98"/>
      <c r="C18" s="98"/>
      <c r="D18" s="114"/>
      <c r="E18" s="123"/>
      <c r="F18" s="9" t="s">
        <v>34</v>
      </c>
      <c r="G18" s="67">
        <f>H18+I18+J18+K18+L18+M18</f>
        <v>7953571.3499999996</v>
      </c>
      <c r="H18" s="65">
        <f t="shared" si="1"/>
        <v>2185825.25</v>
      </c>
      <c r="I18" s="65">
        <f t="shared" si="1"/>
        <v>1039847.76</v>
      </c>
      <c r="J18" s="65">
        <f t="shared" si="1"/>
        <v>1904725.36</v>
      </c>
      <c r="K18" s="65">
        <f t="shared" si="1"/>
        <v>1526842.39</v>
      </c>
      <c r="L18" s="65">
        <f t="shared" si="1"/>
        <v>1296330.5900000001</v>
      </c>
      <c r="M18" s="65">
        <f t="shared" si="1"/>
        <v>0</v>
      </c>
      <c r="N18" s="65">
        <f>N22</f>
        <v>0</v>
      </c>
      <c r="O18" s="106"/>
      <c r="P18" s="101"/>
      <c r="Q18" s="101"/>
      <c r="R18" s="101"/>
      <c r="S18" s="101"/>
      <c r="T18" s="101"/>
      <c r="U18" s="101"/>
      <c r="V18" s="101"/>
      <c r="W18" s="101"/>
      <c r="X18" s="101"/>
    </row>
    <row r="19" spans="1:26" s="14" customFormat="1" ht="71.25" customHeight="1">
      <c r="A19" s="98"/>
      <c r="B19" s="98"/>
      <c r="C19" s="98"/>
      <c r="D19" s="115"/>
      <c r="E19" s="123"/>
      <c r="F19" s="68" t="s">
        <v>35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1"/>
      <c r="P19" s="12"/>
      <c r="Q19" s="12"/>
      <c r="R19" s="12"/>
      <c r="S19" s="12"/>
      <c r="T19" s="12"/>
      <c r="U19" s="12"/>
      <c r="V19" s="12"/>
      <c r="W19" s="12"/>
      <c r="X19" s="12"/>
      <c r="Y19" s="13"/>
      <c r="Z19" s="13"/>
    </row>
    <row r="20" spans="1:26" ht="38.25" customHeight="1">
      <c r="A20" s="117" t="s">
        <v>36</v>
      </c>
      <c r="B20" s="124" t="s">
        <v>37</v>
      </c>
      <c r="C20" s="98">
        <v>2020</v>
      </c>
      <c r="D20" s="113">
        <v>2026</v>
      </c>
      <c r="E20" s="98" t="s">
        <v>31</v>
      </c>
      <c r="F20" s="68" t="s">
        <v>32</v>
      </c>
      <c r="G20" s="60">
        <f>H20+I20+J20+K20+L20+M20</f>
        <v>8439256.7799999993</v>
      </c>
      <c r="H20" s="60">
        <f t="shared" ref="H20:M20" si="2">H21+H22</f>
        <v>2253428.1</v>
      </c>
      <c r="I20" s="60">
        <f t="shared" si="2"/>
        <v>1072008</v>
      </c>
      <c r="J20" s="60">
        <f t="shared" si="2"/>
        <v>1972688.4000000001</v>
      </c>
      <c r="K20" s="60">
        <f t="shared" si="2"/>
        <v>1620892.5</v>
      </c>
      <c r="L20" s="60">
        <f t="shared" si="2"/>
        <v>1520239.78</v>
      </c>
      <c r="M20" s="60">
        <f t="shared" si="2"/>
        <v>0</v>
      </c>
      <c r="N20" s="60">
        <f>N21+N22</f>
        <v>0</v>
      </c>
      <c r="O20" s="116" t="s">
        <v>25</v>
      </c>
      <c r="P20" s="107" t="s">
        <v>25</v>
      </c>
      <c r="Q20" s="107" t="s">
        <v>25</v>
      </c>
      <c r="R20" s="107" t="s">
        <v>25</v>
      </c>
      <c r="S20" s="107" t="s">
        <v>25</v>
      </c>
      <c r="T20" s="107" t="s">
        <v>25</v>
      </c>
      <c r="U20" s="107" t="s">
        <v>25</v>
      </c>
      <c r="V20" s="107" t="s">
        <v>25</v>
      </c>
      <c r="W20" s="107" t="s">
        <v>25</v>
      </c>
      <c r="X20" s="107" t="s">
        <v>25</v>
      </c>
    </row>
    <row r="21" spans="1:26" ht="69.75" customHeight="1">
      <c r="A21" s="117"/>
      <c r="B21" s="124"/>
      <c r="C21" s="98"/>
      <c r="D21" s="114"/>
      <c r="E21" s="98"/>
      <c r="F21" s="68" t="s">
        <v>38</v>
      </c>
      <c r="G21" s="60">
        <f>H21+I21+J21+K21+L21+M21</f>
        <v>485685.43</v>
      </c>
      <c r="H21" s="60">
        <f>H24+H27+H30+H33+H36</f>
        <v>67602.850000000006</v>
      </c>
      <c r="I21" s="60">
        <f>I24+I27+I30+I33</f>
        <v>32160.240000000002</v>
      </c>
      <c r="J21" s="60">
        <f>J24+J27+J30+J33+J36</f>
        <v>67963.040000000008</v>
      </c>
      <c r="K21" s="60">
        <f t="shared" ref="K21:N22" si="3">K24+K27+K30+K33+K36+K39</f>
        <v>94050.11</v>
      </c>
      <c r="L21" s="60">
        <f t="shared" si="3"/>
        <v>223909.19</v>
      </c>
      <c r="M21" s="60">
        <f t="shared" si="3"/>
        <v>0</v>
      </c>
      <c r="N21" s="60">
        <f t="shared" si="3"/>
        <v>0</v>
      </c>
      <c r="O21" s="116"/>
      <c r="P21" s="107"/>
      <c r="Q21" s="107"/>
      <c r="R21" s="107"/>
      <c r="S21" s="107"/>
      <c r="T21" s="107"/>
      <c r="U21" s="107"/>
      <c r="V21" s="107"/>
      <c r="W21" s="107"/>
      <c r="X21" s="107"/>
    </row>
    <row r="22" spans="1:26" ht="87" customHeight="1">
      <c r="A22" s="117"/>
      <c r="B22" s="124"/>
      <c r="C22" s="98"/>
      <c r="D22" s="115"/>
      <c r="E22" s="98"/>
      <c r="F22" s="68" t="s">
        <v>39</v>
      </c>
      <c r="G22" s="60">
        <f>H22+I22+J22+K22+L22+M22</f>
        <v>7953571.3499999996</v>
      </c>
      <c r="H22" s="60">
        <f>H25+H28+H31+H34+H37</f>
        <v>2185825.25</v>
      </c>
      <c r="I22" s="60">
        <f>I25+I28+I31+I34+I37</f>
        <v>1039847.76</v>
      </c>
      <c r="J22" s="60">
        <f>J25+J28+J31+J34+J37</f>
        <v>1904725.36</v>
      </c>
      <c r="K22" s="60">
        <f t="shared" si="3"/>
        <v>1526842.39</v>
      </c>
      <c r="L22" s="60">
        <f t="shared" si="3"/>
        <v>1296330.5900000001</v>
      </c>
      <c r="M22" s="60">
        <f t="shared" si="3"/>
        <v>0</v>
      </c>
      <c r="N22" s="60">
        <f t="shared" si="3"/>
        <v>0</v>
      </c>
      <c r="O22" s="116"/>
      <c r="P22" s="107"/>
      <c r="Q22" s="107"/>
      <c r="R22" s="107"/>
      <c r="S22" s="107"/>
      <c r="T22" s="107"/>
      <c r="U22" s="107"/>
      <c r="V22" s="107"/>
      <c r="W22" s="107"/>
      <c r="X22" s="107"/>
    </row>
    <row r="23" spans="1:26" ht="35.25" customHeight="1">
      <c r="A23" s="117" t="s">
        <v>40</v>
      </c>
      <c r="B23" s="118" t="s">
        <v>41</v>
      </c>
      <c r="C23" s="98">
        <v>2020</v>
      </c>
      <c r="D23" s="113">
        <v>2026</v>
      </c>
      <c r="E23" s="98" t="s">
        <v>42</v>
      </c>
      <c r="F23" s="68" t="s">
        <v>32</v>
      </c>
      <c r="G23" s="60">
        <f>H23+I23+J23+K23+L23+M23</f>
        <v>123909.19</v>
      </c>
      <c r="H23" s="60">
        <f t="shared" ref="H23:M23" si="4">H24+H25</f>
        <v>0</v>
      </c>
      <c r="I23" s="60">
        <f t="shared" si="4"/>
        <v>0</v>
      </c>
      <c r="J23" s="60">
        <f t="shared" si="4"/>
        <v>0</v>
      </c>
      <c r="K23" s="60">
        <f t="shared" si="4"/>
        <v>0</v>
      </c>
      <c r="L23" s="60">
        <f t="shared" si="4"/>
        <v>123909.19</v>
      </c>
      <c r="M23" s="60">
        <f t="shared" si="4"/>
        <v>0</v>
      </c>
      <c r="N23" s="60">
        <f>N24+N25</f>
        <v>0</v>
      </c>
      <c r="O23" s="101" t="s">
        <v>43</v>
      </c>
      <c r="P23" s="101" t="s">
        <v>44</v>
      </c>
      <c r="Q23" s="101">
        <v>8</v>
      </c>
      <c r="R23" s="101" t="s">
        <v>25</v>
      </c>
      <c r="S23" s="101" t="s">
        <v>25</v>
      </c>
      <c r="T23" s="101" t="s">
        <v>25</v>
      </c>
      <c r="U23" s="101">
        <v>3</v>
      </c>
      <c r="V23" s="101" t="s">
        <v>25</v>
      </c>
      <c r="W23" s="101">
        <v>5</v>
      </c>
      <c r="X23" s="101">
        <v>5</v>
      </c>
    </row>
    <row r="24" spans="1:26" ht="72.75" customHeight="1">
      <c r="A24" s="117"/>
      <c r="B24" s="118"/>
      <c r="C24" s="98"/>
      <c r="D24" s="114"/>
      <c r="E24" s="98"/>
      <c r="F24" s="68" t="s">
        <v>38</v>
      </c>
      <c r="G24" s="60">
        <f>H24+I24+J24+L24+M24</f>
        <v>123909.19</v>
      </c>
      <c r="H24" s="60">
        <v>0</v>
      </c>
      <c r="I24" s="60">
        <v>0</v>
      </c>
      <c r="J24" s="60">
        <v>0</v>
      </c>
      <c r="K24" s="60">
        <v>0</v>
      </c>
      <c r="L24" s="60">
        <v>123909.19</v>
      </c>
      <c r="M24" s="60">
        <v>0</v>
      </c>
      <c r="N24" s="60">
        <v>0</v>
      </c>
      <c r="O24" s="101"/>
      <c r="P24" s="101"/>
      <c r="Q24" s="101"/>
      <c r="R24" s="101"/>
      <c r="S24" s="101"/>
      <c r="T24" s="101"/>
      <c r="U24" s="101"/>
      <c r="V24" s="101"/>
      <c r="W24" s="101"/>
      <c r="X24" s="101"/>
    </row>
    <row r="25" spans="1:26" ht="105" customHeight="1">
      <c r="A25" s="117"/>
      <c r="B25" s="118"/>
      <c r="C25" s="98"/>
      <c r="D25" s="115"/>
      <c r="E25" s="98"/>
      <c r="F25" s="68" t="s">
        <v>39</v>
      </c>
      <c r="G25" s="60">
        <f>H25+I25+J25+K25+L25+M25</f>
        <v>0</v>
      </c>
      <c r="H25" s="60">
        <v>0</v>
      </c>
      <c r="I25" s="60">
        <v>0</v>
      </c>
      <c r="J25" s="60">
        <v>0</v>
      </c>
      <c r="K25" s="60">
        <v>0</v>
      </c>
      <c r="L25" s="60">
        <v>0</v>
      </c>
      <c r="M25" s="60">
        <v>0</v>
      </c>
      <c r="N25" s="60">
        <v>0</v>
      </c>
      <c r="O25" s="101"/>
      <c r="P25" s="101"/>
      <c r="Q25" s="101"/>
      <c r="R25" s="101"/>
      <c r="S25" s="101"/>
      <c r="T25" s="101"/>
      <c r="U25" s="101"/>
      <c r="V25" s="101"/>
      <c r="W25" s="101"/>
      <c r="X25" s="101"/>
    </row>
    <row r="26" spans="1:26" ht="49.35" customHeight="1">
      <c r="A26" s="117" t="s">
        <v>45</v>
      </c>
      <c r="B26" s="118" t="s">
        <v>409</v>
      </c>
      <c r="C26" s="98">
        <v>2020</v>
      </c>
      <c r="D26" s="113">
        <v>2026</v>
      </c>
      <c r="E26" s="98" t="s">
        <v>46</v>
      </c>
      <c r="F26" s="68" t="s">
        <v>32</v>
      </c>
      <c r="G26" s="60">
        <f>H26+I26+J26+K26+L26+M26</f>
        <v>7906912.5899999999</v>
      </c>
      <c r="H26" s="60">
        <f t="shared" ref="H26:M26" si="5">H27+H28</f>
        <v>2253428.1</v>
      </c>
      <c r="I26" s="60">
        <f t="shared" si="5"/>
        <v>1072008</v>
      </c>
      <c r="J26" s="60">
        <f t="shared" si="5"/>
        <v>1963634.4000000001</v>
      </c>
      <c r="K26" s="60">
        <f t="shared" si="5"/>
        <v>1395103.5</v>
      </c>
      <c r="L26" s="60">
        <f t="shared" si="5"/>
        <v>1222738.5900000001</v>
      </c>
      <c r="M26" s="60">
        <f t="shared" si="5"/>
        <v>0</v>
      </c>
      <c r="N26" s="60">
        <f>N27+N28</f>
        <v>0</v>
      </c>
      <c r="O26" s="119" t="s">
        <v>47</v>
      </c>
      <c r="P26" s="101" t="s">
        <v>44</v>
      </c>
      <c r="Q26" s="101">
        <v>12</v>
      </c>
      <c r="R26" s="101">
        <v>2</v>
      </c>
      <c r="S26" s="101">
        <v>2</v>
      </c>
      <c r="T26" s="101">
        <v>2</v>
      </c>
      <c r="U26" s="101">
        <v>2</v>
      </c>
      <c r="V26" s="86">
        <v>2</v>
      </c>
      <c r="W26" s="101">
        <v>2</v>
      </c>
      <c r="X26" s="101">
        <v>2</v>
      </c>
    </row>
    <row r="27" spans="1:26" ht="47.65" customHeight="1">
      <c r="A27" s="117"/>
      <c r="B27" s="118"/>
      <c r="C27" s="98"/>
      <c r="D27" s="114"/>
      <c r="E27" s="98"/>
      <c r="F27" s="68" t="s">
        <v>38</v>
      </c>
      <c r="G27" s="60">
        <f>H27+I27+J27+K27+L27+M27</f>
        <v>300525.24</v>
      </c>
      <c r="H27" s="60">
        <v>67602.850000000006</v>
      </c>
      <c r="I27" s="60">
        <v>32160.240000000002</v>
      </c>
      <c r="J27" s="60">
        <f>100000-41090.96</f>
        <v>58909.04</v>
      </c>
      <c r="K27" s="60">
        <v>41853.11</v>
      </c>
      <c r="L27" s="60">
        <v>100000</v>
      </c>
      <c r="M27" s="60">
        <v>0</v>
      </c>
      <c r="N27" s="60">
        <v>0</v>
      </c>
      <c r="O27" s="119"/>
      <c r="P27" s="101"/>
      <c r="Q27" s="101"/>
      <c r="R27" s="101"/>
      <c r="S27" s="101"/>
      <c r="T27" s="101"/>
      <c r="U27" s="101"/>
      <c r="V27" s="86"/>
      <c r="W27" s="101"/>
      <c r="X27" s="101"/>
    </row>
    <row r="28" spans="1:26" ht="112.5" customHeight="1">
      <c r="A28" s="117"/>
      <c r="B28" s="118"/>
      <c r="C28" s="98"/>
      <c r="D28" s="115"/>
      <c r="E28" s="98"/>
      <c r="F28" s="68" t="s">
        <v>39</v>
      </c>
      <c r="G28" s="60">
        <f>H28+I28+J28+K28+L28+M28</f>
        <v>7606387.3499999996</v>
      </c>
      <c r="H28" s="60">
        <v>2185825.25</v>
      </c>
      <c r="I28" s="60">
        <v>1039847.76</v>
      </c>
      <c r="J28" s="60">
        <v>1904725.36</v>
      </c>
      <c r="K28" s="60">
        <v>1353250.39</v>
      </c>
      <c r="L28" s="60">
        <v>1122738.5900000001</v>
      </c>
      <c r="M28" s="60">
        <v>0</v>
      </c>
      <c r="N28" s="60">
        <v>0</v>
      </c>
      <c r="O28" s="119"/>
      <c r="P28" s="101"/>
      <c r="Q28" s="101"/>
      <c r="R28" s="101"/>
      <c r="S28" s="101"/>
      <c r="T28" s="101"/>
      <c r="U28" s="101"/>
      <c r="V28" s="86"/>
      <c r="W28" s="101"/>
      <c r="X28" s="101"/>
    </row>
    <row r="29" spans="1:26" ht="13.5" customHeight="1">
      <c r="A29" s="117" t="s">
        <v>48</v>
      </c>
      <c r="B29" s="118" t="s">
        <v>49</v>
      </c>
      <c r="C29" s="98">
        <v>2020</v>
      </c>
      <c r="D29" s="113">
        <v>2026</v>
      </c>
      <c r="E29" s="98" t="s">
        <v>50</v>
      </c>
      <c r="F29" s="68" t="s">
        <v>32</v>
      </c>
      <c r="G29" s="60">
        <f>H29+I29+J29+K29+L29+M29</f>
        <v>0</v>
      </c>
      <c r="H29" s="60">
        <f t="shared" ref="H29:M29" si="6">H30+H31</f>
        <v>0</v>
      </c>
      <c r="I29" s="60">
        <f t="shared" si="6"/>
        <v>0</v>
      </c>
      <c r="J29" s="60">
        <f t="shared" si="6"/>
        <v>0</v>
      </c>
      <c r="K29" s="60">
        <f t="shared" si="6"/>
        <v>0</v>
      </c>
      <c r="L29" s="60">
        <f t="shared" si="6"/>
        <v>0</v>
      </c>
      <c r="M29" s="58">
        <f t="shared" si="6"/>
        <v>0</v>
      </c>
      <c r="N29" s="58">
        <f>N30+N31</f>
        <v>0</v>
      </c>
      <c r="O29" s="101" t="s">
        <v>51</v>
      </c>
      <c r="P29" s="125" t="s">
        <v>44</v>
      </c>
      <c r="Q29" s="104" t="s">
        <v>25</v>
      </c>
      <c r="R29" s="104" t="s">
        <v>25</v>
      </c>
      <c r="S29" s="104" t="s">
        <v>25</v>
      </c>
      <c r="T29" s="104" t="s">
        <v>25</v>
      </c>
      <c r="U29" s="104" t="s">
        <v>25</v>
      </c>
      <c r="V29" s="104" t="s">
        <v>25</v>
      </c>
      <c r="W29" s="104" t="s">
        <v>25</v>
      </c>
      <c r="X29" s="104" t="s">
        <v>25</v>
      </c>
    </row>
    <row r="30" spans="1:26">
      <c r="A30" s="117"/>
      <c r="B30" s="118"/>
      <c r="C30" s="98"/>
      <c r="D30" s="114"/>
      <c r="E30" s="98"/>
      <c r="F30" s="68" t="s">
        <v>38</v>
      </c>
      <c r="G30" s="60">
        <f>H30+I30+J30+K30+L30+M30:M31</f>
        <v>0</v>
      </c>
      <c r="H30" s="60">
        <v>0</v>
      </c>
      <c r="I30" s="60">
        <v>0</v>
      </c>
      <c r="J30" s="60">
        <v>0</v>
      </c>
      <c r="K30" s="60">
        <v>0</v>
      </c>
      <c r="L30" s="60">
        <v>0</v>
      </c>
      <c r="M30" s="58">
        <v>0</v>
      </c>
      <c r="N30" s="58">
        <v>0</v>
      </c>
      <c r="O30" s="101"/>
      <c r="P30" s="125"/>
      <c r="Q30" s="104"/>
      <c r="R30" s="104"/>
      <c r="S30" s="104"/>
      <c r="T30" s="104"/>
      <c r="U30" s="104"/>
      <c r="V30" s="104"/>
      <c r="W30" s="104"/>
      <c r="X30" s="104"/>
    </row>
    <row r="31" spans="1:26" ht="182.25" customHeight="1">
      <c r="A31" s="117"/>
      <c r="B31" s="118"/>
      <c r="C31" s="98"/>
      <c r="D31" s="115"/>
      <c r="E31" s="98"/>
      <c r="F31" s="68" t="s">
        <v>39</v>
      </c>
      <c r="G31" s="60">
        <f t="shared" ref="G31:G43" si="7">H31+I31+J31+K31+L31+M31</f>
        <v>0</v>
      </c>
      <c r="H31" s="60">
        <v>0</v>
      </c>
      <c r="I31" s="60">
        <v>0</v>
      </c>
      <c r="J31" s="60">
        <v>0</v>
      </c>
      <c r="K31" s="60">
        <v>0</v>
      </c>
      <c r="L31" s="60">
        <v>0</v>
      </c>
      <c r="M31" s="58">
        <v>0</v>
      </c>
      <c r="N31" s="58">
        <v>0</v>
      </c>
      <c r="O31" s="101"/>
      <c r="P31" s="125"/>
      <c r="Q31" s="104"/>
      <c r="R31" s="104"/>
      <c r="S31" s="104"/>
      <c r="T31" s="104"/>
      <c r="U31" s="104"/>
      <c r="V31" s="104"/>
      <c r="W31" s="104"/>
      <c r="X31" s="104"/>
    </row>
    <row r="32" spans="1:26" ht="30" customHeight="1">
      <c r="A32" s="117" t="s">
        <v>52</v>
      </c>
      <c r="B32" s="120" t="s">
        <v>53</v>
      </c>
      <c r="C32" s="98">
        <v>2020</v>
      </c>
      <c r="D32" s="113">
        <v>2026</v>
      </c>
      <c r="E32" s="98" t="s">
        <v>54</v>
      </c>
      <c r="F32" s="68" t="s">
        <v>32</v>
      </c>
      <c r="G32" s="60">
        <f t="shared" si="7"/>
        <v>61251</v>
      </c>
      <c r="H32" s="60">
        <f t="shared" ref="H32:M32" si="8">H33+H34</f>
        <v>0</v>
      </c>
      <c r="I32" s="60">
        <f t="shared" si="8"/>
        <v>0</v>
      </c>
      <c r="J32" s="60">
        <f t="shared" si="8"/>
        <v>9054</v>
      </c>
      <c r="K32" s="60">
        <f t="shared" si="8"/>
        <v>52197</v>
      </c>
      <c r="L32" s="60">
        <f t="shared" si="8"/>
        <v>0</v>
      </c>
      <c r="M32" s="60">
        <f t="shared" si="8"/>
        <v>0</v>
      </c>
      <c r="N32" s="60">
        <f>N33+N34</f>
        <v>0</v>
      </c>
      <c r="O32" s="103" t="s">
        <v>55</v>
      </c>
      <c r="P32" s="103" t="s">
        <v>56</v>
      </c>
      <c r="Q32" s="103" t="s">
        <v>25</v>
      </c>
      <c r="R32" s="103">
        <v>1.01</v>
      </c>
      <c r="S32" s="103">
        <v>1.01</v>
      </c>
      <c r="T32" s="103">
        <v>1.01</v>
      </c>
      <c r="U32" s="103">
        <v>1.01</v>
      </c>
      <c r="V32" s="103">
        <v>1.01</v>
      </c>
      <c r="W32" s="103">
        <v>1.01</v>
      </c>
      <c r="X32" s="103">
        <v>1.01</v>
      </c>
    </row>
    <row r="33" spans="1:26" ht="74.25" customHeight="1">
      <c r="A33" s="117"/>
      <c r="B33" s="120"/>
      <c r="C33" s="98"/>
      <c r="D33" s="114"/>
      <c r="E33" s="98"/>
      <c r="F33" s="68" t="s">
        <v>38</v>
      </c>
      <c r="G33" s="60">
        <f t="shared" si="7"/>
        <v>61251</v>
      </c>
      <c r="H33" s="60">
        <v>0</v>
      </c>
      <c r="I33" s="60">
        <v>0</v>
      </c>
      <c r="J33" s="60">
        <v>9054</v>
      </c>
      <c r="K33" s="60">
        <v>52197</v>
      </c>
      <c r="L33" s="60">
        <v>0</v>
      </c>
      <c r="M33" s="60">
        <v>0</v>
      </c>
      <c r="N33" s="60">
        <v>0</v>
      </c>
      <c r="O33" s="103"/>
      <c r="P33" s="103"/>
      <c r="Q33" s="103"/>
      <c r="R33" s="103"/>
      <c r="S33" s="103"/>
      <c r="T33" s="103"/>
      <c r="U33" s="103"/>
      <c r="V33" s="103"/>
      <c r="W33" s="103"/>
      <c r="X33" s="103"/>
    </row>
    <row r="34" spans="1:26" ht="105" customHeight="1">
      <c r="A34" s="117"/>
      <c r="B34" s="120"/>
      <c r="C34" s="98"/>
      <c r="D34" s="115"/>
      <c r="E34" s="98"/>
      <c r="F34" s="68" t="s">
        <v>39</v>
      </c>
      <c r="G34" s="60">
        <f t="shared" si="7"/>
        <v>0</v>
      </c>
      <c r="H34" s="60">
        <v>0</v>
      </c>
      <c r="I34" s="60">
        <v>0</v>
      </c>
      <c r="J34" s="60">
        <v>0</v>
      </c>
      <c r="K34" s="60">
        <v>0</v>
      </c>
      <c r="L34" s="60">
        <v>0</v>
      </c>
      <c r="M34" s="60">
        <v>0</v>
      </c>
      <c r="N34" s="60">
        <v>0</v>
      </c>
      <c r="O34" s="103"/>
      <c r="P34" s="103"/>
      <c r="Q34" s="103"/>
      <c r="R34" s="103"/>
      <c r="S34" s="103"/>
      <c r="T34" s="103"/>
      <c r="U34" s="103"/>
      <c r="V34" s="103"/>
      <c r="W34" s="103"/>
      <c r="X34" s="103"/>
    </row>
    <row r="35" spans="1:26" ht="26.25" customHeight="1">
      <c r="A35" s="117" t="s">
        <v>57</v>
      </c>
      <c r="B35" s="120" t="s">
        <v>58</v>
      </c>
      <c r="C35" s="98">
        <v>2020</v>
      </c>
      <c r="D35" s="113">
        <v>2026</v>
      </c>
      <c r="E35" s="98" t="s">
        <v>54</v>
      </c>
      <c r="F35" s="68" t="s">
        <v>32</v>
      </c>
      <c r="G35" s="60">
        <f t="shared" si="7"/>
        <v>0</v>
      </c>
      <c r="H35" s="60">
        <f t="shared" ref="H35:M35" si="9">H36+H37</f>
        <v>0</v>
      </c>
      <c r="I35" s="60">
        <f t="shared" si="9"/>
        <v>0</v>
      </c>
      <c r="J35" s="60">
        <f t="shared" si="9"/>
        <v>0</v>
      </c>
      <c r="K35" s="60">
        <f t="shared" si="9"/>
        <v>0</v>
      </c>
      <c r="L35" s="60">
        <f t="shared" si="9"/>
        <v>0</v>
      </c>
      <c r="M35" s="60">
        <f t="shared" si="9"/>
        <v>0</v>
      </c>
      <c r="N35" s="60">
        <f>N36+N37</f>
        <v>0</v>
      </c>
      <c r="O35" s="103"/>
      <c r="P35" s="103"/>
      <c r="Q35" s="103" t="s">
        <v>25</v>
      </c>
      <c r="R35" s="103"/>
      <c r="S35" s="103" t="s">
        <v>25</v>
      </c>
      <c r="T35" s="103" t="s">
        <v>25</v>
      </c>
      <c r="U35" s="103" t="s">
        <v>25</v>
      </c>
      <c r="V35" s="103" t="s">
        <v>25</v>
      </c>
      <c r="W35" s="103" t="s">
        <v>25</v>
      </c>
      <c r="X35" s="103" t="s">
        <v>25</v>
      </c>
    </row>
    <row r="36" spans="1:26" ht="63.75" customHeight="1">
      <c r="A36" s="117"/>
      <c r="B36" s="120"/>
      <c r="C36" s="98"/>
      <c r="D36" s="114"/>
      <c r="E36" s="98"/>
      <c r="F36" s="68" t="s">
        <v>38</v>
      </c>
      <c r="G36" s="60">
        <f t="shared" si="7"/>
        <v>0</v>
      </c>
      <c r="H36" s="60">
        <v>0</v>
      </c>
      <c r="I36" s="60">
        <v>0</v>
      </c>
      <c r="J36" s="60">
        <v>0</v>
      </c>
      <c r="K36" s="60">
        <v>0</v>
      </c>
      <c r="L36" s="60">
        <v>0</v>
      </c>
      <c r="M36" s="60">
        <v>0</v>
      </c>
      <c r="N36" s="60">
        <v>0</v>
      </c>
      <c r="O36" s="103"/>
      <c r="P36" s="103"/>
      <c r="Q36" s="103"/>
      <c r="R36" s="103"/>
      <c r="S36" s="103"/>
      <c r="T36" s="103"/>
      <c r="U36" s="103"/>
      <c r="V36" s="103"/>
      <c r="W36" s="103"/>
      <c r="X36" s="103"/>
    </row>
    <row r="37" spans="1:26" ht="120" customHeight="1">
      <c r="A37" s="117"/>
      <c r="B37" s="120"/>
      <c r="C37" s="98"/>
      <c r="D37" s="115"/>
      <c r="E37" s="98"/>
      <c r="F37" s="68" t="s">
        <v>39</v>
      </c>
      <c r="G37" s="60">
        <f t="shared" si="7"/>
        <v>0</v>
      </c>
      <c r="H37" s="60">
        <v>0</v>
      </c>
      <c r="I37" s="60">
        <v>0</v>
      </c>
      <c r="J37" s="60">
        <v>0</v>
      </c>
      <c r="K37" s="60">
        <v>0</v>
      </c>
      <c r="L37" s="60">
        <v>0</v>
      </c>
      <c r="M37" s="60">
        <v>0</v>
      </c>
      <c r="N37" s="60">
        <v>0</v>
      </c>
      <c r="O37" s="103"/>
      <c r="P37" s="103"/>
      <c r="Q37" s="103"/>
      <c r="R37" s="103"/>
      <c r="S37" s="103"/>
      <c r="T37" s="103"/>
      <c r="U37" s="103"/>
      <c r="V37" s="103"/>
      <c r="W37" s="103"/>
      <c r="X37" s="103"/>
    </row>
    <row r="38" spans="1:26" ht="26.25" customHeight="1">
      <c r="A38" s="117" t="s">
        <v>380</v>
      </c>
      <c r="B38" s="120" t="s">
        <v>381</v>
      </c>
      <c r="C38" s="98">
        <v>2020</v>
      </c>
      <c r="D38" s="113">
        <v>2026</v>
      </c>
      <c r="E38" s="98" t="s">
        <v>54</v>
      </c>
      <c r="F38" s="68" t="s">
        <v>32</v>
      </c>
      <c r="G38" s="60">
        <f>H38+I38+J38+K38+L38+M38</f>
        <v>347184</v>
      </c>
      <c r="H38" s="60">
        <f t="shared" ref="H38:M38" si="10">H39+H40</f>
        <v>0</v>
      </c>
      <c r="I38" s="60">
        <f t="shared" si="10"/>
        <v>0</v>
      </c>
      <c r="J38" s="60">
        <f t="shared" si="10"/>
        <v>0</v>
      </c>
      <c r="K38" s="60">
        <f t="shared" si="10"/>
        <v>173592</v>
      </c>
      <c r="L38" s="60">
        <f t="shared" si="10"/>
        <v>173592</v>
      </c>
      <c r="M38" s="60">
        <f t="shared" si="10"/>
        <v>0</v>
      </c>
      <c r="N38" s="60">
        <f>N39+N40</f>
        <v>0</v>
      </c>
      <c r="O38" s="59"/>
      <c r="P38" s="59"/>
      <c r="Q38" s="59"/>
      <c r="R38" s="59"/>
      <c r="S38" s="59"/>
      <c r="T38" s="59"/>
      <c r="U38" s="59"/>
      <c r="V38" s="59"/>
      <c r="W38" s="59"/>
      <c r="X38" s="59"/>
    </row>
    <row r="39" spans="1:26" ht="63.75" customHeight="1">
      <c r="A39" s="117"/>
      <c r="B39" s="120"/>
      <c r="C39" s="98"/>
      <c r="D39" s="114"/>
      <c r="E39" s="98"/>
      <c r="F39" s="68" t="s">
        <v>38</v>
      </c>
      <c r="G39" s="60">
        <f>H39+I39+J39+K39+L39+M39</f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59"/>
      <c r="P39" s="59"/>
      <c r="Q39" s="59"/>
      <c r="R39" s="59"/>
      <c r="S39" s="59"/>
      <c r="T39" s="59"/>
      <c r="U39" s="59"/>
      <c r="V39" s="59"/>
      <c r="W39" s="59"/>
      <c r="X39" s="59"/>
    </row>
    <row r="40" spans="1:26" ht="120" customHeight="1">
      <c r="A40" s="117"/>
      <c r="B40" s="120"/>
      <c r="C40" s="98"/>
      <c r="D40" s="115"/>
      <c r="E40" s="98"/>
      <c r="F40" s="68" t="s">
        <v>39</v>
      </c>
      <c r="G40" s="60">
        <f>H40+I40+J40+K40+L40+M40</f>
        <v>347184</v>
      </c>
      <c r="H40" s="60">
        <v>0</v>
      </c>
      <c r="I40" s="60">
        <v>0</v>
      </c>
      <c r="J40" s="60">
        <v>0</v>
      </c>
      <c r="K40" s="60">
        <v>173592</v>
      </c>
      <c r="L40" s="60">
        <v>173592</v>
      </c>
      <c r="M40" s="60">
        <v>0</v>
      </c>
      <c r="N40" s="60">
        <v>0</v>
      </c>
      <c r="O40" s="59"/>
      <c r="P40" s="59"/>
      <c r="Q40" s="59"/>
      <c r="R40" s="59"/>
      <c r="S40" s="59"/>
      <c r="T40" s="59"/>
      <c r="U40" s="59"/>
      <c r="V40" s="59"/>
      <c r="W40" s="59"/>
      <c r="X40" s="59"/>
    </row>
    <row r="41" spans="1:26" ht="28.5" customHeight="1">
      <c r="A41" s="98" t="s">
        <v>59</v>
      </c>
      <c r="B41" s="98"/>
      <c r="C41" s="98">
        <v>2020</v>
      </c>
      <c r="D41" s="113">
        <v>2026</v>
      </c>
      <c r="E41" s="98" t="s">
        <v>25</v>
      </c>
      <c r="F41" s="68" t="s">
        <v>32</v>
      </c>
      <c r="G41" s="60">
        <f t="shared" si="7"/>
        <v>8439256.7799999993</v>
      </c>
      <c r="H41" s="70">
        <f t="shared" ref="H41:M41" si="11">H42+H43</f>
        <v>2253428.1</v>
      </c>
      <c r="I41" s="62">
        <f t="shared" si="11"/>
        <v>1072008</v>
      </c>
      <c r="J41" s="62">
        <f t="shared" si="11"/>
        <v>1972688.4000000001</v>
      </c>
      <c r="K41" s="62">
        <f t="shared" si="11"/>
        <v>1620892.5</v>
      </c>
      <c r="L41" s="62">
        <f t="shared" si="11"/>
        <v>1520239.78</v>
      </c>
      <c r="M41" s="15">
        <f t="shared" si="11"/>
        <v>0</v>
      </c>
      <c r="N41" s="15">
        <f>N42+N43</f>
        <v>0</v>
      </c>
      <c r="O41" s="101" t="s">
        <v>25</v>
      </c>
      <c r="P41" s="101" t="s">
        <v>25</v>
      </c>
      <c r="Q41" s="101" t="s">
        <v>25</v>
      </c>
      <c r="R41" s="101" t="s">
        <v>25</v>
      </c>
      <c r="S41" s="101" t="s">
        <v>25</v>
      </c>
      <c r="T41" s="101" t="s">
        <v>25</v>
      </c>
      <c r="U41" s="101" t="s">
        <v>25</v>
      </c>
      <c r="V41" s="101" t="s">
        <v>25</v>
      </c>
      <c r="W41" s="101" t="s">
        <v>25</v>
      </c>
      <c r="X41" s="101" t="s">
        <v>25</v>
      </c>
    </row>
    <row r="42" spans="1:26">
      <c r="A42" s="98"/>
      <c r="B42" s="98"/>
      <c r="C42" s="98"/>
      <c r="D42" s="114"/>
      <c r="E42" s="98"/>
      <c r="F42" s="68" t="s">
        <v>38</v>
      </c>
      <c r="G42" s="60">
        <f t="shared" si="7"/>
        <v>485685.43</v>
      </c>
      <c r="H42" s="64">
        <f t="shared" ref="H42:M43" si="12">H17</f>
        <v>67602.850000000006</v>
      </c>
      <c r="I42" s="60">
        <f t="shared" si="12"/>
        <v>32160.240000000002</v>
      </c>
      <c r="J42" s="60">
        <f t="shared" si="12"/>
        <v>67963.040000000008</v>
      </c>
      <c r="K42" s="60">
        <f>K17</f>
        <v>94050.11</v>
      </c>
      <c r="L42" s="60">
        <f t="shared" si="12"/>
        <v>223909.19</v>
      </c>
      <c r="M42" s="58">
        <f t="shared" si="12"/>
        <v>0</v>
      </c>
      <c r="N42" s="58">
        <f>N17</f>
        <v>0</v>
      </c>
      <c r="O42" s="101"/>
      <c r="P42" s="101"/>
      <c r="Q42" s="101"/>
      <c r="R42" s="101"/>
      <c r="S42" s="101"/>
      <c r="T42" s="101"/>
      <c r="U42" s="101"/>
      <c r="V42" s="101"/>
      <c r="W42" s="101"/>
      <c r="X42" s="101"/>
    </row>
    <row r="43" spans="1:26">
      <c r="A43" s="98"/>
      <c r="B43" s="98"/>
      <c r="C43" s="98"/>
      <c r="D43" s="115"/>
      <c r="E43" s="98"/>
      <c r="F43" s="68" t="s">
        <v>39</v>
      </c>
      <c r="G43" s="60">
        <f t="shared" si="7"/>
        <v>7953571.3499999996</v>
      </c>
      <c r="H43" s="60">
        <f t="shared" si="12"/>
        <v>2185825.25</v>
      </c>
      <c r="I43" s="60">
        <f t="shared" si="12"/>
        <v>1039847.76</v>
      </c>
      <c r="J43" s="60">
        <f t="shared" si="12"/>
        <v>1904725.36</v>
      </c>
      <c r="K43" s="60">
        <f t="shared" si="12"/>
        <v>1526842.39</v>
      </c>
      <c r="L43" s="60">
        <f t="shared" si="12"/>
        <v>1296330.5900000001</v>
      </c>
      <c r="M43" s="58">
        <f t="shared" si="12"/>
        <v>0</v>
      </c>
      <c r="N43" s="58">
        <f>N18</f>
        <v>0</v>
      </c>
      <c r="O43" s="101"/>
      <c r="P43" s="101"/>
      <c r="Q43" s="101"/>
      <c r="R43" s="101"/>
      <c r="S43" s="101"/>
      <c r="T43" s="101"/>
      <c r="U43" s="101"/>
      <c r="V43" s="101"/>
      <c r="W43" s="101"/>
      <c r="X43" s="101"/>
    </row>
    <row r="44" spans="1:26" ht="56.25" customHeight="1">
      <c r="A44" s="123" t="s">
        <v>60</v>
      </c>
      <c r="B44" s="123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44"/>
    </row>
    <row r="45" spans="1:26" s="14" customFormat="1" ht="13.5" customHeight="1">
      <c r="A45" s="122" t="s">
        <v>61</v>
      </c>
      <c r="B45" s="122"/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69"/>
      <c r="Y45" s="13"/>
      <c r="Z45" s="13"/>
    </row>
    <row r="46" spans="1:26" s="14" customFormat="1" ht="81.75" customHeight="1">
      <c r="A46" s="127" t="s">
        <v>62</v>
      </c>
      <c r="B46" s="127"/>
      <c r="C46" s="57">
        <v>2020</v>
      </c>
      <c r="D46" s="57">
        <v>2026</v>
      </c>
      <c r="E46" s="54" t="s">
        <v>25</v>
      </c>
      <c r="F46" s="54" t="s">
        <v>25</v>
      </c>
      <c r="G46" s="56" t="s">
        <v>25</v>
      </c>
      <c r="H46" s="56" t="s">
        <v>25</v>
      </c>
      <c r="I46" s="56" t="s">
        <v>25</v>
      </c>
      <c r="J46" s="56" t="s">
        <v>25</v>
      </c>
      <c r="K46" s="56" t="s">
        <v>25</v>
      </c>
      <c r="L46" s="56" t="s">
        <v>25</v>
      </c>
      <c r="M46" s="56" t="s">
        <v>25</v>
      </c>
      <c r="N46" s="56" t="s">
        <v>25</v>
      </c>
      <c r="O46" s="56" t="s">
        <v>25</v>
      </c>
      <c r="P46" s="56" t="s">
        <v>25</v>
      </c>
      <c r="Q46" s="56" t="s">
        <v>25</v>
      </c>
      <c r="R46" s="56" t="s">
        <v>25</v>
      </c>
      <c r="S46" s="56" t="s">
        <v>25</v>
      </c>
      <c r="T46" s="56" t="s">
        <v>25</v>
      </c>
      <c r="U46" s="56" t="s">
        <v>25</v>
      </c>
      <c r="V46" s="56" t="s">
        <v>25</v>
      </c>
      <c r="W46" s="56" t="s">
        <v>25</v>
      </c>
      <c r="X46" s="56" t="s">
        <v>25</v>
      </c>
      <c r="Y46" s="13"/>
      <c r="Z46" s="13"/>
    </row>
    <row r="47" spans="1:26" s="14" customFormat="1" ht="32.25" customHeight="1">
      <c r="A47" s="77" t="s">
        <v>63</v>
      </c>
      <c r="B47" s="90" t="s">
        <v>64</v>
      </c>
      <c r="C47" s="90">
        <v>2020</v>
      </c>
      <c r="D47" s="90">
        <v>2026</v>
      </c>
      <c r="E47" s="93" t="s">
        <v>65</v>
      </c>
      <c r="F47" s="72" t="s">
        <v>66</v>
      </c>
      <c r="G47" s="56">
        <f t="shared" ref="G47:G87" si="13">H47+I47+J47+K47+L47+M47</f>
        <v>40399385.980000004</v>
      </c>
      <c r="H47" s="56">
        <f>H48+H49+H50</f>
        <v>10527000</v>
      </c>
      <c r="I47" s="56">
        <f t="shared" ref="I47:N47" si="14">I48+I49</f>
        <v>0</v>
      </c>
      <c r="J47" s="56">
        <f t="shared" si="14"/>
        <v>0</v>
      </c>
      <c r="K47" s="56">
        <f t="shared" si="14"/>
        <v>18362561.170000002</v>
      </c>
      <c r="L47" s="56">
        <f t="shared" si="14"/>
        <v>11509824.809999999</v>
      </c>
      <c r="M47" s="56">
        <f t="shared" si="14"/>
        <v>0</v>
      </c>
      <c r="N47" s="56">
        <f t="shared" si="14"/>
        <v>0</v>
      </c>
      <c r="O47" s="92" t="s">
        <v>25</v>
      </c>
      <c r="P47" s="92" t="s">
        <v>25</v>
      </c>
      <c r="Q47" s="92" t="s">
        <v>25</v>
      </c>
      <c r="R47" s="92" t="s">
        <v>25</v>
      </c>
      <c r="S47" s="92" t="s">
        <v>25</v>
      </c>
      <c r="T47" s="92" t="s">
        <v>25</v>
      </c>
      <c r="U47" s="92" t="s">
        <v>25</v>
      </c>
      <c r="V47" s="92" t="s">
        <v>25</v>
      </c>
      <c r="W47" s="92" t="s">
        <v>25</v>
      </c>
      <c r="X47" s="92" t="s">
        <v>25</v>
      </c>
      <c r="Y47" s="13"/>
      <c r="Z47" s="13"/>
    </row>
    <row r="48" spans="1:26" s="14" customFormat="1" ht="54.75" customHeight="1">
      <c r="A48" s="77"/>
      <c r="B48" s="90"/>
      <c r="C48" s="90"/>
      <c r="D48" s="90"/>
      <c r="E48" s="93"/>
      <c r="F48" s="16" t="s">
        <v>38</v>
      </c>
      <c r="G48" s="17">
        <f t="shared" si="13"/>
        <v>27092433.850000001</v>
      </c>
      <c r="H48" s="56">
        <f>H52+H85</f>
        <v>0</v>
      </c>
      <c r="I48" s="56">
        <f t="shared" ref="I48:M49" si="15">I52</f>
        <v>0</v>
      </c>
      <c r="J48" s="56">
        <f t="shared" si="15"/>
        <v>0</v>
      </c>
      <c r="K48" s="56">
        <f t="shared" si="15"/>
        <v>18362561.170000002</v>
      </c>
      <c r="L48" s="75">
        <f>L52+L85</f>
        <v>8729872.6799999997</v>
      </c>
      <c r="M48" s="56">
        <f t="shared" si="15"/>
        <v>0</v>
      </c>
      <c r="N48" s="56">
        <f>N52</f>
        <v>0</v>
      </c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13"/>
      <c r="Z48" s="13"/>
    </row>
    <row r="49" spans="1:26" s="14" customFormat="1" ht="60" customHeight="1">
      <c r="A49" s="77"/>
      <c r="B49" s="90"/>
      <c r="C49" s="90"/>
      <c r="D49" s="90"/>
      <c r="E49" s="93"/>
      <c r="F49" s="18" t="s">
        <v>67</v>
      </c>
      <c r="G49" s="19">
        <f t="shared" si="13"/>
        <v>12779952.129999999</v>
      </c>
      <c r="H49" s="56">
        <f>H53+H86</f>
        <v>10000000</v>
      </c>
      <c r="I49" s="63">
        <f t="shared" si="15"/>
        <v>0</v>
      </c>
      <c r="J49" s="63">
        <f t="shared" si="15"/>
        <v>0</v>
      </c>
      <c r="K49" s="63">
        <f t="shared" si="15"/>
        <v>0</v>
      </c>
      <c r="L49" s="63">
        <f>L53+L86</f>
        <v>2779952.13</v>
      </c>
      <c r="M49" s="63">
        <f t="shared" si="15"/>
        <v>0</v>
      </c>
      <c r="N49" s="63">
        <f>N53</f>
        <v>0</v>
      </c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13"/>
      <c r="Z49" s="13"/>
    </row>
    <row r="50" spans="1:26" s="14" customFormat="1" ht="63.75" customHeight="1">
      <c r="A50" s="77"/>
      <c r="B50" s="90"/>
      <c r="C50" s="90"/>
      <c r="D50" s="90"/>
      <c r="E50" s="93"/>
      <c r="F50" s="68" t="s">
        <v>68</v>
      </c>
      <c r="G50" s="60">
        <f t="shared" si="13"/>
        <v>965640</v>
      </c>
      <c r="H50" s="60">
        <f t="shared" ref="H50:M50" si="16">H87</f>
        <v>527000</v>
      </c>
      <c r="I50" s="60">
        <f t="shared" si="16"/>
        <v>278640</v>
      </c>
      <c r="J50" s="60">
        <f t="shared" si="16"/>
        <v>0</v>
      </c>
      <c r="K50" s="60">
        <f t="shared" si="16"/>
        <v>0</v>
      </c>
      <c r="L50" s="75">
        <f>L54+L87</f>
        <v>160000</v>
      </c>
      <c r="M50" s="60">
        <f t="shared" si="16"/>
        <v>0</v>
      </c>
      <c r="N50" s="60">
        <f>N87</f>
        <v>0</v>
      </c>
      <c r="O50" s="11"/>
      <c r="P50" s="12"/>
      <c r="Q50" s="12"/>
      <c r="R50" s="12"/>
      <c r="S50" s="12"/>
      <c r="T50" s="12"/>
      <c r="U50" s="12"/>
      <c r="V50" s="12"/>
      <c r="W50" s="12"/>
      <c r="X50" s="12"/>
      <c r="Y50" s="13"/>
      <c r="Z50" s="13"/>
    </row>
    <row r="51" spans="1:26" s="14" customFormat="1" ht="33.75" customHeight="1">
      <c r="A51" s="77" t="s">
        <v>63</v>
      </c>
      <c r="B51" s="112" t="s">
        <v>70</v>
      </c>
      <c r="C51" s="90">
        <v>2020</v>
      </c>
      <c r="D51" s="90">
        <v>2026</v>
      </c>
      <c r="E51" s="90" t="s">
        <v>65</v>
      </c>
      <c r="F51" s="72" t="s">
        <v>71</v>
      </c>
      <c r="G51" s="17">
        <f t="shared" si="13"/>
        <v>26984861.170000002</v>
      </c>
      <c r="H51" s="17">
        <f t="shared" ref="H51:M51" si="17">H52+H53</f>
        <v>0</v>
      </c>
      <c r="I51" s="56">
        <f t="shared" si="17"/>
        <v>0</v>
      </c>
      <c r="J51" s="56">
        <f t="shared" si="17"/>
        <v>0</v>
      </c>
      <c r="K51" s="56">
        <f t="shared" si="17"/>
        <v>18362561.170000002</v>
      </c>
      <c r="L51" s="56">
        <f t="shared" si="17"/>
        <v>8622300</v>
      </c>
      <c r="M51" s="56">
        <f t="shared" si="17"/>
        <v>0</v>
      </c>
      <c r="N51" s="56">
        <f>N52+N53</f>
        <v>0</v>
      </c>
      <c r="O51" s="105" t="s">
        <v>25</v>
      </c>
      <c r="P51" s="105" t="s">
        <v>25</v>
      </c>
      <c r="Q51" s="105" t="s">
        <v>25</v>
      </c>
      <c r="R51" s="105" t="s">
        <v>25</v>
      </c>
      <c r="S51" s="105" t="s">
        <v>25</v>
      </c>
      <c r="T51" s="105" t="s">
        <v>25</v>
      </c>
      <c r="U51" s="105" t="s">
        <v>25</v>
      </c>
      <c r="V51" s="105" t="s">
        <v>25</v>
      </c>
      <c r="W51" s="105" t="s">
        <v>25</v>
      </c>
      <c r="X51" s="105" t="s">
        <v>25</v>
      </c>
      <c r="Y51" s="13"/>
      <c r="Z51" s="13"/>
    </row>
    <row r="52" spans="1:26" s="14" customFormat="1" ht="73.5" customHeight="1">
      <c r="A52" s="77"/>
      <c r="B52" s="112"/>
      <c r="C52" s="90"/>
      <c r="D52" s="90"/>
      <c r="E52" s="90"/>
      <c r="F52" s="16" t="s">
        <v>38</v>
      </c>
      <c r="G52" s="17">
        <f t="shared" si="13"/>
        <v>26984861.170000002</v>
      </c>
      <c r="H52" s="56">
        <f t="shared" ref="H52:J53" si="18">H55+H58+H61</f>
        <v>0</v>
      </c>
      <c r="I52" s="56">
        <f t="shared" si="18"/>
        <v>0</v>
      </c>
      <c r="J52" s="56">
        <f t="shared" si="18"/>
        <v>0</v>
      </c>
      <c r="K52" s="56">
        <f t="shared" ref="K52:M53" si="19">K55+K58+K61+K64+K73+K76+K79</f>
        <v>18362561.170000002</v>
      </c>
      <c r="L52" s="56">
        <f t="shared" si="19"/>
        <v>8622300</v>
      </c>
      <c r="M52" s="56">
        <f t="shared" si="19"/>
        <v>0</v>
      </c>
      <c r="N52" s="56">
        <f>N55+N58+N61+N64+N73+N76+N79</f>
        <v>0</v>
      </c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3"/>
      <c r="Z52" s="13"/>
    </row>
    <row r="53" spans="1:26" s="14" customFormat="1" ht="108" customHeight="1">
      <c r="A53" s="77"/>
      <c r="B53" s="112"/>
      <c r="C53" s="90"/>
      <c r="D53" s="90"/>
      <c r="E53" s="90"/>
      <c r="F53" s="18" t="s">
        <v>67</v>
      </c>
      <c r="G53" s="19">
        <f t="shared" si="13"/>
        <v>0</v>
      </c>
      <c r="H53" s="56">
        <f t="shared" si="18"/>
        <v>0</v>
      </c>
      <c r="I53" s="56">
        <f t="shared" si="18"/>
        <v>0</v>
      </c>
      <c r="J53" s="56">
        <f t="shared" si="18"/>
        <v>0</v>
      </c>
      <c r="K53" s="56">
        <f t="shared" si="19"/>
        <v>0</v>
      </c>
      <c r="L53" s="56">
        <f t="shared" si="19"/>
        <v>0</v>
      </c>
      <c r="M53" s="56">
        <f t="shared" si="19"/>
        <v>0</v>
      </c>
      <c r="N53" s="56">
        <f>N56+N59+N62+N65+N74+N77+N80</f>
        <v>0</v>
      </c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3"/>
      <c r="Z53" s="13"/>
    </row>
    <row r="54" spans="1:26" s="14" customFormat="1" ht="27.75" customHeight="1">
      <c r="A54" s="77" t="s">
        <v>69</v>
      </c>
      <c r="B54" s="108" t="s">
        <v>72</v>
      </c>
      <c r="C54" s="90">
        <v>2020</v>
      </c>
      <c r="D54" s="90">
        <v>2026</v>
      </c>
      <c r="E54" s="90" t="s">
        <v>73</v>
      </c>
      <c r="F54" s="72" t="s">
        <v>71</v>
      </c>
      <c r="G54" s="56">
        <f t="shared" si="13"/>
        <v>0</v>
      </c>
      <c r="H54" s="56">
        <f t="shared" ref="H54:M54" si="20">H55+H56</f>
        <v>0</v>
      </c>
      <c r="I54" s="56">
        <f t="shared" si="20"/>
        <v>0</v>
      </c>
      <c r="J54" s="56">
        <f t="shared" si="20"/>
        <v>0</v>
      </c>
      <c r="K54" s="56">
        <f t="shared" si="20"/>
        <v>0</v>
      </c>
      <c r="L54" s="56">
        <f t="shared" si="20"/>
        <v>0</v>
      </c>
      <c r="M54" s="35">
        <f t="shared" si="20"/>
        <v>0</v>
      </c>
      <c r="N54" s="35">
        <f>N55+N56</f>
        <v>0</v>
      </c>
      <c r="O54" s="92" t="s">
        <v>74</v>
      </c>
      <c r="P54" s="93" t="s">
        <v>75</v>
      </c>
      <c r="Q54" s="93">
        <v>100</v>
      </c>
      <c r="R54" s="93" t="s">
        <v>25</v>
      </c>
      <c r="S54" s="93" t="s">
        <v>25</v>
      </c>
      <c r="T54" s="93" t="s">
        <v>25</v>
      </c>
      <c r="U54" s="93" t="s">
        <v>25</v>
      </c>
      <c r="V54" s="93" t="s">
        <v>25</v>
      </c>
      <c r="W54" s="93" t="s">
        <v>25</v>
      </c>
      <c r="X54" s="93" t="s">
        <v>25</v>
      </c>
      <c r="Y54" s="13"/>
      <c r="Z54" s="13"/>
    </row>
    <row r="55" spans="1:26" s="14" customFormat="1">
      <c r="A55" s="77"/>
      <c r="B55" s="108"/>
      <c r="C55" s="90"/>
      <c r="D55" s="90"/>
      <c r="E55" s="90"/>
      <c r="F55" s="16" t="s">
        <v>38</v>
      </c>
      <c r="G55" s="56">
        <f t="shared" si="13"/>
        <v>0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35">
        <v>0</v>
      </c>
      <c r="N55" s="35">
        <v>0</v>
      </c>
      <c r="O55" s="92"/>
      <c r="P55" s="93"/>
      <c r="Q55" s="93"/>
      <c r="R55" s="93"/>
      <c r="S55" s="93"/>
      <c r="T55" s="93"/>
      <c r="U55" s="93"/>
      <c r="V55" s="93"/>
      <c r="W55" s="93"/>
      <c r="X55" s="93"/>
      <c r="Y55" s="13"/>
      <c r="Z55" s="13"/>
    </row>
    <row r="56" spans="1:26" s="14" customFormat="1" ht="166.5" customHeight="1">
      <c r="A56" s="77"/>
      <c r="B56" s="108"/>
      <c r="C56" s="90"/>
      <c r="D56" s="90"/>
      <c r="E56" s="90"/>
      <c r="F56" s="18" t="s">
        <v>67</v>
      </c>
      <c r="G56" s="63">
        <f t="shared" si="13"/>
        <v>0</v>
      </c>
      <c r="H56" s="63">
        <v>0</v>
      </c>
      <c r="I56" s="63">
        <v>0</v>
      </c>
      <c r="J56" s="63">
        <v>0</v>
      </c>
      <c r="K56" s="63">
        <v>0</v>
      </c>
      <c r="L56" s="63">
        <v>0</v>
      </c>
      <c r="M56" s="36">
        <v>0</v>
      </c>
      <c r="N56" s="36">
        <v>0</v>
      </c>
      <c r="O56" s="92"/>
      <c r="P56" s="93"/>
      <c r="Q56" s="93"/>
      <c r="R56" s="93"/>
      <c r="S56" s="93"/>
      <c r="T56" s="93"/>
      <c r="U56" s="93"/>
      <c r="V56" s="93"/>
      <c r="W56" s="93"/>
      <c r="X56" s="93"/>
      <c r="Y56" s="13"/>
      <c r="Z56" s="13"/>
    </row>
    <row r="57" spans="1:26" s="14" customFormat="1" ht="30" customHeight="1">
      <c r="A57" s="88" t="s">
        <v>82</v>
      </c>
      <c r="B57" s="129" t="s">
        <v>78</v>
      </c>
      <c r="C57" s="89">
        <v>2020</v>
      </c>
      <c r="D57" s="89">
        <v>2026</v>
      </c>
      <c r="E57" s="93" t="s">
        <v>73</v>
      </c>
      <c r="F57" s="72" t="s">
        <v>71</v>
      </c>
      <c r="G57" s="56">
        <f t="shared" si="13"/>
        <v>0</v>
      </c>
      <c r="H57" s="56">
        <f t="shared" ref="H57:M57" si="21">H58+H59</f>
        <v>0</v>
      </c>
      <c r="I57" s="56">
        <f t="shared" si="21"/>
        <v>0</v>
      </c>
      <c r="J57" s="56">
        <f t="shared" si="21"/>
        <v>0</v>
      </c>
      <c r="K57" s="56">
        <f t="shared" si="21"/>
        <v>0</v>
      </c>
      <c r="L57" s="56">
        <f t="shared" si="21"/>
        <v>0</v>
      </c>
      <c r="M57" s="56">
        <f t="shared" si="21"/>
        <v>0</v>
      </c>
      <c r="N57" s="56">
        <f>N58+N59</f>
        <v>0</v>
      </c>
      <c r="O57" s="92" t="s">
        <v>74</v>
      </c>
      <c r="P57" s="93" t="s">
        <v>75</v>
      </c>
      <c r="Q57" s="93">
        <v>100</v>
      </c>
      <c r="R57" s="93" t="s">
        <v>25</v>
      </c>
      <c r="S57" s="93" t="s">
        <v>25</v>
      </c>
      <c r="T57" s="93" t="s">
        <v>25</v>
      </c>
      <c r="U57" s="93" t="s">
        <v>25</v>
      </c>
      <c r="V57" s="93" t="s">
        <v>25</v>
      </c>
      <c r="W57" s="93" t="s">
        <v>25</v>
      </c>
      <c r="X57" s="93" t="s">
        <v>25</v>
      </c>
      <c r="Y57" s="13"/>
      <c r="Z57" s="13"/>
    </row>
    <row r="58" spans="1:26" s="14" customFormat="1" ht="64.5" customHeight="1">
      <c r="A58" s="88"/>
      <c r="B58" s="129"/>
      <c r="C58" s="89"/>
      <c r="D58" s="89"/>
      <c r="E58" s="93"/>
      <c r="F58" s="16" t="s">
        <v>38</v>
      </c>
      <c r="G58" s="56">
        <f t="shared" si="13"/>
        <v>0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92"/>
      <c r="P58" s="93"/>
      <c r="Q58" s="93"/>
      <c r="R58" s="93"/>
      <c r="S58" s="93"/>
      <c r="T58" s="93"/>
      <c r="U58" s="93"/>
      <c r="V58" s="93"/>
      <c r="W58" s="93"/>
      <c r="X58" s="93"/>
      <c r="Y58" s="13"/>
      <c r="Z58" s="13"/>
    </row>
    <row r="59" spans="1:26" s="14" customFormat="1" ht="114.75" customHeight="1">
      <c r="A59" s="128"/>
      <c r="B59" s="130"/>
      <c r="C59" s="131"/>
      <c r="D59" s="131"/>
      <c r="E59" s="132"/>
      <c r="F59" s="37" t="s">
        <v>67</v>
      </c>
      <c r="G59" s="38">
        <f t="shared" si="13"/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92"/>
      <c r="P59" s="93"/>
      <c r="Q59" s="93"/>
      <c r="R59" s="93"/>
      <c r="S59" s="93"/>
      <c r="T59" s="93"/>
      <c r="U59" s="93"/>
      <c r="V59" s="93"/>
      <c r="W59" s="93"/>
      <c r="X59" s="93"/>
      <c r="Y59" s="13"/>
      <c r="Z59" s="13"/>
    </row>
    <row r="60" spans="1:26" s="14" customFormat="1" ht="33" customHeight="1">
      <c r="A60" s="110" t="s">
        <v>321</v>
      </c>
      <c r="B60" s="111" t="s">
        <v>79</v>
      </c>
      <c r="C60" s="109">
        <v>2020</v>
      </c>
      <c r="D60" s="109">
        <v>2026</v>
      </c>
      <c r="E60" s="133" t="s">
        <v>73</v>
      </c>
      <c r="F60" s="66" t="s">
        <v>71</v>
      </c>
      <c r="G60" s="20">
        <f t="shared" si="13"/>
        <v>0</v>
      </c>
      <c r="H60" s="20">
        <f t="shared" ref="H60:M60" si="22">H61+H62</f>
        <v>0</v>
      </c>
      <c r="I60" s="20">
        <f t="shared" si="22"/>
        <v>0</v>
      </c>
      <c r="J60" s="20">
        <f t="shared" si="22"/>
        <v>0</v>
      </c>
      <c r="K60" s="20">
        <f t="shared" si="22"/>
        <v>0</v>
      </c>
      <c r="L60" s="20">
        <f t="shared" si="22"/>
        <v>0</v>
      </c>
      <c r="M60" s="20">
        <f t="shared" si="22"/>
        <v>0</v>
      </c>
      <c r="N60" s="20">
        <f>N61+N62</f>
        <v>0</v>
      </c>
      <c r="O60" s="92" t="s">
        <v>74</v>
      </c>
      <c r="P60" s="93" t="s">
        <v>75</v>
      </c>
      <c r="Q60" s="93">
        <v>100</v>
      </c>
      <c r="R60" s="93" t="s">
        <v>25</v>
      </c>
      <c r="S60" s="93" t="s">
        <v>25</v>
      </c>
      <c r="T60" s="93" t="s">
        <v>25</v>
      </c>
      <c r="U60" s="93" t="s">
        <v>25</v>
      </c>
      <c r="V60" s="93" t="s">
        <v>25</v>
      </c>
      <c r="W60" s="93" t="s">
        <v>25</v>
      </c>
      <c r="X60" s="93" t="s">
        <v>25</v>
      </c>
      <c r="Y60" s="13"/>
      <c r="Z60" s="13"/>
    </row>
    <row r="61" spans="1:26" s="14" customFormat="1" ht="82.15" customHeight="1">
      <c r="A61" s="110"/>
      <c r="B61" s="111"/>
      <c r="C61" s="109"/>
      <c r="D61" s="109"/>
      <c r="E61" s="93"/>
      <c r="F61" s="72" t="s">
        <v>38</v>
      </c>
      <c r="G61" s="56">
        <f t="shared" si="13"/>
        <v>0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92"/>
      <c r="P61" s="93"/>
      <c r="Q61" s="93"/>
      <c r="R61" s="93"/>
      <c r="S61" s="93"/>
      <c r="T61" s="93"/>
      <c r="U61" s="93"/>
      <c r="V61" s="93"/>
      <c r="W61" s="93"/>
      <c r="X61" s="93"/>
      <c r="Y61" s="13"/>
      <c r="Z61" s="13"/>
    </row>
    <row r="62" spans="1:26" s="14" customFormat="1" ht="97.5" customHeight="1">
      <c r="A62" s="110"/>
      <c r="B62" s="111"/>
      <c r="C62" s="109"/>
      <c r="D62" s="109"/>
      <c r="E62" s="93"/>
      <c r="F62" s="72" t="s">
        <v>67</v>
      </c>
      <c r="G62" s="56">
        <f t="shared" si="13"/>
        <v>0</v>
      </c>
      <c r="H62" s="56">
        <v>0</v>
      </c>
      <c r="I62" s="56">
        <v>0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92"/>
      <c r="P62" s="93"/>
      <c r="Q62" s="93"/>
      <c r="R62" s="93"/>
      <c r="S62" s="93"/>
      <c r="T62" s="93"/>
      <c r="U62" s="93"/>
      <c r="V62" s="93"/>
      <c r="W62" s="93"/>
      <c r="X62" s="93"/>
      <c r="Y62" s="13"/>
      <c r="Z62" s="13"/>
    </row>
    <row r="63" spans="1:26" s="14" customFormat="1" ht="33" customHeight="1">
      <c r="A63" s="110" t="s">
        <v>322</v>
      </c>
      <c r="B63" s="111" t="s">
        <v>81</v>
      </c>
      <c r="C63" s="109">
        <v>2020</v>
      </c>
      <c r="D63" s="109">
        <v>2026</v>
      </c>
      <c r="E63" s="93" t="s">
        <v>73</v>
      </c>
      <c r="F63" s="72" t="s">
        <v>71</v>
      </c>
      <c r="G63" s="20">
        <f t="shared" ref="G63:G71" si="23">H63+I63+J63+K63+L63+M63</f>
        <v>0</v>
      </c>
      <c r="H63" s="20">
        <f t="shared" ref="H63:M63" si="24">H64+H65</f>
        <v>0</v>
      </c>
      <c r="I63" s="20">
        <f t="shared" si="24"/>
        <v>0</v>
      </c>
      <c r="J63" s="20">
        <f t="shared" si="24"/>
        <v>0</v>
      </c>
      <c r="K63" s="20">
        <f t="shared" si="24"/>
        <v>0</v>
      </c>
      <c r="L63" s="20">
        <f t="shared" si="24"/>
        <v>0</v>
      </c>
      <c r="M63" s="20">
        <f t="shared" si="24"/>
        <v>0</v>
      </c>
      <c r="N63" s="20">
        <f>N64+N65</f>
        <v>0</v>
      </c>
      <c r="O63" s="92" t="s">
        <v>74</v>
      </c>
      <c r="P63" s="93" t="s">
        <v>75</v>
      </c>
      <c r="Q63" s="93">
        <v>100</v>
      </c>
      <c r="R63" s="93" t="s">
        <v>25</v>
      </c>
      <c r="S63" s="93" t="s">
        <v>25</v>
      </c>
      <c r="T63" s="93" t="s">
        <v>25</v>
      </c>
      <c r="U63" s="93" t="s">
        <v>25</v>
      </c>
      <c r="V63" s="93">
        <v>100</v>
      </c>
      <c r="W63" s="93" t="s">
        <v>25</v>
      </c>
      <c r="X63" s="93" t="s">
        <v>25</v>
      </c>
      <c r="Y63" s="13"/>
      <c r="Z63" s="13"/>
    </row>
    <row r="64" spans="1:26" s="14" customFormat="1" ht="82.15" customHeight="1">
      <c r="A64" s="110"/>
      <c r="B64" s="111"/>
      <c r="C64" s="109"/>
      <c r="D64" s="109"/>
      <c r="E64" s="93"/>
      <c r="F64" s="72" t="s">
        <v>38</v>
      </c>
      <c r="G64" s="56">
        <f t="shared" si="23"/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92"/>
      <c r="P64" s="93"/>
      <c r="Q64" s="93"/>
      <c r="R64" s="93"/>
      <c r="S64" s="93"/>
      <c r="T64" s="93"/>
      <c r="U64" s="93"/>
      <c r="V64" s="93"/>
      <c r="W64" s="93"/>
      <c r="X64" s="93"/>
      <c r="Y64" s="13"/>
      <c r="Z64" s="13"/>
    </row>
    <row r="65" spans="1:26" s="14" customFormat="1" ht="97.5" customHeight="1">
      <c r="A65" s="110"/>
      <c r="B65" s="111"/>
      <c r="C65" s="109"/>
      <c r="D65" s="109"/>
      <c r="E65" s="93"/>
      <c r="F65" s="72" t="s">
        <v>67</v>
      </c>
      <c r="G65" s="56">
        <f t="shared" si="23"/>
        <v>0</v>
      </c>
      <c r="H65" s="56">
        <v>0</v>
      </c>
      <c r="I65" s="56">
        <v>0</v>
      </c>
      <c r="J65" s="56">
        <v>0</v>
      </c>
      <c r="K65" s="56">
        <v>0</v>
      </c>
      <c r="L65" s="56">
        <v>0</v>
      </c>
      <c r="M65" s="56">
        <v>0</v>
      </c>
      <c r="N65" s="56">
        <v>0</v>
      </c>
      <c r="O65" s="92"/>
      <c r="P65" s="93"/>
      <c r="Q65" s="93"/>
      <c r="R65" s="93"/>
      <c r="S65" s="93"/>
      <c r="T65" s="93"/>
      <c r="U65" s="93"/>
      <c r="V65" s="93"/>
      <c r="W65" s="93"/>
      <c r="X65" s="93"/>
      <c r="Y65" s="13"/>
      <c r="Z65" s="13"/>
    </row>
    <row r="66" spans="1:26" s="14" customFormat="1" ht="45" customHeight="1">
      <c r="A66" s="110" t="s">
        <v>323</v>
      </c>
      <c r="B66" s="93" t="s">
        <v>80</v>
      </c>
      <c r="C66" s="90">
        <v>2020</v>
      </c>
      <c r="D66" s="90">
        <v>2026</v>
      </c>
      <c r="E66" s="93" t="s">
        <v>76</v>
      </c>
      <c r="F66" s="72" t="s">
        <v>71</v>
      </c>
      <c r="G66" s="56">
        <f t="shared" si="23"/>
        <v>0</v>
      </c>
      <c r="H66" s="56">
        <f t="shared" ref="H66:M66" si="25">H67+H68</f>
        <v>0</v>
      </c>
      <c r="I66" s="56">
        <f t="shared" si="25"/>
        <v>0</v>
      </c>
      <c r="J66" s="56">
        <f t="shared" si="25"/>
        <v>0</v>
      </c>
      <c r="K66" s="56">
        <f t="shared" si="25"/>
        <v>0</v>
      </c>
      <c r="L66" s="56">
        <f t="shared" si="25"/>
        <v>0</v>
      </c>
      <c r="M66" s="56">
        <f t="shared" si="25"/>
        <v>0</v>
      </c>
      <c r="N66" s="56">
        <f>N67+N68</f>
        <v>0</v>
      </c>
      <c r="O66" s="92" t="s">
        <v>25</v>
      </c>
      <c r="P66" s="93" t="s">
        <v>75</v>
      </c>
      <c r="Q66" s="93">
        <v>100</v>
      </c>
      <c r="R66" s="92" t="s">
        <v>25</v>
      </c>
      <c r="S66" s="92" t="s">
        <v>25</v>
      </c>
      <c r="T66" s="92" t="s">
        <v>25</v>
      </c>
      <c r="U66" s="92">
        <v>100</v>
      </c>
      <c r="V66" s="92" t="s">
        <v>25</v>
      </c>
      <c r="W66" s="92" t="s">
        <v>25</v>
      </c>
      <c r="X66" s="92" t="s">
        <v>25</v>
      </c>
      <c r="Y66" s="13"/>
      <c r="Z66" s="13"/>
    </row>
    <row r="67" spans="1:26" s="14" customFormat="1" ht="45" customHeight="1">
      <c r="A67" s="110"/>
      <c r="B67" s="93"/>
      <c r="C67" s="90"/>
      <c r="D67" s="90"/>
      <c r="E67" s="93"/>
      <c r="F67" s="72" t="s">
        <v>38</v>
      </c>
      <c r="G67" s="56">
        <f t="shared" si="23"/>
        <v>0</v>
      </c>
      <c r="H67" s="56">
        <v>0</v>
      </c>
      <c r="I67" s="56">
        <v>0</v>
      </c>
      <c r="J67" s="56">
        <v>0</v>
      </c>
      <c r="K67" s="56">
        <v>0</v>
      </c>
      <c r="L67" s="56">
        <v>0</v>
      </c>
      <c r="M67" s="56">
        <v>0</v>
      </c>
      <c r="N67" s="56">
        <v>0</v>
      </c>
      <c r="O67" s="92"/>
      <c r="P67" s="93"/>
      <c r="Q67" s="93"/>
      <c r="R67" s="92"/>
      <c r="S67" s="92"/>
      <c r="T67" s="92"/>
      <c r="U67" s="92"/>
      <c r="V67" s="92"/>
      <c r="W67" s="92"/>
      <c r="X67" s="92"/>
      <c r="Y67" s="13"/>
      <c r="Z67" s="13"/>
    </row>
    <row r="68" spans="1:26" s="14" customFormat="1" ht="45" customHeight="1">
      <c r="A68" s="110"/>
      <c r="B68" s="93"/>
      <c r="C68" s="90"/>
      <c r="D68" s="90"/>
      <c r="E68" s="93"/>
      <c r="F68" s="72" t="s">
        <v>67</v>
      </c>
      <c r="G68" s="56">
        <f t="shared" si="23"/>
        <v>0</v>
      </c>
      <c r="H68" s="56">
        <v>0</v>
      </c>
      <c r="I68" s="56">
        <v>0</v>
      </c>
      <c r="J68" s="56">
        <v>0</v>
      </c>
      <c r="K68" s="56">
        <v>0</v>
      </c>
      <c r="L68" s="56">
        <v>0</v>
      </c>
      <c r="M68" s="56">
        <v>0</v>
      </c>
      <c r="N68" s="56">
        <v>0</v>
      </c>
      <c r="O68" s="92"/>
      <c r="P68" s="93"/>
      <c r="Q68" s="93"/>
      <c r="R68" s="92"/>
      <c r="S68" s="92"/>
      <c r="T68" s="92"/>
      <c r="U68" s="92"/>
      <c r="V68" s="92"/>
      <c r="W68" s="92"/>
      <c r="X68" s="92"/>
      <c r="Y68" s="13"/>
      <c r="Z68" s="13"/>
    </row>
    <row r="69" spans="1:26" s="14" customFormat="1" ht="45" customHeight="1">
      <c r="A69" s="110" t="s">
        <v>324</v>
      </c>
      <c r="B69" s="93" t="s">
        <v>77</v>
      </c>
      <c r="C69" s="90">
        <v>2020</v>
      </c>
      <c r="D69" s="90">
        <v>2026</v>
      </c>
      <c r="E69" s="93" t="s">
        <v>76</v>
      </c>
      <c r="F69" s="72" t="s">
        <v>71</v>
      </c>
      <c r="G69" s="56">
        <f t="shared" si="23"/>
        <v>0</v>
      </c>
      <c r="H69" s="56">
        <f t="shared" ref="H69:M69" si="26">H70+H71</f>
        <v>0</v>
      </c>
      <c r="I69" s="56">
        <f t="shared" si="26"/>
        <v>0</v>
      </c>
      <c r="J69" s="56">
        <f t="shared" si="26"/>
        <v>0</v>
      </c>
      <c r="K69" s="56">
        <f t="shared" si="26"/>
        <v>0</v>
      </c>
      <c r="L69" s="56">
        <f t="shared" si="26"/>
        <v>0</v>
      </c>
      <c r="M69" s="56">
        <f t="shared" si="26"/>
        <v>0</v>
      </c>
      <c r="N69" s="56">
        <f>N70+N71</f>
        <v>0</v>
      </c>
      <c r="O69" s="92" t="s">
        <v>25</v>
      </c>
      <c r="P69" s="93" t="s">
        <v>75</v>
      </c>
      <c r="Q69" s="93">
        <v>100</v>
      </c>
      <c r="R69" s="92" t="s">
        <v>25</v>
      </c>
      <c r="S69" s="92" t="s">
        <v>25</v>
      </c>
      <c r="T69" s="92" t="s">
        <v>25</v>
      </c>
      <c r="U69" s="92" t="s">
        <v>25</v>
      </c>
      <c r="V69" s="92">
        <v>100</v>
      </c>
      <c r="W69" s="92" t="s">
        <v>25</v>
      </c>
      <c r="X69" s="92" t="s">
        <v>25</v>
      </c>
      <c r="Y69" s="13"/>
      <c r="Z69" s="13"/>
    </row>
    <row r="70" spans="1:26" s="14" customFormat="1" ht="45" customHeight="1">
      <c r="A70" s="110"/>
      <c r="B70" s="93"/>
      <c r="C70" s="90"/>
      <c r="D70" s="90"/>
      <c r="E70" s="93"/>
      <c r="F70" s="72" t="s">
        <v>38</v>
      </c>
      <c r="G70" s="56">
        <f t="shared" si="23"/>
        <v>0</v>
      </c>
      <c r="H70" s="56">
        <v>0</v>
      </c>
      <c r="I70" s="56">
        <v>0</v>
      </c>
      <c r="J70" s="56">
        <v>0</v>
      </c>
      <c r="K70" s="56">
        <v>0</v>
      </c>
      <c r="L70" s="56">
        <v>0</v>
      </c>
      <c r="M70" s="56">
        <v>0</v>
      </c>
      <c r="N70" s="56">
        <v>0</v>
      </c>
      <c r="O70" s="92"/>
      <c r="P70" s="93"/>
      <c r="Q70" s="93"/>
      <c r="R70" s="92"/>
      <c r="S70" s="92"/>
      <c r="T70" s="92"/>
      <c r="U70" s="92"/>
      <c r="V70" s="92"/>
      <c r="W70" s="92"/>
      <c r="X70" s="92"/>
      <c r="Y70" s="13"/>
      <c r="Z70" s="13"/>
    </row>
    <row r="71" spans="1:26" s="14" customFormat="1" ht="45" customHeight="1">
      <c r="A71" s="110"/>
      <c r="B71" s="93"/>
      <c r="C71" s="90"/>
      <c r="D71" s="90"/>
      <c r="E71" s="93"/>
      <c r="F71" s="72" t="s">
        <v>67</v>
      </c>
      <c r="G71" s="56">
        <f t="shared" si="23"/>
        <v>0</v>
      </c>
      <c r="H71" s="56">
        <v>0</v>
      </c>
      <c r="I71" s="56">
        <v>0</v>
      </c>
      <c r="J71" s="56">
        <v>0</v>
      </c>
      <c r="K71" s="56">
        <v>0</v>
      </c>
      <c r="L71" s="56">
        <v>0</v>
      </c>
      <c r="M71" s="56">
        <v>0</v>
      </c>
      <c r="N71" s="56">
        <v>0</v>
      </c>
      <c r="O71" s="92"/>
      <c r="P71" s="93"/>
      <c r="Q71" s="93"/>
      <c r="R71" s="92"/>
      <c r="S71" s="92"/>
      <c r="T71" s="92"/>
      <c r="U71" s="92"/>
      <c r="V71" s="92"/>
      <c r="W71" s="92"/>
      <c r="X71" s="92"/>
      <c r="Y71" s="13"/>
      <c r="Z71" s="13"/>
    </row>
    <row r="72" spans="1:26" s="14" customFormat="1" ht="33" customHeight="1">
      <c r="A72" s="110" t="s">
        <v>325</v>
      </c>
      <c r="B72" s="111" t="s">
        <v>327</v>
      </c>
      <c r="C72" s="109">
        <v>2020</v>
      </c>
      <c r="D72" s="109">
        <v>2026</v>
      </c>
      <c r="E72" s="93" t="s">
        <v>73</v>
      </c>
      <c r="F72" s="72" t="s">
        <v>71</v>
      </c>
      <c r="G72" s="20">
        <f t="shared" ref="G72:G83" si="27">H72+I72+J72+K72+L72+M72</f>
        <v>12147945.1</v>
      </c>
      <c r="H72" s="20">
        <f t="shared" ref="H72:M72" si="28">H73+H74</f>
        <v>0</v>
      </c>
      <c r="I72" s="20">
        <f t="shared" si="28"/>
        <v>0</v>
      </c>
      <c r="J72" s="20">
        <f t="shared" si="28"/>
        <v>0</v>
      </c>
      <c r="K72" s="20">
        <f t="shared" si="28"/>
        <v>9017945.0999999996</v>
      </c>
      <c r="L72" s="20">
        <f t="shared" si="28"/>
        <v>3130000</v>
      </c>
      <c r="M72" s="20">
        <f t="shared" si="28"/>
        <v>0</v>
      </c>
      <c r="N72" s="20">
        <f>N73+N74</f>
        <v>0</v>
      </c>
      <c r="O72" s="92" t="s">
        <v>74</v>
      </c>
      <c r="P72" s="93" t="s">
        <v>75</v>
      </c>
      <c r="Q72" s="93">
        <v>100</v>
      </c>
      <c r="R72" s="93" t="s">
        <v>25</v>
      </c>
      <c r="S72" s="93" t="s">
        <v>25</v>
      </c>
      <c r="T72" s="93" t="s">
        <v>25</v>
      </c>
      <c r="U72" s="93">
        <v>100</v>
      </c>
      <c r="V72" s="93">
        <v>100</v>
      </c>
      <c r="W72" s="93" t="s">
        <v>25</v>
      </c>
      <c r="X72" s="93" t="s">
        <v>25</v>
      </c>
      <c r="Y72" s="13"/>
      <c r="Z72" s="13"/>
    </row>
    <row r="73" spans="1:26" s="14" customFormat="1" ht="82.15" customHeight="1">
      <c r="A73" s="110"/>
      <c r="B73" s="111"/>
      <c r="C73" s="109"/>
      <c r="D73" s="109"/>
      <c r="E73" s="93"/>
      <c r="F73" s="72" t="s">
        <v>38</v>
      </c>
      <c r="G73" s="56">
        <f t="shared" si="27"/>
        <v>12147945.1</v>
      </c>
      <c r="H73" s="56">
        <v>0</v>
      </c>
      <c r="I73" s="56">
        <v>0</v>
      </c>
      <c r="J73" s="56">
        <v>0</v>
      </c>
      <c r="K73" s="56">
        <v>9017945.0999999996</v>
      </c>
      <c r="L73" s="56">
        <v>3130000</v>
      </c>
      <c r="M73" s="56">
        <v>0</v>
      </c>
      <c r="N73" s="56">
        <v>0</v>
      </c>
      <c r="O73" s="92"/>
      <c r="P73" s="93"/>
      <c r="Q73" s="93"/>
      <c r="R73" s="93"/>
      <c r="S73" s="93"/>
      <c r="T73" s="93"/>
      <c r="U73" s="93"/>
      <c r="V73" s="93"/>
      <c r="W73" s="93"/>
      <c r="X73" s="93"/>
      <c r="Y73" s="13"/>
      <c r="Z73" s="13"/>
    </row>
    <row r="74" spans="1:26" s="14" customFormat="1" ht="97.5" customHeight="1">
      <c r="A74" s="110"/>
      <c r="B74" s="111"/>
      <c r="C74" s="109"/>
      <c r="D74" s="109"/>
      <c r="E74" s="93"/>
      <c r="F74" s="72" t="s">
        <v>67</v>
      </c>
      <c r="G74" s="56">
        <f t="shared" si="27"/>
        <v>0</v>
      </c>
      <c r="H74" s="56">
        <v>0</v>
      </c>
      <c r="I74" s="56">
        <v>0</v>
      </c>
      <c r="J74" s="56">
        <v>0</v>
      </c>
      <c r="K74" s="56">
        <v>0</v>
      </c>
      <c r="L74" s="56">
        <v>0</v>
      </c>
      <c r="M74" s="56">
        <v>0</v>
      </c>
      <c r="N74" s="56">
        <v>0</v>
      </c>
      <c r="O74" s="92"/>
      <c r="P74" s="93"/>
      <c r="Q74" s="93"/>
      <c r="R74" s="93"/>
      <c r="S74" s="93"/>
      <c r="T74" s="93"/>
      <c r="U74" s="93"/>
      <c r="V74" s="93"/>
      <c r="W74" s="93"/>
      <c r="X74" s="93"/>
      <c r="Y74" s="13"/>
      <c r="Z74" s="13"/>
    </row>
    <row r="75" spans="1:26" s="14" customFormat="1" ht="33" customHeight="1">
      <c r="A75" s="110" t="s">
        <v>326</v>
      </c>
      <c r="B75" s="111" t="s">
        <v>328</v>
      </c>
      <c r="C75" s="109">
        <v>2020</v>
      </c>
      <c r="D75" s="109">
        <v>2026</v>
      </c>
      <c r="E75" s="93" t="s">
        <v>73</v>
      </c>
      <c r="F75" s="72" t="s">
        <v>71</v>
      </c>
      <c r="G75" s="20">
        <f t="shared" si="27"/>
        <v>12250089.629999999</v>
      </c>
      <c r="H75" s="20">
        <f t="shared" ref="H75:M75" si="29">H76+H77</f>
        <v>0</v>
      </c>
      <c r="I75" s="20">
        <f t="shared" si="29"/>
        <v>0</v>
      </c>
      <c r="J75" s="20">
        <f t="shared" si="29"/>
        <v>0</v>
      </c>
      <c r="K75" s="20">
        <f t="shared" si="29"/>
        <v>6871089.6299999999</v>
      </c>
      <c r="L75" s="20">
        <f t="shared" si="29"/>
        <v>5379000</v>
      </c>
      <c r="M75" s="20">
        <f t="shared" si="29"/>
        <v>0</v>
      </c>
      <c r="N75" s="20">
        <f>N76+N77</f>
        <v>0</v>
      </c>
      <c r="O75" s="92" t="s">
        <v>74</v>
      </c>
      <c r="P75" s="93" t="s">
        <v>75</v>
      </c>
      <c r="Q75" s="93">
        <v>100</v>
      </c>
      <c r="R75" s="93" t="s">
        <v>25</v>
      </c>
      <c r="S75" s="93" t="s">
        <v>25</v>
      </c>
      <c r="T75" s="93" t="s">
        <v>25</v>
      </c>
      <c r="U75" s="93">
        <v>100</v>
      </c>
      <c r="V75" s="93">
        <v>100</v>
      </c>
      <c r="W75" s="93" t="s">
        <v>25</v>
      </c>
      <c r="X75" s="93" t="s">
        <v>25</v>
      </c>
      <c r="Y75" s="13"/>
      <c r="Z75" s="13"/>
    </row>
    <row r="76" spans="1:26" s="14" customFormat="1" ht="82.15" customHeight="1">
      <c r="A76" s="110"/>
      <c r="B76" s="111"/>
      <c r="C76" s="109"/>
      <c r="D76" s="109"/>
      <c r="E76" s="93"/>
      <c r="F76" s="72" t="s">
        <v>38</v>
      </c>
      <c r="G76" s="56">
        <f t="shared" si="27"/>
        <v>12250089.629999999</v>
      </c>
      <c r="H76" s="56">
        <v>0</v>
      </c>
      <c r="I76" s="56">
        <v>0</v>
      </c>
      <c r="J76" s="56">
        <v>0</v>
      </c>
      <c r="K76" s="56">
        <v>6871089.6299999999</v>
      </c>
      <c r="L76" s="56">
        <v>5379000</v>
      </c>
      <c r="M76" s="56">
        <v>0</v>
      </c>
      <c r="N76" s="56">
        <v>0</v>
      </c>
      <c r="O76" s="92"/>
      <c r="P76" s="93"/>
      <c r="Q76" s="93"/>
      <c r="R76" s="93"/>
      <c r="S76" s="93"/>
      <c r="T76" s="93"/>
      <c r="U76" s="93"/>
      <c r="V76" s="93"/>
      <c r="W76" s="93"/>
      <c r="X76" s="93"/>
      <c r="Y76" s="13"/>
      <c r="Z76" s="13"/>
    </row>
    <row r="77" spans="1:26" s="14" customFormat="1" ht="97.5" customHeight="1">
      <c r="A77" s="110"/>
      <c r="B77" s="111"/>
      <c r="C77" s="109"/>
      <c r="D77" s="109"/>
      <c r="E77" s="93"/>
      <c r="F77" s="72" t="s">
        <v>67</v>
      </c>
      <c r="G77" s="56">
        <f t="shared" si="27"/>
        <v>0</v>
      </c>
      <c r="H77" s="56">
        <v>0</v>
      </c>
      <c r="I77" s="56">
        <v>0</v>
      </c>
      <c r="J77" s="56">
        <v>0</v>
      </c>
      <c r="K77" s="56">
        <v>0</v>
      </c>
      <c r="L77" s="56">
        <v>0</v>
      </c>
      <c r="M77" s="56">
        <v>0</v>
      </c>
      <c r="N77" s="56">
        <v>0</v>
      </c>
      <c r="O77" s="92"/>
      <c r="P77" s="93"/>
      <c r="Q77" s="93"/>
      <c r="R77" s="93"/>
      <c r="S77" s="93"/>
      <c r="T77" s="93"/>
      <c r="U77" s="93"/>
      <c r="V77" s="93"/>
      <c r="W77" s="93"/>
      <c r="X77" s="93"/>
      <c r="Y77" s="13"/>
      <c r="Z77" s="13"/>
    </row>
    <row r="78" spans="1:26" s="14" customFormat="1" ht="33" customHeight="1">
      <c r="A78" s="110" t="s">
        <v>365</v>
      </c>
      <c r="B78" s="111" t="s">
        <v>366</v>
      </c>
      <c r="C78" s="109">
        <v>2020</v>
      </c>
      <c r="D78" s="109">
        <v>2026</v>
      </c>
      <c r="E78" s="93" t="s">
        <v>73</v>
      </c>
      <c r="F78" s="72" t="s">
        <v>71</v>
      </c>
      <c r="G78" s="20">
        <f t="shared" si="27"/>
        <v>2586826.44</v>
      </c>
      <c r="H78" s="20">
        <f t="shared" ref="H78:M78" si="30">H79+H80</f>
        <v>0</v>
      </c>
      <c r="I78" s="20">
        <f t="shared" si="30"/>
        <v>0</v>
      </c>
      <c r="J78" s="20">
        <f t="shared" si="30"/>
        <v>0</v>
      </c>
      <c r="K78" s="20">
        <f t="shared" si="30"/>
        <v>2473526.44</v>
      </c>
      <c r="L78" s="20">
        <f t="shared" si="30"/>
        <v>113300</v>
      </c>
      <c r="M78" s="20">
        <f t="shared" si="30"/>
        <v>0</v>
      </c>
      <c r="N78" s="20">
        <f>N79+N80</f>
        <v>0</v>
      </c>
      <c r="O78" s="92" t="s">
        <v>74</v>
      </c>
      <c r="P78" s="93" t="s">
        <v>75</v>
      </c>
      <c r="Q78" s="93">
        <v>100</v>
      </c>
      <c r="R78" s="93" t="s">
        <v>25</v>
      </c>
      <c r="S78" s="93" t="s">
        <v>25</v>
      </c>
      <c r="T78" s="93" t="s">
        <v>25</v>
      </c>
      <c r="U78" s="93">
        <v>100</v>
      </c>
      <c r="V78" s="93">
        <v>100</v>
      </c>
      <c r="W78" s="93" t="s">
        <v>25</v>
      </c>
      <c r="X78" s="93" t="s">
        <v>25</v>
      </c>
      <c r="Y78" s="13"/>
      <c r="Z78" s="13"/>
    </row>
    <row r="79" spans="1:26" s="14" customFormat="1" ht="82.15" customHeight="1">
      <c r="A79" s="110"/>
      <c r="B79" s="111"/>
      <c r="C79" s="109"/>
      <c r="D79" s="109"/>
      <c r="E79" s="93"/>
      <c r="F79" s="72" t="s">
        <v>38</v>
      </c>
      <c r="G79" s="56">
        <f t="shared" si="27"/>
        <v>2586826.44</v>
      </c>
      <c r="H79" s="56">
        <v>0</v>
      </c>
      <c r="I79" s="56">
        <v>0</v>
      </c>
      <c r="J79" s="56">
        <v>0</v>
      </c>
      <c r="K79" s="56">
        <v>2473526.44</v>
      </c>
      <c r="L79" s="56">
        <v>113300</v>
      </c>
      <c r="M79" s="56">
        <v>0</v>
      </c>
      <c r="N79" s="56">
        <v>0</v>
      </c>
      <c r="O79" s="92"/>
      <c r="P79" s="93"/>
      <c r="Q79" s="93"/>
      <c r="R79" s="93"/>
      <c r="S79" s="93"/>
      <c r="T79" s="93"/>
      <c r="U79" s="93"/>
      <c r="V79" s="93"/>
      <c r="W79" s="93"/>
      <c r="X79" s="93"/>
      <c r="Y79" s="13"/>
      <c r="Z79" s="13"/>
    </row>
    <row r="80" spans="1:26" s="14" customFormat="1" ht="97.5" customHeight="1">
      <c r="A80" s="110"/>
      <c r="B80" s="111"/>
      <c r="C80" s="109"/>
      <c r="D80" s="109"/>
      <c r="E80" s="93"/>
      <c r="F80" s="72" t="s">
        <v>67</v>
      </c>
      <c r="G80" s="56">
        <f t="shared" si="27"/>
        <v>0</v>
      </c>
      <c r="H80" s="56">
        <v>0</v>
      </c>
      <c r="I80" s="56">
        <v>0</v>
      </c>
      <c r="J80" s="56">
        <v>0</v>
      </c>
      <c r="K80" s="56">
        <v>0</v>
      </c>
      <c r="L80" s="56">
        <v>0</v>
      </c>
      <c r="M80" s="56">
        <v>0</v>
      </c>
      <c r="N80" s="56">
        <v>0</v>
      </c>
      <c r="O80" s="92"/>
      <c r="P80" s="93"/>
      <c r="Q80" s="93"/>
      <c r="R80" s="93"/>
      <c r="S80" s="93"/>
      <c r="T80" s="93"/>
      <c r="U80" s="93"/>
      <c r="V80" s="93"/>
      <c r="W80" s="93"/>
      <c r="X80" s="93"/>
      <c r="Y80" s="13"/>
      <c r="Z80" s="13"/>
    </row>
    <row r="81" spans="1:26" s="14" customFormat="1" ht="33" hidden="1" customHeight="1">
      <c r="A81" s="110" t="s">
        <v>382</v>
      </c>
      <c r="B81" s="111" t="s">
        <v>366</v>
      </c>
      <c r="C81" s="109">
        <v>2020</v>
      </c>
      <c r="D81" s="109">
        <v>2025</v>
      </c>
      <c r="E81" s="93" t="s">
        <v>73</v>
      </c>
      <c r="F81" s="72" t="s">
        <v>71</v>
      </c>
      <c r="G81" s="20">
        <f t="shared" si="27"/>
        <v>0</v>
      </c>
      <c r="H81" s="20">
        <f t="shared" ref="H81:M81" si="31">H82+H83</f>
        <v>0</v>
      </c>
      <c r="I81" s="20">
        <f t="shared" si="31"/>
        <v>0</v>
      </c>
      <c r="J81" s="20">
        <f t="shared" si="31"/>
        <v>0</v>
      </c>
      <c r="K81" s="20">
        <f t="shared" si="31"/>
        <v>0</v>
      </c>
      <c r="L81" s="20">
        <f t="shared" si="31"/>
        <v>0</v>
      </c>
      <c r="M81" s="20">
        <f t="shared" si="31"/>
        <v>0</v>
      </c>
      <c r="N81" s="20">
        <f>N82+N83</f>
        <v>0</v>
      </c>
      <c r="O81" s="92" t="s">
        <v>74</v>
      </c>
      <c r="P81" s="93" t="s">
        <v>75</v>
      </c>
      <c r="Q81" s="93">
        <v>100</v>
      </c>
      <c r="R81" s="93" t="s">
        <v>25</v>
      </c>
      <c r="S81" s="93" t="s">
        <v>25</v>
      </c>
      <c r="T81" s="93" t="s">
        <v>25</v>
      </c>
      <c r="U81" s="93">
        <v>100</v>
      </c>
      <c r="V81" s="93" t="s">
        <v>25</v>
      </c>
      <c r="W81" s="93" t="s">
        <v>25</v>
      </c>
      <c r="X81" s="93" t="s">
        <v>25</v>
      </c>
      <c r="Y81" s="13"/>
      <c r="Z81" s="13"/>
    </row>
    <row r="82" spans="1:26" s="14" customFormat="1" ht="82.15" hidden="1" customHeight="1">
      <c r="A82" s="110"/>
      <c r="B82" s="111"/>
      <c r="C82" s="109"/>
      <c r="D82" s="109"/>
      <c r="E82" s="93"/>
      <c r="F82" s="72" t="s">
        <v>38</v>
      </c>
      <c r="G82" s="56">
        <f t="shared" si="27"/>
        <v>0</v>
      </c>
      <c r="H82" s="56">
        <v>0</v>
      </c>
      <c r="I82" s="56">
        <v>0</v>
      </c>
      <c r="J82" s="56">
        <v>0</v>
      </c>
      <c r="K82" s="56"/>
      <c r="L82" s="56">
        <v>0</v>
      </c>
      <c r="M82" s="56">
        <v>0</v>
      </c>
      <c r="N82" s="56">
        <v>0</v>
      </c>
      <c r="O82" s="92"/>
      <c r="P82" s="93"/>
      <c r="Q82" s="93"/>
      <c r="R82" s="93"/>
      <c r="S82" s="93"/>
      <c r="T82" s="93"/>
      <c r="U82" s="93"/>
      <c r="V82" s="93"/>
      <c r="W82" s="93"/>
      <c r="X82" s="93"/>
      <c r="Y82" s="13"/>
      <c r="Z82" s="13"/>
    </row>
    <row r="83" spans="1:26" s="14" customFormat="1" ht="97.5" hidden="1" customHeight="1">
      <c r="A83" s="110"/>
      <c r="B83" s="111"/>
      <c r="C83" s="109"/>
      <c r="D83" s="109"/>
      <c r="E83" s="93"/>
      <c r="F83" s="72" t="s">
        <v>67</v>
      </c>
      <c r="G83" s="56">
        <f t="shared" si="27"/>
        <v>0</v>
      </c>
      <c r="H83" s="56">
        <v>0</v>
      </c>
      <c r="I83" s="56">
        <v>0</v>
      </c>
      <c r="J83" s="56">
        <v>0</v>
      </c>
      <c r="K83" s="56">
        <v>0</v>
      </c>
      <c r="L83" s="56">
        <v>0</v>
      </c>
      <c r="M83" s="56">
        <v>0</v>
      </c>
      <c r="N83" s="56">
        <v>0</v>
      </c>
      <c r="O83" s="92"/>
      <c r="P83" s="93"/>
      <c r="Q83" s="93"/>
      <c r="R83" s="93"/>
      <c r="S83" s="93"/>
      <c r="T83" s="93"/>
      <c r="U83" s="93"/>
      <c r="V83" s="93"/>
      <c r="W83" s="93"/>
      <c r="X83" s="93"/>
      <c r="Y83" s="13"/>
      <c r="Z83" s="13"/>
    </row>
    <row r="84" spans="1:26" s="14" customFormat="1" ht="38.25" customHeight="1">
      <c r="A84" s="77" t="s">
        <v>82</v>
      </c>
      <c r="B84" s="135" t="s">
        <v>83</v>
      </c>
      <c r="C84" s="90">
        <v>2020</v>
      </c>
      <c r="D84" s="90">
        <v>2026</v>
      </c>
      <c r="E84" s="93" t="s">
        <v>84</v>
      </c>
      <c r="F84" s="72" t="s">
        <v>66</v>
      </c>
      <c r="G84" s="60">
        <f t="shared" si="13"/>
        <v>13853164.810000001</v>
      </c>
      <c r="H84" s="60">
        <f t="shared" ref="H84:M84" si="32">H85+H86+H87</f>
        <v>10527000</v>
      </c>
      <c r="I84" s="60">
        <f t="shared" si="32"/>
        <v>278640</v>
      </c>
      <c r="J84" s="60">
        <f t="shared" si="32"/>
        <v>0</v>
      </c>
      <c r="K84" s="60">
        <f t="shared" si="32"/>
        <v>0</v>
      </c>
      <c r="L84" s="60">
        <f t="shared" si="32"/>
        <v>3047524.81</v>
      </c>
      <c r="M84" s="60">
        <f t="shared" si="32"/>
        <v>0</v>
      </c>
      <c r="N84" s="60">
        <f>N85+N86+N87</f>
        <v>0</v>
      </c>
      <c r="O84" s="100" t="s">
        <v>25</v>
      </c>
      <c r="P84" s="100" t="s">
        <v>25</v>
      </c>
      <c r="Q84" s="100" t="s">
        <v>25</v>
      </c>
      <c r="R84" s="100" t="s">
        <v>25</v>
      </c>
      <c r="S84" s="100" t="s">
        <v>25</v>
      </c>
      <c r="T84" s="100" t="s">
        <v>25</v>
      </c>
      <c r="U84" s="100" t="s">
        <v>25</v>
      </c>
      <c r="V84" s="100" t="s">
        <v>25</v>
      </c>
      <c r="W84" s="100" t="s">
        <v>25</v>
      </c>
      <c r="X84" s="100" t="s">
        <v>25</v>
      </c>
      <c r="Y84" s="13"/>
      <c r="Z84" s="13"/>
    </row>
    <row r="85" spans="1:26" s="14" customFormat="1" ht="68.25" customHeight="1">
      <c r="A85" s="77"/>
      <c r="B85" s="135"/>
      <c r="C85" s="90"/>
      <c r="D85" s="90"/>
      <c r="E85" s="93"/>
      <c r="F85" s="72" t="s">
        <v>38</v>
      </c>
      <c r="G85" s="60">
        <f t="shared" si="13"/>
        <v>107572.68</v>
      </c>
      <c r="H85" s="60">
        <f t="shared" ref="H85:K86" si="33">H89</f>
        <v>0</v>
      </c>
      <c r="I85" s="60">
        <f t="shared" si="33"/>
        <v>0</v>
      </c>
      <c r="J85" s="60">
        <f t="shared" si="33"/>
        <v>0</v>
      </c>
      <c r="K85" s="60">
        <f t="shared" si="33"/>
        <v>0</v>
      </c>
      <c r="L85" s="60">
        <f>L89+L93</f>
        <v>107572.68</v>
      </c>
      <c r="M85" s="60">
        <f t="shared" ref="M85:N85" si="34">M89+M93</f>
        <v>0</v>
      </c>
      <c r="N85" s="60">
        <f t="shared" si="34"/>
        <v>0</v>
      </c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3"/>
      <c r="Z85" s="13"/>
    </row>
    <row r="86" spans="1:26" s="14" customFormat="1" ht="31.5" customHeight="1">
      <c r="A86" s="77"/>
      <c r="B86" s="135"/>
      <c r="C86" s="90"/>
      <c r="D86" s="90"/>
      <c r="E86" s="93"/>
      <c r="F86" s="72" t="s">
        <v>67</v>
      </c>
      <c r="G86" s="60">
        <f t="shared" si="13"/>
        <v>12779952.129999999</v>
      </c>
      <c r="H86" s="60">
        <f t="shared" si="33"/>
        <v>10000000</v>
      </c>
      <c r="I86" s="60">
        <f t="shared" si="33"/>
        <v>0</v>
      </c>
      <c r="J86" s="60">
        <f t="shared" si="33"/>
        <v>0</v>
      </c>
      <c r="K86" s="60">
        <f t="shared" si="33"/>
        <v>0</v>
      </c>
      <c r="L86" s="60">
        <f t="shared" ref="L86:N87" si="35">L90+L94</f>
        <v>2779952.13</v>
      </c>
      <c r="M86" s="60">
        <f t="shared" si="35"/>
        <v>0</v>
      </c>
      <c r="N86" s="60">
        <f t="shared" si="35"/>
        <v>0</v>
      </c>
      <c r="O86" s="100"/>
      <c r="P86" s="100"/>
      <c r="Q86" s="100"/>
      <c r="R86" s="100"/>
      <c r="S86" s="100"/>
      <c r="T86" s="100"/>
      <c r="U86" s="100"/>
      <c r="V86" s="100"/>
      <c r="W86" s="100"/>
      <c r="X86" s="100"/>
      <c r="Y86" s="13"/>
      <c r="Z86" s="13"/>
    </row>
    <row r="87" spans="1:26" s="14" customFormat="1" ht="74.25" customHeight="1">
      <c r="A87" s="77"/>
      <c r="B87" s="135"/>
      <c r="C87" s="90"/>
      <c r="D87" s="90"/>
      <c r="E87" s="93"/>
      <c r="F87" s="68" t="s">
        <v>68</v>
      </c>
      <c r="G87" s="60">
        <f t="shared" si="13"/>
        <v>965640</v>
      </c>
      <c r="H87" s="60">
        <f>H91</f>
        <v>527000</v>
      </c>
      <c r="I87" s="60">
        <f>I91</f>
        <v>278640</v>
      </c>
      <c r="J87" s="60">
        <f>J91</f>
        <v>0</v>
      </c>
      <c r="K87" s="60">
        <f>K91</f>
        <v>0</v>
      </c>
      <c r="L87" s="60">
        <f t="shared" si="35"/>
        <v>160000</v>
      </c>
      <c r="M87" s="60">
        <f t="shared" si="35"/>
        <v>0</v>
      </c>
      <c r="N87" s="60">
        <f t="shared" si="35"/>
        <v>0</v>
      </c>
      <c r="O87" s="11"/>
      <c r="P87" s="12"/>
      <c r="Q87" s="12"/>
      <c r="R87" s="12"/>
      <c r="S87" s="12"/>
      <c r="T87" s="12"/>
      <c r="U87" s="12"/>
      <c r="V87" s="12"/>
      <c r="W87" s="12"/>
      <c r="X87" s="12"/>
      <c r="Y87" s="13"/>
      <c r="Z87" s="13"/>
    </row>
    <row r="88" spans="1:26" s="14" customFormat="1" ht="32.25" customHeight="1">
      <c r="A88" s="77" t="s">
        <v>85</v>
      </c>
      <c r="B88" s="93" t="s">
        <v>86</v>
      </c>
      <c r="C88" s="90">
        <v>2020</v>
      </c>
      <c r="D88" s="90">
        <v>2026</v>
      </c>
      <c r="E88" s="93" t="s">
        <v>73</v>
      </c>
      <c r="F88" s="72" t="s">
        <v>66</v>
      </c>
      <c r="G88" s="21">
        <f t="shared" ref="G88:M88" si="36">G89+G90+G91</f>
        <v>10805640</v>
      </c>
      <c r="H88" s="21">
        <f t="shared" si="36"/>
        <v>10527000</v>
      </c>
      <c r="I88" s="21">
        <f t="shared" si="36"/>
        <v>278640</v>
      </c>
      <c r="J88" s="21">
        <f t="shared" si="36"/>
        <v>0</v>
      </c>
      <c r="K88" s="21">
        <f t="shared" si="36"/>
        <v>0</v>
      </c>
      <c r="L88" s="21">
        <f t="shared" si="36"/>
        <v>0</v>
      </c>
      <c r="M88" s="21">
        <f t="shared" si="36"/>
        <v>0</v>
      </c>
      <c r="N88" s="21">
        <f>N89+N90+N91</f>
        <v>0</v>
      </c>
      <c r="O88" s="99" t="s">
        <v>87</v>
      </c>
      <c r="P88" s="97" t="s">
        <v>88</v>
      </c>
      <c r="Q88" s="97">
        <v>1</v>
      </c>
      <c r="R88" s="97">
        <v>1</v>
      </c>
      <c r="S88" s="97" t="s">
        <v>25</v>
      </c>
      <c r="T88" s="97" t="s">
        <v>25</v>
      </c>
      <c r="U88" s="97" t="s">
        <v>25</v>
      </c>
      <c r="V88" s="97" t="s">
        <v>25</v>
      </c>
      <c r="W88" s="97" t="s">
        <v>25</v>
      </c>
      <c r="X88" s="97" t="s">
        <v>25</v>
      </c>
      <c r="Y88" s="13"/>
      <c r="Z88" s="13"/>
    </row>
    <row r="89" spans="1:26" s="14" customFormat="1" ht="73.5" customHeight="1">
      <c r="A89" s="77"/>
      <c r="B89" s="93"/>
      <c r="C89" s="90"/>
      <c r="D89" s="90"/>
      <c r="E89" s="93"/>
      <c r="F89" s="72" t="s">
        <v>38</v>
      </c>
      <c r="G89" s="21">
        <f t="shared" ref="G89:G113" si="37">H89+I89+J89+K89+L89+M89</f>
        <v>0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  <c r="N89" s="21">
        <v>0</v>
      </c>
      <c r="O89" s="99"/>
      <c r="P89" s="97"/>
      <c r="Q89" s="97"/>
      <c r="R89" s="97"/>
      <c r="S89" s="97"/>
      <c r="T89" s="97"/>
      <c r="U89" s="97"/>
      <c r="V89" s="97"/>
      <c r="W89" s="97"/>
      <c r="X89" s="97"/>
      <c r="Y89" s="13"/>
      <c r="Z89" s="13"/>
    </row>
    <row r="90" spans="1:26" s="14" customFormat="1" ht="48.75" customHeight="1">
      <c r="A90" s="77"/>
      <c r="B90" s="93"/>
      <c r="C90" s="90"/>
      <c r="D90" s="90"/>
      <c r="E90" s="93"/>
      <c r="F90" s="71" t="s">
        <v>67</v>
      </c>
      <c r="G90" s="21">
        <f t="shared" si="37"/>
        <v>10000000</v>
      </c>
      <c r="H90" s="21">
        <v>10000000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99"/>
      <c r="P90" s="97"/>
      <c r="Q90" s="97"/>
      <c r="R90" s="97"/>
      <c r="S90" s="97"/>
      <c r="T90" s="97"/>
      <c r="U90" s="97"/>
      <c r="V90" s="97"/>
      <c r="W90" s="97"/>
      <c r="X90" s="97"/>
      <c r="Y90" s="13"/>
      <c r="Z90" s="13"/>
    </row>
    <row r="91" spans="1:26" s="14" customFormat="1" ht="54.75" customHeight="1">
      <c r="A91" s="77"/>
      <c r="B91" s="93"/>
      <c r="C91" s="90"/>
      <c r="D91" s="90"/>
      <c r="E91" s="93"/>
      <c r="F91" s="68" t="s">
        <v>89</v>
      </c>
      <c r="G91" s="21">
        <f t="shared" si="37"/>
        <v>805640</v>
      </c>
      <c r="H91" s="21">
        <v>527000</v>
      </c>
      <c r="I91" s="21">
        <v>278640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73"/>
      <c r="P91" s="52"/>
      <c r="Q91" s="52"/>
      <c r="R91" s="52"/>
      <c r="S91" s="52"/>
      <c r="T91" s="52"/>
      <c r="U91" s="52"/>
      <c r="V91" s="52"/>
      <c r="W91" s="52"/>
      <c r="X91" s="52"/>
      <c r="Y91" s="13"/>
      <c r="Z91" s="13"/>
    </row>
    <row r="92" spans="1:26" s="14" customFormat="1" ht="32.25" customHeight="1">
      <c r="A92" s="77" t="s">
        <v>415</v>
      </c>
      <c r="B92" s="93" t="s">
        <v>416</v>
      </c>
      <c r="C92" s="90">
        <v>2020</v>
      </c>
      <c r="D92" s="90">
        <v>2026</v>
      </c>
      <c r="E92" s="93" t="s">
        <v>73</v>
      </c>
      <c r="F92" s="72" t="s">
        <v>66</v>
      </c>
      <c r="G92" s="21">
        <f t="shared" ref="G92:M92" si="38">G93+G94+G95</f>
        <v>3047524.81</v>
      </c>
      <c r="H92" s="21">
        <f t="shared" si="38"/>
        <v>0</v>
      </c>
      <c r="I92" s="21">
        <f t="shared" si="38"/>
        <v>0</v>
      </c>
      <c r="J92" s="21">
        <f t="shared" si="38"/>
        <v>0</v>
      </c>
      <c r="K92" s="21">
        <f t="shared" si="38"/>
        <v>0</v>
      </c>
      <c r="L92" s="21">
        <f t="shared" si="38"/>
        <v>3047524.81</v>
      </c>
      <c r="M92" s="21">
        <f t="shared" si="38"/>
        <v>0</v>
      </c>
      <c r="N92" s="21">
        <f>N93+N94+N95</f>
        <v>0</v>
      </c>
      <c r="O92" s="99" t="s">
        <v>87</v>
      </c>
      <c r="P92" s="97" t="s">
        <v>88</v>
      </c>
      <c r="Q92" s="97">
        <v>1</v>
      </c>
      <c r="R92" s="97">
        <v>1</v>
      </c>
      <c r="S92" s="97" t="s">
        <v>25</v>
      </c>
      <c r="T92" s="97" t="s">
        <v>25</v>
      </c>
      <c r="U92" s="97" t="s">
        <v>25</v>
      </c>
      <c r="V92" s="97" t="s">
        <v>25</v>
      </c>
      <c r="W92" s="97" t="s">
        <v>25</v>
      </c>
      <c r="X92" s="97" t="s">
        <v>25</v>
      </c>
      <c r="Y92" s="13"/>
      <c r="Z92" s="13"/>
    </row>
    <row r="93" spans="1:26" s="14" customFormat="1" ht="73.5" customHeight="1">
      <c r="A93" s="77"/>
      <c r="B93" s="93"/>
      <c r="C93" s="90"/>
      <c r="D93" s="90"/>
      <c r="E93" s="93"/>
      <c r="F93" s="72" t="s">
        <v>38</v>
      </c>
      <c r="G93" s="21">
        <f t="shared" ref="G93:G95" si="39">H93+I93+J93+K93+L93+M93</f>
        <v>107572.68</v>
      </c>
      <c r="H93" s="21">
        <v>0</v>
      </c>
      <c r="I93" s="21">
        <v>0</v>
      </c>
      <c r="J93" s="21">
        <v>0</v>
      </c>
      <c r="K93" s="21">
        <v>0</v>
      </c>
      <c r="L93" s="21">
        <v>107572.68</v>
      </c>
      <c r="M93" s="21">
        <v>0</v>
      </c>
      <c r="N93" s="21">
        <v>0</v>
      </c>
      <c r="O93" s="99"/>
      <c r="P93" s="97"/>
      <c r="Q93" s="97"/>
      <c r="R93" s="97"/>
      <c r="S93" s="97"/>
      <c r="T93" s="97"/>
      <c r="U93" s="97"/>
      <c r="V93" s="97"/>
      <c r="W93" s="97"/>
      <c r="X93" s="97"/>
      <c r="Y93" s="13"/>
      <c r="Z93" s="13"/>
    </row>
    <row r="94" spans="1:26" s="14" customFormat="1" ht="48.75" customHeight="1">
      <c r="A94" s="77"/>
      <c r="B94" s="93"/>
      <c r="C94" s="90"/>
      <c r="D94" s="90"/>
      <c r="E94" s="93"/>
      <c r="F94" s="71" t="s">
        <v>67</v>
      </c>
      <c r="G94" s="21">
        <f t="shared" si="39"/>
        <v>2779952.13</v>
      </c>
      <c r="H94" s="21">
        <v>0</v>
      </c>
      <c r="I94" s="21">
        <v>0</v>
      </c>
      <c r="J94" s="21">
        <v>0</v>
      </c>
      <c r="K94" s="21">
        <v>0</v>
      </c>
      <c r="L94" s="21">
        <v>2779952.13</v>
      </c>
      <c r="M94" s="21">
        <v>0</v>
      </c>
      <c r="N94" s="21">
        <v>0</v>
      </c>
      <c r="O94" s="99"/>
      <c r="P94" s="97"/>
      <c r="Q94" s="97"/>
      <c r="R94" s="97"/>
      <c r="S94" s="97"/>
      <c r="T94" s="97"/>
      <c r="U94" s="97"/>
      <c r="V94" s="97"/>
      <c r="W94" s="97"/>
      <c r="X94" s="97"/>
      <c r="Y94" s="13"/>
      <c r="Z94" s="13"/>
    </row>
    <row r="95" spans="1:26" s="14" customFormat="1" ht="54.75" customHeight="1">
      <c r="A95" s="77"/>
      <c r="B95" s="93"/>
      <c r="C95" s="90"/>
      <c r="D95" s="90"/>
      <c r="E95" s="93"/>
      <c r="F95" s="68" t="s">
        <v>89</v>
      </c>
      <c r="G95" s="21">
        <f t="shared" si="39"/>
        <v>160000</v>
      </c>
      <c r="H95" s="21">
        <v>0</v>
      </c>
      <c r="I95" s="21">
        <v>0</v>
      </c>
      <c r="J95" s="21">
        <v>0</v>
      </c>
      <c r="K95" s="21">
        <v>0</v>
      </c>
      <c r="L95" s="21">
        <v>160000</v>
      </c>
      <c r="M95" s="21">
        <v>0</v>
      </c>
      <c r="N95" s="21">
        <v>0</v>
      </c>
      <c r="O95" s="73"/>
      <c r="P95" s="52"/>
      <c r="Q95" s="52"/>
      <c r="R95" s="52"/>
      <c r="S95" s="52"/>
      <c r="T95" s="52"/>
      <c r="U95" s="52"/>
      <c r="V95" s="52"/>
      <c r="W95" s="52"/>
      <c r="X95" s="52"/>
      <c r="Y95" s="13"/>
      <c r="Z95" s="13"/>
    </row>
    <row r="96" spans="1:26" s="14" customFormat="1" ht="36.75" customHeight="1">
      <c r="A96" s="77" t="s">
        <v>90</v>
      </c>
      <c r="B96" s="93" t="s">
        <v>91</v>
      </c>
      <c r="C96" s="90">
        <v>2020</v>
      </c>
      <c r="D96" s="90">
        <v>2026</v>
      </c>
      <c r="E96" s="90" t="s">
        <v>92</v>
      </c>
      <c r="F96" s="66" t="s">
        <v>66</v>
      </c>
      <c r="G96" s="20">
        <f t="shared" si="37"/>
        <v>98785934.299999982</v>
      </c>
      <c r="H96" s="20">
        <f t="shared" ref="H96:M96" si="40">H97+H98+H99</f>
        <v>8449981.4100000001</v>
      </c>
      <c r="I96" s="20">
        <f t="shared" si="40"/>
        <v>13162778.48</v>
      </c>
      <c r="J96" s="20">
        <f t="shared" si="40"/>
        <v>18186219.5</v>
      </c>
      <c r="K96" s="20">
        <f t="shared" si="40"/>
        <v>35818806.119999997</v>
      </c>
      <c r="L96" s="20">
        <f t="shared" si="40"/>
        <v>10293148.789999999</v>
      </c>
      <c r="M96" s="20">
        <f t="shared" si="40"/>
        <v>12875000</v>
      </c>
      <c r="N96" s="20">
        <f>N97+N98+N99</f>
        <v>7200000</v>
      </c>
      <c r="O96" s="82" t="s">
        <v>25</v>
      </c>
      <c r="P96" s="82" t="s">
        <v>25</v>
      </c>
      <c r="Q96" s="82" t="s">
        <v>25</v>
      </c>
      <c r="R96" s="82" t="s">
        <v>25</v>
      </c>
      <c r="S96" s="82" t="s">
        <v>25</v>
      </c>
      <c r="T96" s="82" t="s">
        <v>25</v>
      </c>
      <c r="U96" s="82" t="s">
        <v>25</v>
      </c>
      <c r="V96" s="82" t="s">
        <v>25</v>
      </c>
      <c r="W96" s="82" t="s">
        <v>25</v>
      </c>
      <c r="X96" s="82" t="s">
        <v>25</v>
      </c>
      <c r="Y96" s="13"/>
      <c r="Z96" s="13"/>
    </row>
    <row r="97" spans="1:26" s="14" customFormat="1" ht="66.75" customHeight="1">
      <c r="A97" s="77"/>
      <c r="B97" s="93"/>
      <c r="C97" s="90"/>
      <c r="D97" s="90"/>
      <c r="E97" s="90"/>
      <c r="F97" s="72" t="s">
        <v>38</v>
      </c>
      <c r="G97" s="56">
        <f t="shared" si="37"/>
        <v>75698505.170000002</v>
      </c>
      <c r="H97" s="56">
        <f t="shared" ref="H97:M99" si="41">H101</f>
        <v>5888575.3700000001</v>
      </c>
      <c r="I97" s="56">
        <f t="shared" si="41"/>
        <v>10546918.77</v>
      </c>
      <c r="J97" s="56">
        <f>J101</f>
        <v>12181902.970000001</v>
      </c>
      <c r="K97" s="56">
        <f t="shared" si="41"/>
        <v>24822874.789999999</v>
      </c>
      <c r="L97" s="56">
        <f t="shared" si="41"/>
        <v>9383233.2699999996</v>
      </c>
      <c r="M97" s="56">
        <f t="shared" si="41"/>
        <v>12875000</v>
      </c>
      <c r="N97" s="56">
        <f>N101</f>
        <v>7200000</v>
      </c>
      <c r="O97" s="82"/>
      <c r="P97" s="82"/>
      <c r="Q97" s="82"/>
      <c r="R97" s="82"/>
      <c r="S97" s="82"/>
      <c r="T97" s="82"/>
      <c r="U97" s="82"/>
      <c r="V97" s="82"/>
      <c r="W97" s="82"/>
      <c r="X97" s="82"/>
      <c r="Y97" s="13"/>
      <c r="Z97" s="13"/>
    </row>
    <row r="98" spans="1:26" s="14" customFormat="1" ht="48" customHeight="1">
      <c r="A98" s="77"/>
      <c r="B98" s="93"/>
      <c r="C98" s="90"/>
      <c r="D98" s="90"/>
      <c r="E98" s="90"/>
      <c r="F98" s="72" t="s">
        <v>67</v>
      </c>
      <c r="G98" s="56">
        <f t="shared" si="37"/>
        <v>23087429.129999999</v>
      </c>
      <c r="H98" s="56">
        <f t="shared" si="41"/>
        <v>2561406.04</v>
      </c>
      <c r="I98" s="56">
        <f t="shared" si="41"/>
        <v>2615859.71</v>
      </c>
      <c r="J98" s="56">
        <f t="shared" si="41"/>
        <v>6004316.5299999993</v>
      </c>
      <c r="K98" s="56">
        <f t="shared" si="41"/>
        <v>10995931.33</v>
      </c>
      <c r="L98" s="56">
        <f t="shared" si="41"/>
        <v>909915.52</v>
      </c>
      <c r="M98" s="56">
        <f t="shared" si="41"/>
        <v>0</v>
      </c>
      <c r="N98" s="56">
        <f>N102</f>
        <v>0</v>
      </c>
      <c r="O98" s="82"/>
      <c r="P98" s="82"/>
      <c r="Q98" s="82"/>
      <c r="R98" s="82"/>
      <c r="S98" s="82"/>
      <c r="T98" s="82"/>
      <c r="U98" s="82"/>
      <c r="V98" s="82"/>
      <c r="W98" s="82"/>
      <c r="X98" s="82"/>
      <c r="Y98" s="13"/>
      <c r="Z98" s="13"/>
    </row>
    <row r="99" spans="1:26" s="14" customFormat="1" ht="61.5" customHeight="1">
      <c r="A99" s="77"/>
      <c r="B99" s="93"/>
      <c r="C99" s="90"/>
      <c r="D99" s="90"/>
      <c r="E99" s="90"/>
      <c r="F99" s="68" t="s">
        <v>89</v>
      </c>
      <c r="G99" s="56">
        <f t="shared" si="37"/>
        <v>0</v>
      </c>
      <c r="H99" s="56">
        <f t="shared" si="41"/>
        <v>0</v>
      </c>
      <c r="I99" s="56">
        <f t="shared" si="41"/>
        <v>0</v>
      </c>
      <c r="J99" s="56">
        <f t="shared" si="41"/>
        <v>0</v>
      </c>
      <c r="K99" s="56">
        <f t="shared" si="41"/>
        <v>0</v>
      </c>
      <c r="L99" s="56">
        <f t="shared" si="41"/>
        <v>0</v>
      </c>
      <c r="M99" s="56">
        <f t="shared" si="41"/>
        <v>0</v>
      </c>
      <c r="N99" s="56">
        <f>N103</f>
        <v>0</v>
      </c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13"/>
      <c r="Z99" s="13"/>
    </row>
    <row r="100" spans="1:26" s="14" customFormat="1" ht="30.75" customHeight="1">
      <c r="A100" s="77" t="s">
        <v>93</v>
      </c>
      <c r="B100" s="134" t="s">
        <v>94</v>
      </c>
      <c r="C100" s="90">
        <v>2020</v>
      </c>
      <c r="D100" s="90">
        <v>2026</v>
      </c>
      <c r="E100" s="90" t="s">
        <v>73</v>
      </c>
      <c r="F100" s="72" t="s">
        <v>66</v>
      </c>
      <c r="G100" s="56">
        <f t="shared" si="37"/>
        <v>98785934.299999982</v>
      </c>
      <c r="H100" s="56">
        <f t="shared" ref="H100:M100" si="42">H101+H102+H103</f>
        <v>8449981.4100000001</v>
      </c>
      <c r="I100" s="56">
        <f t="shared" si="42"/>
        <v>13162778.48</v>
      </c>
      <c r="J100" s="56">
        <f t="shared" si="42"/>
        <v>18186219.5</v>
      </c>
      <c r="K100" s="56">
        <f t="shared" si="42"/>
        <v>35818806.119999997</v>
      </c>
      <c r="L100" s="56">
        <f t="shared" si="42"/>
        <v>10293148.789999999</v>
      </c>
      <c r="M100" s="56">
        <f t="shared" si="42"/>
        <v>12875000</v>
      </c>
      <c r="N100" s="56">
        <f>N101+N102+N103</f>
        <v>7200000</v>
      </c>
      <c r="O100" s="78" t="s">
        <v>25</v>
      </c>
      <c r="P100" s="78" t="s">
        <v>25</v>
      </c>
      <c r="Q100" s="78" t="s">
        <v>25</v>
      </c>
      <c r="R100" s="78" t="s">
        <v>25</v>
      </c>
      <c r="S100" s="78" t="s">
        <v>25</v>
      </c>
      <c r="T100" s="78" t="s">
        <v>25</v>
      </c>
      <c r="U100" s="78" t="s">
        <v>25</v>
      </c>
      <c r="V100" s="78" t="s">
        <v>25</v>
      </c>
      <c r="W100" s="78" t="s">
        <v>25</v>
      </c>
      <c r="X100" s="78" t="s">
        <v>25</v>
      </c>
      <c r="Y100" s="13"/>
      <c r="Z100" s="13"/>
    </row>
    <row r="101" spans="1:26" s="14" customFormat="1" ht="74.25" customHeight="1">
      <c r="A101" s="77"/>
      <c r="B101" s="134"/>
      <c r="C101" s="90"/>
      <c r="D101" s="90"/>
      <c r="E101" s="90"/>
      <c r="F101" s="72" t="s">
        <v>38</v>
      </c>
      <c r="G101" s="56">
        <f t="shared" si="37"/>
        <v>75698505.170000002</v>
      </c>
      <c r="H101" s="56">
        <f>H105+H108+H111+H120+H129+H138+H144+H150+H153+H156+H159+H165+H168+H171+H174+H177+H180+H184+H188+H192+H196</f>
        <v>5888575.3700000001</v>
      </c>
      <c r="I101" s="56">
        <f>I105+I108+I111+I120+I129+I138+I144+I150+I153+I156+I159+I165+I168+I171+I174+I177+I180+I184+I188+I192+I196+I199+I208+I217+I226+I229+I235+I238+I244+I253+I262+I271</f>
        <v>10546918.77</v>
      </c>
      <c r="J101" s="56">
        <f>J105+J108+J111+J120+J129+J138+J144+J150+J153+J156+J159+J165+J168+J171+J174+J177+J180+J184+J188+J192+J196+J200+J209+J218+J227+J230+J236+J239+J245+J254+J263+J272+J275+J278+J281+J284+J287+J290+J293+J296+J299+J302+J305+J308+J311+J314+J317+J320</f>
        <v>12181902.970000001</v>
      </c>
      <c r="K101" s="56">
        <f>K105+K108+K111+K120+K129+K138+K144+K150+K153+K156+K159+K165+K168+K171+K174+K177+K180+K184+K188+K192+K196+K200+K209+K218+K227+K230+K236+K239+K245+K254+K263+K272+K275+K278++K281+K284+K287+K290+K293+K296+K299+K302+K305+K308+K311+K314++K317+K320+K323+K332+K341+K350+K356+K362+K371+K380+K389+K398+K407+K410+K413+K416+K419+K422+K425+K428+K431+K434+K437+K440+K443+K446+K449+K452+K455+K458+K461+K464+K467+K470+K473+K476</f>
        <v>24822874.789999999</v>
      </c>
      <c r="L101" s="56">
        <f>L105+L108+L111+L120+L129+L138+L144+L150+L153+L156+L159+L165+L168+L171+L174+L177+L180+L184+L188+L192+L196+L200+L209+L218+L227+L230+L236+L239+L245+L254+L263+L272+L275+L278++L281+L284+L287+L290+L293+L296+L299+L302+L305+L308+L311+L314++L317+L320+L323+L332+L341+L350+L356+L362+L371+L380+L389+L398+L407+L410+L413+L416+L419+L422+L425+L428+L431+L434+L437+L440+L443+L446+L449+L452+L455+L458+L461+L464+L467+L470+L473+L476+L479+L482+L485</f>
        <v>9383233.2699999996</v>
      </c>
      <c r="M101" s="56">
        <f t="shared" ref="M101:N101" si="43">M105+M108+M111+M120+M129+M138+M144+M150+M153+M156+M159+M165+M168+M171+M174+M177+M180+M184+M188+M192+M196+M200+M209+M218+M227+M230+M236+M239+M245+M254+M263+M272+M275+M278++M281+M284+M287+M290+M293+M296+M299+M302+M305+M308+M311+M314++M317+M320+M323+M332+M341+M350+M356+M362+M371+M380+M389+M398+M407+M410+M413+M416+M419+M422+M425+M428+M431+M434+M437+M440+M443+M446+M449+M452+M455+M458+M461+M464+M467+M470+M473+M476+M479+M482+M485</f>
        <v>12875000</v>
      </c>
      <c r="N101" s="56">
        <f t="shared" si="43"/>
        <v>7200000</v>
      </c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13"/>
      <c r="Z101" s="13"/>
    </row>
    <row r="102" spans="1:26" s="14" customFormat="1" ht="44.25" customHeight="1">
      <c r="A102" s="77"/>
      <c r="B102" s="134"/>
      <c r="C102" s="90"/>
      <c r="D102" s="90"/>
      <c r="E102" s="90"/>
      <c r="F102" s="72" t="s">
        <v>67</v>
      </c>
      <c r="G102" s="56">
        <f t="shared" si="37"/>
        <v>23087429.129999999</v>
      </c>
      <c r="H102" s="56">
        <f>H106+H109+H112+H121+H130+H139+H145+H151+H154+H157+H160+H166+H169+H172+H175+H178+H181+H185+H189+H193+H197</f>
        <v>2561406.04</v>
      </c>
      <c r="I102" s="56">
        <f>I106+I109+I112+I121+I130+I139+I145+I151+I154+I157+I160+I166+I169+I172+I175+I178+I181+I185+I189+I193+I197</f>
        <v>2615859.71</v>
      </c>
      <c r="J102" s="56">
        <f>J106+J109+J112+J121+J130+J139+J145+J151+J154+J157+J160+J166+J169+J172+J175+J178+J181+J185+J189+J193+J197+J201+J210+J219+J228+J231+J237+J240+J246+J255+J264+J273+J276+J279+J282+J285+J288+J291+J294+J297+J300+J303+J306+J309+J312+J315+J318+J321</f>
        <v>6004316.5299999993</v>
      </c>
      <c r="K102" s="56">
        <f>K106+K109+K112+K121+K130+K139+K145+K151+K154+K157+K160+K166+K169+K172+K175+K178+K181+K185+K189+K193+K197+K201+K210+K219+K228+K231+K237+K240+K246+K255+K264+K273+K276+K279++K282+K285+K288+K291+K294+K297+K300+K303+K306+K309+K312+K315++K318+K321+K324+K333+K342+K351+K357+K363+K372+K381+K390+K399+K408+K411+K414+K417+K420+K423+K426+K429+K432+K435+K438+K441+K444+K447+K450+K453+K456+K459+K462+K465+K468+K471+K474+K477</f>
        <v>10995931.33</v>
      </c>
      <c r="L102" s="56">
        <f>L106+L109+L112+L121+L130+L139+L145+L151+L154+L157+L160+L166+L169+L172+L175+L178+L181+L185+L189+L193+L197+L201+L210+L219+L228+L231+L237+L240+L246+L255+L264+L273+L276+L279++L282+L285+L288+L291+L294+L297+L300+L303+L306+L309+L312+L315++L318+L321+L324+L333+L342+L351+L357+L363+L372+L381+L390+L399+L408+L411+L414+L417+L420+L423+L426+L429+L432+L435+L438+L441+L444+L447+L450+L453+L456+L459+L462+L465+L468+L471+L474+L477+L480+L483+L486</f>
        <v>909915.52</v>
      </c>
      <c r="M102" s="56">
        <f t="shared" ref="M102:N102" si="44">M106+M109+M112+M121+M130+M139+M145+M151+M154+M157+M160+M166+M169+M172+M175+M178+M181+M185+M189+M193+M197+M201+M210+M219+M228+M231+M237+M240+M246+M255+M264+M273+M276+M279++M282+M285+M288+M291+M294+M297+M300+M303+M306+M309+M312+M315++M318+M321+M324+M333+M342+M351+M357+M363+M372+M381+M390+M399+M408+M411+M414+M417+M420+M423+M426+M429+M432+M435+M438+M441+M444+M447+M450+M453+M456+M459+M462+M465+M468+M471+M474+M477+M480+M483+M486</f>
        <v>0</v>
      </c>
      <c r="N102" s="56">
        <f t="shared" si="44"/>
        <v>0</v>
      </c>
      <c r="O102" s="78"/>
      <c r="P102" s="78"/>
      <c r="Q102" s="78"/>
      <c r="R102" s="78"/>
      <c r="S102" s="78"/>
      <c r="T102" s="78"/>
      <c r="U102" s="78"/>
      <c r="V102" s="78"/>
      <c r="W102" s="78"/>
      <c r="X102" s="78"/>
      <c r="Y102" s="13"/>
      <c r="Z102" s="13"/>
    </row>
    <row r="103" spans="1:26" s="14" customFormat="1" ht="80.25" customHeight="1">
      <c r="A103" s="77"/>
      <c r="B103" s="134"/>
      <c r="C103" s="90"/>
      <c r="D103" s="90"/>
      <c r="E103" s="90"/>
      <c r="F103" s="68" t="s">
        <v>89</v>
      </c>
      <c r="G103" s="56">
        <f t="shared" si="37"/>
        <v>0</v>
      </c>
      <c r="H103" s="56"/>
      <c r="I103" s="56">
        <f t="shared" ref="I103:N103" si="45">I182</f>
        <v>0</v>
      </c>
      <c r="J103" s="56">
        <f t="shared" si="45"/>
        <v>0</v>
      </c>
      <c r="K103" s="56">
        <f t="shared" si="45"/>
        <v>0</v>
      </c>
      <c r="L103" s="56">
        <f t="shared" si="45"/>
        <v>0</v>
      </c>
      <c r="M103" s="56">
        <f t="shared" si="45"/>
        <v>0</v>
      </c>
      <c r="N103" s="56">
        <f t="shared" si="45"/>
        <v>0</v>
      </c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13"/>
      <c r="Z103" s="13"/>
    </row>
    <row r="104" spans="1:26" s="14" customFormat="1" ht="36.75" customHeight="1">
      <c r="A104" s="77" t="s">
        <v>93</v>
      </c>
      <c r="B104" s="136" t="s">
        <v>95</v>
      </c>
      <c r="C104" s="90">
        <v>2020</v>
      </c>
      <c r="D104" s="90">
        <v>2026</v>
      </c>
      <c r="E104" s="90" t="s">
        <v>73</v>
      </c>
      <c r="F104" s="72" t="s">
        <v>71</v>
      </c>
      <c r="G104" s="56">
        <f t="shared" si="37"/>
        <v>0</v>
      </c>
      <c r="H104" s="56">
        <f t="shared" ref="H104:M104" si="46">H105+H106</f>
        <v>0</v>
      </c>
      <c r="I104" s="56">
        <f t="shared" si="46"/>
        <v>0</v>
      </c>
      <c r="J104" s="56">
        <f t="shared" si="46"/>
        <v>0</v>
      </c>
      <c r="K104" s="56">
        <f t="shared" si="46"/>
        <v>0</v>
      </c>
      <c r="L104" s="56">
        <f t="shared" si="46"/>
        <v>0</v>
      </c>
      <c r="M104" s="56">
        <f t="shared" si="46"/>
        <v>0</v>
      </c>
      <c r="N104" s="56">
        <f>N105+N106</f>
        <v>0</v>
      </c>
      <c r="O104" s="92" t="s">
        <v>74</v>
      </c>
      <c r="P104" s="93" t="s">
        <v>75</v>
      </c>
      <c r="Q104" s="93">
        <v>100</v>
      </c>
      <c r="R104" s="93" t="s">
        <v>25</v>
      </c>
      <c r="S104" s="93" t="s">
        <v>25</v>
      </c>
      <c r="T104" s="93" t="s">
        <v>25</v>
      </c>
      <c r="U104" s="93" t="s">
        <v>25</v>
      </c>
      <c r="V104" s="93" t="s">
        <v>25</v>
      </c>
      <c r="W104" s="93" t="s">
        <v>25</v>
      </c>
      <c r="X104" s="93" t="s">
        <v>25</v>
      </c>
      <c r="Y104" s="13"/>
      <c r="Z104" s="13"/>
    </row>
    <row r="105" spans="1:26" s="14" customFormat="1" ht="74.25" customHeight="1">
      <c r="A105" s="77"/>
      <c r="B105" s="136"/>
      <c r="C105" s="90"/>
      <c r="D105" s="90"/>
      <c r="E105" s="90"/>
      <c r="F105" s="72" t="s">
        <v>38</v>
      </c>
      <c r="G105" s="56">
        <f t="shared" si="37"/>
        <v>0</v>
      </c>
      <c r="H105" s="56">
        <v>0</v>
      </c>
      <c r="I105" s="56">
        <v>0</v>
      </c>
      <c r="J105" s="56">
        <v>0</v>
      </c>
      <c r="K105" s="56">
        <v>0</v>
      </c>
      <c r="L105" s="56">
        <v>0</v>
      </c>
      <c r="M105" s="56">
        <v>0</v>
      </c>
      <c r="N105" s="56">
        <v>0</v>
      </c>
      <c r="O105" s="92"/>
      <c r="P105" s="93"/>
      <c r="Q105" s="93"/>
      <c r="R105" s="93"/>
      <c r="S105" s="93"/>
      <c r="T105" s="93"/>
      <c r="U105" s="93"/>
      <c r="V105" s="93"/>
      <c r="W105" s="93"/>
      <c r="X105" s="93"/>
      <c r="Y105" s="13"/>
      <c r="Z105" s="13"/>
    </row>
    <row r="106" spans="1:26" s="14" customFormat="1" ht="105" customHeight="1">
      <c r="A106" s="77"/>
      <c r="B106" s="136"/>
      <c r="C106" s="90"/>
      <c r="D106" s="90"/>
      <c r="E106" s="90"/>
      <c r="F106" s="72" t="s">
        <v>67</v>
      </c>
      <c r="G106" s="56">
        <f t="shared" si="37"/>
        <v>0</v>
      </c>
      <c r="H106" s="56">
        <v>0</v>
      </c>
      <c r="I106" s="56">
        <v>0</v>
      </c>
      <c r="J106" s="56">
        <v>0</v>
      </c>
      <c r="K106" s="56">
        <v>0</v>
      </c>
      <c r="L106" s="56">
        <v>0</v>
      </c>
      <c r="M106" s="56">
        <v>0</v>
      </c>
      <c r="N106" s="56">
        <v>0</v>
      </c>
      <c r="O106" s="92"/>
      <c r="P106" s="93"/>
      <c r="Q106" s="93"/>
      <c r="R106" s="93"/>
      <c r="S106" s="93"/>
      <c r="T106" s="93"/>
      <c r="U106" s="93"/>
      <c r="V106" s="93"/>
      <c r="W106" s="93"/>
      <c r="X106" s="93"/>
      <c r="Y106" s="13"/>
      <c r="Z106" s="13"/>
    </row>
    <row r="107" spans="1:26" s="14" customFormat="1" ht="40.5" customHeight="1">
      <c r="A107" s="77" t="s">
        <v>97</v>
      </c>
      <c r="B107" s="93" t="s">
        <v>98</v>
      </c>
      <c r="C107" s="90">
        <v>2020</v>
      </c>
      <c r="D107" s="90">
        <v>2026</v>
      </c>
      <c r="E107" s="90" t="s">
        <v>73</v>
      </c>
      <c r="F107" s="72" t="s">
        <v>71</v>
      </c>
      <c r="G107" s="56">
        <f t="shared" si="37"/>
        <v>0</v>
      </c>
      <c r="H107" s="56">
        <f>H108+H109</f>
        <v>0</v>
      </c>
      <c r="I107" s="56">
        <f>I108+I109</f>
        <v>0</v>
      </c>
      <c r="J107" s="56">
        <f>J108+J109</f>
        <v>0</v>
      </c>
      <c r="K107" s="56">
        <f>K108+K109</f>
        <v>0</v>
      </c>
      <c r="L107" s="56">
        <f>L108+L109</f>
        <v>0</v>
      </c>
      <c r="M107" s="56">
        <f>M108+H1142</f>
        <v>0</v>
      </c>
      <c r="N107" s="56">
        <f>N108+I1142</f>
        <v>0</v>
      </c>
      <c r="O107" s="92" t="s">
        <v>74</v>
      </c>
      <c r="P107" s="93" t="s">
        <v>75</v>
      </c>
      <c r="Q107" s="93">
        <v>100</v>
      </c>
      <c r="R107" s="93" t="s">
        <v>25</v>
      </c>
      <c r="S107" s="93" t="s">
        <v>25</v>
      </c>
      <c r="T107" s="93" t="s">
        <v>25</v>
      </c>
      <c r="U107" s="93" t="s">
        <v>25</v>
      </c>
      <c r="V107" s="93" t="s">
        <v>25</v>
      </c>
      <c r="W107" s="93" t="s">
        <v>25</v>
      </c>
      <c r="X107" s="93" t="s">
        <v>25</v>
      </c>
      <c r="Y107" s="13"/>
      <c r="Z107" s="13"/>
    </row>
    <row r="108" spans="1:26" s="14" customFormat="1" ht="40.5" customHeight="1">
      <c r="A108" s="77"/>
      <c r="B108" s="77"/>
      <c r="C108" s="77"/>
      <c r="D108" s="77"/>
      <c r="E108" s="77"/>
      <c r="F108" s="72" t="s">
        <v>38</v>
      </c>
      <c r="G108" s="56">
        <f t="shared" si="37"/>
        <v>0</v>
      </c>
      <c r="H108" s="56">
        <v>0</v>
      </c>
      <c r="I108" s="56">
        <v>0</v>
      </c>
      <c r="J108" s="56">
        <v>0</v>
      </c>
      <c r="K108" s="56">
        <v>0</v>
      </c>
      <c r="L108" s="56">
        <v>0</v>
      </c>
      <c r="M108" s="56">
        <v>0</v>
      </c>
      <c r="N108" s="56">
        <v>0</v>
      </c>
      <c r="O108" s="92"/>
      <c r="P108" s="93"/>
      <c r="Q108" s="93"/>
      <c r="R108" s="93"/>
      <c r="S108" s="93"/>
      <c r="T108" s="93"/>
      <c r="U108" s="93"/>
      <c r="V108" s="93"/>
      <c r="W108" s="93"/>
      <c r="X108" s="93"/>
      <c r="Y108" s="13"/>
      <c r="Z108" s="13"/>
    </row>
    <row r="109" spans="1:26" s="14" customFormat="1" ht="138" customHeight="1">
      <c r="A109" s="77"/>
      <c r="B109" s="77"/>
      <c r="C109" s="77"/>
      <c r="D109" s="77"/>
      <c r="E109" s="77"/>
      <c r="F109" s="72" t="s">
        <v>67</v>
      </c>
      <c r="G109" s="56">
        <f t="shared" si="37"/>
        <v>0</v>
      </c>
      <c r="H109" s="56">
        <v>0</v>
      </c>
      <c r="I109" s="56">
        <v>0</v>
      </c>
      <c r="J109" s="56">
        <v>0</v>
      </c>
      <c r="K109" s="56">
        <v>0</v>
      </c>
      <c r="L109" s="56">
        <v>0</v>
      </c>
      <c r="M109" s="56">
        <v>0</v>
      </c>
      <c r="N109" s="56">
        <v>0</v>
      </c>
      <c r="O109" s="92"/>
      <c r="P109" s="93"/>
      <c r="Q109" s="93"/>
      <c r="R109" s="93"/>
      <c r="S109" s="93"/>
      <c r="T109" s="93"/>
      <c r="U109" s="93"/>
      <c r="V109" s="93"/>
      <c r="W109" s="93"/>
      <c r="X109" s="93"/>
      <c r="Y109" s="13"/>
      <c r="Z109" s="13"/>
    </row>
    <row r="110" spans="1:26" s="14" customFormat="1" ht="33" hidden="1" customHeight="1">
      <c r="A110" s="77" t="s">
        <v>100</v>
      </c>
      <c r="B110" s="136" t="s">
        <v>101</v>
      </c>
      <c r="C110" s="90">
        <v>2023</v>
      </c>
      <c r="D110" s="90">
        <v>2023</v>
      </c>
      <c r="E110" s="90" t="s">
        <v>73</v>
      </c>
      <c r="F110" s="72" t="s">
        <v>71</v>
      </c>
      <c r="G110" s="56">
        <f t="shared" si="37"/>
        <v>0</v>
      </c>
      <c r="H110" s="56">
        <f t="shared" ref="H110:M110" si="47">H111+H112</f>
        <v>0</v>
      </c>
      <c r="I110" s="56">
        <f t="shared" si="47"/>
        <v>0</v>
      </c>
      <c r="J110" s="56">
        <f t="shared" si="47"/>
        <v>0</v>
      </c>
      <c r="K110" s="56">
        <f t="shared" si="47"/>
        <v>0</v>
      </c>
      <c r="L110" s="56">
        <f t="shared" si="47"/>
        <v>0</v>
      </c>
      <c r="M110" s="56">
        <f t="shared" si="47"/>
        <v>0</v>
      </c>
      <c r="N110" s="56">
        <f>N111+N112</f>
        <v>0</v>
      </c>
      <c r="O110" s="92" t="s">
        <v>74</v>
      </c>
      <c r="P110" s="93" t="s">
        <v>75</v>
      </c>
      <c r="Q110" s="93">
        <v>100</v>
      </c>
      <c r="R110" s="93" t="s">
        <v>25</v>
      </c>
      <c r="S110" s="93" t="s">
        <v>25</v>
      </c>
      <c r="T110" s="93" t="s">
        <v>25</v>
      </c>
      <c r="U110" s="93">
        <v>100</v>
      </c>
      <c r="V110" s="93" t="s">
        <v>25</v>
      </c>
      <c r="W110" s="93" t="s">
        <v>25</v>
      </c>
      <c r="X110" s="93" t="s">
        <v>25</v>
      </c>
      <c r="Y110" s="13"/>
      <c r="Z110" s="13"/>
    </row>
    <row r="111" spans="1:26" s="14" customFormat="1" ht="70.5" hidden="1" customHeight="1">
      <c r="A111" s="77"/>
      <c r="B111" s="136"/>
      <c r="C111" s="90"/>
      <c r="D111" s="90"/>
      <c r="E111" s="90"/>
      <c r="F111" s="72" t="s">
        <v>38</v>
      </c>
      <c r="G111" s="56">
        <f t="shared" si="37"/>
        <v>0</v>
      </c>
      <c r="H111" s="56">
        <v>0</v>
      </c>
      <c r="I111" s="56">
        <v>0</v>
      </c>
      <c r="J111" s="56">
        <v>0</v>
      </c>
      <c r="K111" s="56">
        <v>0</v>
      </c>
      <c r="L111" s="56">
        <v>0</v>
      </c>
      <c r="M111" s="56">
        <v>0</v>
      </c>
      <c r="N111" s="56">
        <v>0</v>
      </c>
      <c r="O111" s="92"/>
      <c r="P111" s="93"/>
      <c r="Q111" s="93"/>
      <c r="R111" s="93"/>
      <c r="S111" s="93"/>
      <c r="T111" s="93"/>
      <c r="U111" s="93"/>
      <c r="V111" s="93"/>
      <c r="W111" s="93"/>
      <c r="X111" s="93"/>
      <c r="Y111" s="13"/>
      <c r="Z111" s="13"/>
    </row>
    <row r="112" spans="1:26" s="14" customFormat="1" ht="109.5" hidden="1" customHeight="1">
      <c r="A112" s="77"/>
      <c r="B112" s="136"/>
      <c r="C112" s="90"/>
      <c r="D112" s="90"/>
      <c r="E112" s="90"/>
      <c r="F112" s="72" t="s">
        <v>67</v>
      </c>
      <c r="G112" s="56">
        <f t="shared" si="37"/>
        <v>0</v>
      </c>
      <c r="H112" s="56">
        <v>0</v>
      </c>
      <c r="I112" s="56">
        <v>0</v>
      </c>
      <c r="J112" s="56">
        <v>0</v>
      </c>
      <c r="K112" s="56">
        <v>0</v>
      </c>
      <c r="L112" s="56">
        <v>0</v>
      </c>
      <c r="M112" s="56">
        <v>0</v>
      </c>
      <c r="N112" s="56">
        <v>0</v>
      </c>
      <c r="O112" s="92"/>
      <c r="P112" s="93"/>
      <c r="Q112" s="93"/>
      <c r="R112" s="93"/>
      <c r="S112" s="93"/>
      <c r="T112" s="93"/>
      <c r="U112" s="93"/>
      <c r="V112" s="93"/>
      <c r="W112" s="93"/>
      <c r="X112" s="93"/>
      <c r="Y112" s="13"/>
      <c r="Z112" s="13"/>
    </row>
    <row r="113" spans="1:26" s="14" customFormat="1" ht="44.25" hidden="1" customHeight="1">
      <c r="A113" s="77" t="s">
        <v>102</v>
      </c>
      <c r="B113" s="93" t="s">
        <v>80</v>
      </c>
      <c r="C113" s="90">
        <v>2023</v>
      </c>
      <c r="D113" s="90">
        <v>2023</v>
      </c>
      <c r="E113" s="90" t="s">
        <v>96</v>
      </c>
      <c r="F113" s="72" t="s">
        <v>71</v>
      </c>
      <c r="G113" s="56">
        <f t="shared" si="37"/>
        <v>0</v>
      </c>
      <c r="H113" s="56">
        <f t="shared" ref="H113:M113" si="48">H114+H115</f>
        <v>0</v>
      </c>
      <c r="I113" s="56">
        <f t="shared" si="48"/>
        <v>0</v>
      </c>
      <c r="J113" s="56">
        <f t="shared" si="48"/>
        <v>0</v>
      </c>
      <c r="K113" s="56">
        <f t="shared" si="48"/>
        <v>0</v>
      </c>
      <c r="L113" s="56">
        <f t="shared" si="48"/>
        <v>0</v>
      </c>
      <c r="M113" s="56">
        <f t="shared" si="48"/>
        <v>0</v>
      </c>
      <c r="N113" s="56">
        <f>N114+N115</f>
        <v>0</v>
      </c>
      <c r="O113" s="92" t="s">
        <v>25</v>
      </c>
      <c r="P113" s="93" t="s">
        <v>25</v>
      </c>
      <c r="Q113" s="92" t="s">
        <v>25</v>
      </c>
      <c r="R113" s="92" t="s">
        <v>25</v>
      </c>
      <c r="S113" s="92" t="s">
        <v>25</v>
      </c>
      <c r="T113" s="92" t="s">
        <v>25</v>
      </c>
      <c r="U113" s="92" t="s">
        <v>25</v>
      </c>
      <c r="V113" s="92" t="s">
        <v>25</v>
      </c>
      <c r="W113" s="92" t="s">
        <v>25</v>
      </c>
      <c r="X113" s="92" t="s">
        <v>25</v>
      </c>
      <c r="Y113" s="13"/>
      <c r="Z113" s="13"/>
    </row>
    <row r="114" spans="1:26" s="14" customFormat="1" ht="44.25" hidden="1" customHeight="1">
      <c r="A114" s="77"/>
      <c r="B114" s="93"/>
      <c r="C114" s="90"/>
      <c r="D114" s="90"/>
      <c r="E114" s="90"/>
      <c r="F114" s="72" t="s">
        <v>38</v>
      </c>
      <c r="G114" s="56">
        <f>H114+I114+J114+K114+L114</f>
        <v>0</v>
      </c>
      <c r="H114" s="56">
        <v>0</v>
      </c>
      <c r="I114" s="56">
        <v>0</v>
      </c>
      <c r="J114" s="56">
        <v>0</v>
      </c>
      <c r="K114" s="56">
        <v>0</v>
      </c>
      <c r="L114" s="56">
        <v>0</v>
      </c>
      <c r="M114" s="56">
        <v>0</v>
      </c>
      <c r="N114" s="56">
        <v>0</v>
      </c>
      <c r="O114" s="92"/>
      <c r="P114" s="93"/>
      <c r="Q114" s="92"/>
      <c r="R114" s="92"/>
      <c r="S114" s="92"/>
      <c r="T114" s="92"/>
      <c r="U114" s="92"/>
      <c r="V114" s="92"/>
      <c r="W114" s="92"/>
      <c r="X114" s="92"/>
      <c r="Y114" s="13"/>
      <c r="Z114" s="13"/>
    </row>
    <row r="115" spans="1:26" s="14" customFormat="1" ht="44.25" hidden="1" customHeight="1">
      <c r="A115" s="77"/>
      <c r="B115" s="93"/>
      <c r="C115" s="90"/>
      <c r="D115" s="90"/>
      <c r="E115" s="90"/>
      <c r="F115" s="72" t="s">
        <v>67</v>
      </c>
      <c r="G115" s="56">
        <f t="shared" ref="G115:G146" si="49">H115+I115+J115+K115+L115+M115</f>
        <v>0</v>
      </c>
      <c r="H115" s="56">
        <v>0</v>
      </c>
      <c r="I115" s="56">
        <v>0</v>
      </c>
      <c r="J115" s="56">
        <v>0</v>
      </c>
      <c r="K115" s="56">
        <v>0</v>
      </c>
      <c r="L115" s="56">
        <v>0</v>
      </c>
      <c r="M115" s="56">
        <v>0</v>
      </c>
      <c r="N115" s="56">
        <v>0</v>
      </c>
      <c r="O115" s="92"/>
      <c r="P115" s="93"/>
      <c r="Q115" s="92"/>
      <c r="R115" s="92"/>
      <c r="S115" s="92"/>
      <c r="T115" s="92"/>
      <c r="U115" s="92"/>
      <c r="V115" s="92"/>
      <c r="W115" s="92"/>
      <c r="X115" s="92"/>
      <c r="Y115" s="13"/>
      <c r="Z115" s="13"/>
    </row>
    <row r="116" spans="1:26" s="14" customFormat="1" ht="40.5" hidden="1" customHeight="1">
      <c r="A116" s="79" t="s">
        <v>103</v>
      </c>
      <c r="B116" s="98" t="s">
        <v>77</v>
      </c>
      <c r="C116" s="90">
        <v>2023</v>
      </c>
      <c r="D116" s="90">
        <v>2023</v>
      </c>
      <c r="E116" s="98" t="s">
        <v>96</v>
      </c>
      <c r="F116" s="72" t="s">
        <v>71</v>
      </c>
      <c r="G116" s="56">
        <f t="shared" si="49"/>
        <v>0</v>
      </c>
      <c r="H116" s="56">
        <f t="shared" ref="H116:M116" si="50">H117+H118</f>
        <v>0</v>
      </c>
      <c r="I116" s="56">
        <f t="shared" si="50"/>
        <v>0</v>
      </c>
      <c r="J116" s="56">
        <f t="shared" si="50"/>
        <v>0</v>
      </c>
      <c r="K116" s="56">
        <f t="shared" si="50"/>
        <v>0</v>
      </c>
      <c r="L116" s="56">
        <f t="shared" si="50"/>
        <v>0</v>
      </c>
      <c r="M116" s="56">
        <f t="shared" si="50"/>
        <v>0</v>
      </c>
      <c r="N116" s="56">
        <f>N117+N118</f>
        <v>0</v>
      </c>
      <c r="O116" s="92" t="s">
        <v>25</v>
      </c>
      <c r="P116" s="93" t="s">
        <v>25</v>
      </c>
      <c r="Q116" s="92" t="s">
        <v>25</v>
      </c>
      <c r="R116" s="92" t="s">
        <v>25</v>
      </c>
      <c r="S116" s="92" t="s">
        <v>25</v>
      </c>
      <c r="T116" s="92" t="s">
        <v>25</v>
      </c>
      <c r="U116" s="92" t="s">
        <v>25</v>
      </c>
      <c r="V116" s="92" t="s">
        <v>25</v>
      </c>
      <c r="W116" s="92" t="s">
        <v>25</v>
      </c>
      <c r="X116" s="92" t="s">
        <v>25</v>
      </c>
      <c r="Y116" s="13"/>
      <c r="Z116" s="13"/>
    </row>
    <row r="117" spans="1:26" s="14" customFormat="1" ht="40.5" hidden="1" customHeight="1">
      <c r="A117" s="79"/>
      <c r="B117" s="98"/>
      <c r="C117" s="90"/>
      <c r="D117" s="90"/>
      <c r="E117" s="98"/>
      <c r="F117" s="72" t="s">
        <v>38</v>
      </c>
      <c r="G117" s="56">
        <f t="shared" si="49"/>
        <v>0</v>
      </c>
      <c r="H117" s="56">
        <v>0</v>
      </c>
      <c r="I117" s="56">
        <v>0</v>
      </c>
      <c r="J117" s="56">
        <v>0</v>
      </c>
      <c r="K117" s="56">
        <v>0</v>
      </c>
      <c r="L117" s="56">
        <v>0</v>
      </c>
      <c r="M117" s="56">
        <v>0</v>
      </c>
      <c r="N117" s="56">
        <v>0</v>
      </c>
      <c r="O117" s="92"/>
      <c r="P117" s="93"/>
      <c r="Q117" s="92"/>
      <c r="R117" s="92"/>
      <c r="S117" s="92"/>
      <c r="T117" s="92"/>
      <c r="U117" s="92"/>
      <c r="V117" s="92"/>
      <c r="W117" s="92"/>
      <c r="X117" s="92"/>
      <c r="Y117" s="13"/>
      <c r="Z117" s="13"/>
    </row>
    <row r="118" spans="1:26" s="14" customFormat="1" ht="57.75" hidden="1" customHeight="1">
      <c r="A118" s="79"/>
      <c r="B118" s="98"/>
      <c r="C118" s="90"/>
      <c r="D118" s="90"/>
      <c r="E118" s="98"/>
      <c r="F118" s="72" t="s">
        <v>67</v>
      </c>
      <c r="G118" s="56">
        <f t="shared" si="49"/>
        <v>0</v>
      </c>
      <c r="H118" s="56">
        <v>0</v>
      </c>
      <c r="I118" s="56">
        <v>0</v>
      </c>
      <c r="J118" s="56">
        <v>0</v>
      </c>
      <c r="K118" s="56">
        <v>0</v>
      </c>
      <c r="L118" s="56">
        <v>0</v>
      </c>
      <c r="M118" s="56">
        <v>0</v>
      </c>
      <c r="N118" s="56">
        <v>0</v>
      </c>
      <c r="O118" s="92"/>
      <c r="P118" s="93"/>
      <c r="Q118" s="92"/>
      <c r="R118" s="92"/>
      <c r="S118" s="92"/>
      <c r="T118" s="92"/>
      <c r="U118" s="92"/>
      <c r="V118" s="92"/>
      <c r="W118" s="92"/>
      <c r="X118" s="92"/>
      <c r="Y118" s="13"/>
      <c r="Z118" s="13"/>
    </row>
    <row r="119" spans="1:26" s="14" customFormat="1" ht="29.25" hidden="1" customHeight="1">
      <c r="A119" s="77" t="s">
        <v>104</v>
      </c>
      <c r="B119" s="136" t="s">
        <v>105</v>
      </c>
      <c r="C119" s="90">
        <v>2023</v>
      </c>
      <c r="D119" s="90">
        <v>2024</v>
      </c>
      <c r="E119" s="93" t="s">
        <v>73</v>
      </c>
      <c r="F119" s="72" t="s">
        <v>71</v>
      </c>
      <c r="G119" s="60">
        <f t="shared" si="49"/>
        <v>0</v>
      </c>
      <c r="H119" s="60">
        <f t="shared" ref="H119:M119" si="51">H120+H121</f>
        <v>0</v>
      </c>
      <c r="I119" s="60">
        <f t="shared" si="51"/>
        <v>0</v>
      </c>
      <c r="J119" s="60">
        <f t="shared" si="51"/>
        <v>0</v>
      </c>
      <c r="K119" s="60">
        <f t="shared" si="51"/>
        <v>0</v>
      </c>
      <c r="L119" s="60">
        <f t="shared" si="51"/>
        <v>0</v>
      </c>
      <c r="M119" s="60">
        <f t="shared" si="51"/>
        <v>0</v>
      </c>
      <c r="N119" s="60">
        <f>N120+N121</f>
        <v>0</v>
      </c>
      <c r="O119" s="92" t="s">
        <v>74</v>
      </c>
      <c r="P119" s="93" t="s">
        <v>75</v>
      </c>
      <c r="Q119" s="93">
        <v>100</v>
      </c>
      <c r="R119" s="93" t="s">
        <v>25</v>
      </c>
      <c r="S119" s="93" t="s">
        <v>25</v>
      </c>
      <c r="T119" s="93" t="s">
        <v>25</v>
      </c>
      <c r="U119" s="93" t="s">
        <v>25</v>
      </c>
      <c r="V119" s="93">
        <v>100</v>
      </c>
      <c r="W119" s="93" t="s">
        <v>25</v>
      </c>
      <c r="X119" s="93" t="s">
        <v>25</v>
      </c>
      <c r="Y119" s="13"/>
      <c r="Z119" s="13"/>
    </row>
    <row r="120" spans="1:26" s="14" customFormat="1" ht="72.75" hidden="1" customHeight="1">
      <c r="A120" s="77"/>
      <c r="B120" s="136"/>
      <c r="C120" s="90"/>
      <c r="D120" s="90"/>
      <c r="E120" s="93"/>
      <c r="F120" s="72" t="s">
        <v>38</v>
      </c>
      <c r="G120" s="60">
        <f t="shared" si="49"/>
        <v>0</v>
      </c>
      <c r="H120" s="60">
        <v>0</v>
      </c>
      <c r="I120" s="60">
        <v>0</v>
      </c>
      <c r="J120" s="60">
        <v>0</v>
      </c>
      <c r="K120" s="60">
        <v>0</v>
      </c>
      <c r="L120" s="60">
        <v>0</v>
      </c>
      <c r="M120" s="60">
        <v>0</v>
      </c>
      <c r="N120" s="60">
        <v>0</v>
      </c>
      <c r="O120" s="92"/>
      <c r="P120" s="93"/>
      <c r="Q120" s="93"/>
      <c r="R120" s="93"/>
      <c r="S120" s="93"/>
      <c r="T120" s="93"/>
      <c r="U120" s="93"/>
      <c r="V120" s="93"/>
      <c r="W120" s="93"/>
      <c r="X120" s="93"/>
      <c r="Y120" s="13"/>
      <c r="Z120" s="13"/>
    </row>
    <row r="121" spans="1:26" s="14" customFormat="1" ht="111.75" hidden="1" customHeight="1">
      <c r="A121" s="77"/>
      <c r="B121" s="136"/>
      <c r="C121" s="90"/>
      <c r="D121" s="90"/>
      <c r="E121" s="93"/>
      <c r="F121" s="72" t="s">
        <v>67</v>
      </c>
      <c r="G121" s="60">
        <f t="shared" si="49"/>
        <v>0</v>
      </c>
      <c r="H121" s="60">
        <v>0</v>
      </c>
      <c r="I121" s="60">
        <v>0</v>
      </c>
      <c r="J121" s="60">
        <v>0</v>
      </c>
      <c r="K121" s="60">
        <v>0</v>
      </c>
      <c r="L121" s="60">
        <v>0</v>
      </c>
      <c r="M121" s="60">
        <v>0</v>
      </c>
      <c r="N121" s="60">
        <v>0</v>
      </c>
      <c r="O121" s="92"/>
      <c r="P121" s="93"/>
      <c r="Q121" s="93"/>
      <c r="R121" s="93"/>
      <c r="S121" s="93"/>
      <c r="T121" s="93"/>
      <c r="U121" s="93"/>
      <c r="V121" s="93"/>
      <c r="W121" s="93"/>
      <c r="X121" s="93"/>
      <c r="Y121" s="13"/>
      <c r="Z121" s="13"/>
    </row>
    <row r="122" spans="1:26" s="14" customFormat="1" ht="57" hidden="1" customHeight="1">
      <c r="A122" s="77" t="s">
        <v>106</v>
      </c>
      <c r="B122" s="90" t="s">
        <v>107</v>
      </c>
      <c r="C122" s="90">
        <v>2023</v>
      </c>
      <c r="D122" s="90">
        <v>2024</v>
      </c>
      <c r="E122" s="93" t="s">
        <v>96</v>
      </c>
      <c r="F122" s="72" t="s">
        <v>71</v>
      </c>
      <c r="G122" s="60">
        <f t="shared" si="49"/>
        <v>0</v>
      </c>
      <c r="H122" s="60">
        <f>H123+H124</f>
        <v>0</v>
      </c>
      <c r="I122" s="60">
        <f>I123+I124</f>
        <v>0</v>
      </c>
      <c r="J122" s="60">
        <f>J123+J124</f>
        <v>0</v>
      </c>
      <c r="K122" s="60">
        <f>K123+K124</f>
        <v>0</v>
      </c>
      <c r="L122" s="60">
        <v>0</v>
      </c>
      <c r="M122" s="60">
        <f>M123+M124</f>
        <v>0</v>
      </c>
      <c r="N122" s="60">
        <f>N123+N124</f>
        <v>0</v>
      </c>
      <c r="O122" s="92" t="s">
        <v>25</v>
      </c>
      <c r="P122" s="93" t="s">
        <v>25</v>
      </c>
      <c r="Q122" s="92" t="s">
        <v>25</v>
      </c>
      <c r="R122" s="92" t="s">
        <v>25</v>
      </c>
      <c r="S122" s="92" t="s">
        <v>25</v>
      </c>
      <c r="T122" s="92" t="s">
        <v>25</v>
      </c>
      <c r="U122" s="92" t="s">
        <v>25</v>
      </c>
      <c r="V122" s="92" t="s">
        <v>25</v>
      </c>
      <c r="W122" s="92" t="s">
        <v>25</v>
      </c>
      <c r="X122" s="92" t="s">
        <v>25</v>
      </c>
      <c r="Y122" s="13"/>
      <c r="Z122" s="13"/>
    </row>
    <row r="123" spans="1:26" s="14" customFormat="1" ht="57" hidden="1" customHeight="1">
      <c r="A123" s="77"/>
      <c r="B123" s="90"/>
      <c r="C123" s="90"/>
      <c r="D123" s="90"/>
      <c r="E123" s="93"/>
      <c r="F123" s="72" t="s">
        <v>38</v>
      </c>
      <c r="G123" s="60">
        <f t="shared" si="49"/>
        <v>0</v>
      </c>
      <c r="H123" s="60">
        <v>0</v>
      </c>
      <c r="I123" s="60">
        <v>0</v>
      </c>
      <c r="J123" s="60">
        <v>0</v>
      </c>
      <c r="K123" s="60">
        <v>0</v>
      </c>
      <c r="L123" s="60">
        <v>0</v>
      </c>
      <c r="M123" s="60">
        <v>0</v>
      </c>
      <c r="N123" s="60">
        <v>0</v>
      </c>
      <c r="O123" s="92"/>
      <c r="P123" s="93"/>
      <c r="Q123" s="92"/>
      <c r="R123" s="92"/>
      <c r="S123" s="92"/>
      <c r="T123" s="92"/>
      <c r="U123" s="92"/>
      <c r="V123" s="92"/>
      <c r="W123" s="92"/>
      <c r="X123" s="92"/>
      <c r="Y123" s="13"/>
      <c r="Z123" s="13"/>
    </row>
    <row r="124" spans="1:26" s="14" customFormat="1" ht="24" hidden="1" customHeight="1">
      <c r="A124" s="77"/>
      <c r="B124" s="90"/>
      <c r="C124" s="90"/>
      <c r="D124" s="90"/>
      <c r="E124" s="93"/>
      <c r="F124" s="72" t="s">
        <v>67</v>
      </c>
      <c r="G124" s="60">
        <f t="shared" si="49"/>
        <v>0</v>
      </c>
      <c r="H124" s="60">
        <v>0</v>
      </c>
      <c r="I124" s="60">
        <v>0</v>
      </c>
      <c r="J124" s="60">
        <v>0</v>
      </c>
      <c r="K124" s="60">
        <v>0</v>
      </c>
      <c r="L124" s="60">
        <v>0</v>
      </c>
      <c r="M124" s="60">
        <v>0</v>
      </c>
      <c r="N124" s="60">
        <v>0</v>
      </c>
      <c r="O124" s="92"/>
      <c r="P124" s="93"/>
      <c r="Q124" s="92"/>
      <c r="R124" s="92"/>
      <c r="S124" s="92"/>
      <c r="T124" s="92"/>
      <c r="U124" s="92"/>
      <c r="V124" s="92"/>
      <c r="W124" s="92"/>
      <c r="X124" s="92"/>
      <c r="Y124" s="13"/>
      <c r="Z124" s="13"/>
    </row>
    <row r="125" spans="1:26" s="14" customFormat="1" ht="57" hidden="1" customHeight="1">
      <c r="A125" s="77" t="s">
        <v>108</v>
      </c>
      <c r="B125" s="90" t="s">
        <v>77</v>
      </c>
      <c r="C125" s="90">
        <v>2023</v>
      </c>
      <c r="D125" s="90">
        <v>2024</v>
      </c>
      <c r="E125" s="93" t="s">
        <v>96</v>
      </c>
      <c r="F125" s="72" t="s">
        <v>71</v>
      </c>
      <c r="G125" s="60">
        <f t="shared" si="49"/>
        <v>0</v>
      </c>
      <c r="H125" s="60">
        <f t="shared" ref="H125:M125" si="52">H126+H127</f>
        <v>0</v>
      </c>
      <c r="I125" s="60">
        <f t="shared" si="52"/>
        <v>0</v>
      </c>
      <c r="J125" s="60">
        <f t="shared" si="52"/>
        <v>0</v>
      </c>
      <c r="K125" s="60">
        <f t="shared" si="52"/>
        <v>0</v>
      </c>
      <c r="L125" s="60">
        <f t="shared" si="52"/>
        <v>0</v>
      </c>
      <c r="M125" s="60">
        <f t="shared" si="52"/>
        <v>0</v>
      </c>
      <c r="N125" s="60">
        <f>N126+N127</f>
        <v>0</v>
      </c>
      <c r="O125" s="92" t="s">
        <v>25</v>
      </c>
      <c r="P125" s="93" t="s">
        <v>25</v>
      </c>
      <c r="Q125" s="92" t="s">
        <v>25</v>
      </c>
      <c r="R125" s="92" t="s">
        <v>25</v>
      </c>
      <c r="S125" s="92" t="s">
        <v>25</v>
      </c>
      <c r="T125" s="92" t="s">
        <v>25</v>
      </c>
      <c r="U125" s="92" t="s">
        <v>25</v>
      </c>
      <c r="V125" s="92" t="s">
        <v>25</v>
      </c>
      <c r="W125" s="92" t="s">
        <v>25</v>
      </c>
      <c r="X125" s="92" t="s">
        <v>25</v>
      </c>
      <c r="Y125" s="13"/>
      <c r="Z125" s="13"/>
    </row>
    <row r="126" spans="1:26" s="14" customFormat="1" ht="57" hidden="1" customHeight="1">
      <c r="A126" s="77"/>
      <c r="B126" s="90"/>
      <c r="C126" s="90"/>
      <c r="D126" s="90"/>
      <c r="E126" s="93"/>
      <c r="F126" s="72" t="s">
        <v>38</v>
      </c>
      <c r="G126" s="60">
        <f t="shared" si="49"/>
        <v>0</v>
      </c>
      <c r="H126" s="60">
        <v>0</v>
      </c>
      <c r="I126" s="60">
        <v>0</v>
      </c>
      <c r="J126" s="60">
        <v>0</v>
      </c>
      <c r="K126" s="60">
        <v>0</v>
      </c>
      <c r="L126" s="60">
        <v>0</v>
      </c>
      <c r="M126" s="60">
        <v>0</v>
      </c>
      <c r="N126" s="60">
        <v>0</v>
      </c>
      <c r="O126" s="92"/>
      <c r="P126" s="93"/>
      <c r="Q126" s="92"/>
      <c r="R126" s="92"/>
      <c r="S126" s="92"/>
      <c r="T126" s="92"/>
      <c r="U126" s="92"/>
      <c r="V126" s="92"/>
      <c r="W126" s="92"/>
      <c r="X126" s="92"/>
      <c r="Y126" s="13"/>
      <c r="Z126" s="13"/>
    </row>
    <row r="127" spans="1:26" s="14" customFormat="1" ht="24" hidden="1" customHeight="1">
      <c r="A127" s="77"/>
      <c r="B127" s="90"/>
      <c r="C127" s="90"/>
      <c r="D127" s="90"/>
      <c r="E127" s="93"/>
      <c r="F127" s="72" t="s">
        <v>67</v>
      </c>
      <c r="G127" s="60">
        <f t="shared" si="49"/>
        <v>0</v>
      </c>
      <c r="H127" s="60">
        <v>0</v>
      </c>
      <c r="I127" s="60">
        <v>0</v>
      </c>
      <c r="J127" s="60">
        <v>0</v>
      </c>
      <c r="K127" s="60">
        <v>0</v>
      </c>
      <c r="L127" s="60">
        <v>0</v>
      </c>
      <c r="M127" s="60">
        <v>0</v>
      </c>
      <c r="N127" s="60">
        <v>0</v>
      </c>
      <c r="O127" s="92"/>
      <c r="P127" s="93"/>
      <c r="Q127" s="92"/>
      <c r="R127" s="92"/>
      <c r="S127" s="92"/>
      <c r="T127" s="92"/>
      <c r="U127" s="92"/>
      <c r="V127" s="92"/>
      <c r="W127" s="92"/>
      <c r="X127" s="92"/>
      <c r="Y127" s="13"/>
      <c r="Z127" s="13"/>
    </row>
    <row r="128" spans="1:26" s="14" customFormat="1" ht="35.25" hidden="1" customHeight="1">
      <c r="A128" s="77" t="s">
        <v>109</v>
      </c>
      <c r="B128" s="108" t="s">
        <v>110</v>
      </c>
      <c r="C128" s="90">
        <v>2020</v>
      </c>
      <c r="D128" s="90">
        <v>2025</v>
      </c>
      <c r="E128" s="93" t="s">
        <v>73</v>
      </c>
      <c r="F128" s="72" t="s">
        <v>71</v>
      </c>
      <c r="G128" s="60">
        <f t="shared" si="49"/>
        <v>0</v>
      </c>
      <c r="H128" s="60">
        <f t="shared" ref="H128:M128" si="53">H129+H130</f>
        <v>0</v>
      </c>
      <c r="I128" s="60">
        <f t="shared" si="53"/>
        <v>0</v>
      </c>
      <c r="J128" s="60">
        <f t="shared" si="53"/>
        <v>0</v>
      </c>
      <c r="K128" s="60">
        <f t="shared" si="53"/>
        <v>0</v>
      </c>
      <c r="L128" s="60">
        <f t="shared" si="53"/>
        <v>0</v>
      </c>
      <c r="M128" s="60">
        <f t="shared" si="53"/>
        <v>0</v>
      </c>
      <c r="N128" s="60">
        <f>N129+N130</f>
        <v>0</v>
      </c>
      <c r="O128" s="92" t="s">
        <v>74</v>
      </c>
      <c r="P128" s="93" t="s">
        <v>75</v>
      </c>
      <c r="Q128" s="93">
        <v>100</v>
      </c>
      <c r="R128" s="93" t="s">
        <v>25</v>
      </c>
      <c r="S128" s="93" t="s">
        <v>25</v>
      </c>
      <c r="T128" s="93" t="s">
        <v>25</v>
      </c>
      <c r="U128" s="93" t="s">
        <v>25</v>
      </c>
      <c r="V128" s="93" t="s">
        <v>25</v>
      </c>
      <c r="W128" s="93" t="s">
        <v>25</v>
      </c>
      <c r="X128" s="93" t="s">
        <v>25</v>
      </c>
      <c r="Y128" s="13"/>
      <c r="Z128" s="13"/>
    </row>
    <row r="129" spans="1:26" s="14" customFormat="1" ht="76.5" hidden="1" customHeight="1">
      <c r="A129" s="77"/>
      <c r="B129" s="108"/>
      <c r="C129" s="90"/>
      <c r="D129" s="90"/>
      <c r="E129" s="93"/>
      <c r="F129" s="72" t="s">
        <v>38</v>
      </c>
      <c r="G129" s="60">
        <f t="shared" si="49"/>
        <v>0</v>
      </c>
      <c r="H129" s="60">
        <v>0</v>
      </c>
      <c r="I129" s="60">
        <v>0</v>
      </c>
      <c r="J129" s="60">
        <v>0</v>
      </c>
      <c r="K129" s="60">
        <v>0</v>
      </c>
      <c r="L129" s="60">
        <v>0</v>
      </c>
      <c r="M129" s="60">
        <v>0</v>
      </c>
      <c r="N129" s="60">
        <v>0</v>
      </c>
      <c r="O129" s="92"/>
      <c r="P129" s="93"/>
      <c r="Q129" s="93"/>
      <c r="R129" s="93"/>
      <c r="S129" s="93"/>
      <c r="T129" s="93"/>
      <c r="U129" s="93"/>
      <c r="V129" s="93"/>
      <c r="W129" s="93"/>
      <c r="X129" s="93"/>
      <c r="Y129" s="13"/>
      <c r="Z129" s="13"/>
    </row>
    <row r="130" spans="1:26" s="14" customFormat="1" ht="99" hidden="1" customHeight="1">
      <c r="A130" s="77"/>
      <c r="B130" s="108"/>
      <c r="C130" s="90"/>
      <c r="D130" s="90"/>
      <c r="E130" s="93"/>
      <c r="F130" s="72" t="s">
        <v>67</v>
      </c>
      <c r="G130" s="60">
        <f t="shared" si="49"/>
        <v>0</v>
      </c>
      <c r="H130" s="60">
        <v>0</v>
      </c>
      <c r="I130" s="60">
        <v>0</v>
      </c>
      <c r="J130" s="60">
        <v>0</v>
      </c>
      <c r="K130" s="60">
        <v>0</v>
      </c>
      <c r="L130" s="60">
        <v>0</v>
      </c>
      <c r="M130" s="60">
        <v>0</v>
      </c>
      <c r="N130" s="60">
        <v>0</v>
      </c>
      <c r="O130" s="92"/>
      <c r="P130" s="93"/>
      <c r="Q130" s="93"/>
      <c r="R130" s="93"/>
      <c r="S130" s="93"/>
      <c r="T130" s="93"/>
      <c r="U130" s="93"/>
      <c r="V130" s="93"/>
      <c r="W130" s="93"/>
      <c r="X130" s="93"/>
      <c r="Y130" s="13"/>
      <c r="Z130" s="13"/>
    </row>
    <row r="131" spans="1:26" s="14" customFormat="1" ht="44.25" hidden="1" customHeight="1">
      <c r="A131" s="88" t="s">
        <v>111</v>
      </c>
      <c r="B131" s="89" t="s">
        <v>80</v>
      </c>
      <c r="C131" s="89">
        <v>2020</v>
      </c>
      <c r="D131" s="89">
        <v>2025</v>
      </c>
      <c r="E131" s="91" t="s">
        <v>96</v>
      </c>
      <c r="F131" s="72" t="s">
        <v>71</v>
      </c>
      <c r="G131" s="60">
        <f t="shared" si="49"/>
        <v>0</v>
      </c>
      <c r="H131" s="60">
        <f t="shared" ref="H131:M131" si="54">H132+H133</f>
        <v>0</v>
      </c>
      <c r="I131" s="60">
        <f t="shared" si="54"/>
        <v>0</v>
      </c>
      <c r="J131" s="60">
        <f t="shared" si="54"/>
        <v>0</v>
      </c>
      <c r="K131" s="60">
        <f t="shared" si="54"/>
        <v>0</v>
      </c>
      <c r="L131" s="60">
        <f t="shared" si="54"/>
        <v>0</v>
      </c>
      <c r="M131" s="60">
        <f t="shared" si="54"/>
        <v>0</v>
      </c>
      <c r="N131" s="60">
        <f>N132+N133</f>
        <v>0</v>
      </c>
      <c r="O131" s="92" t="s">
        <v>25</v>
      </c>
      <c r="P131" s="93" t="s">
        <v>75</v>
      </c>
      <c r="Q131" s="92">
        <v>100</v>
      </c>
      <c r="R131" s="92" t="s">
        <v>25</v>
      </c>
      <c r="S131" s="92" t="s">
        <v>25</v>
      </c>
      <c r="T131" s="92" t="s">
        <v>25</v>
      </c>
      <c r="U131" s="92" t="s">
        <v>25</v>
      </c>
      <c r="V131" s="92" t="s">
        <v>25</v>
      </c>
      <c r="W131" s="92" t="s">
        <v>25</v>
      </c>
      <c r="X131" s="92" t="s">
        <v>25</v>
      </c>
      <c r="Y131" s="13"/>
      <c r="Z131" s="13"/>
    </row>
    <row r="132" spans="1:26" s="14" customFormat="1" ht="44.25" hidden="1" customHeight="1">
      <c r="A132" s="88"/>
      <c r="B132" s="89"/>
      <c r="C132" s="89"/>
      <c r="D132" s="89"/>
      <c r="E132" s="91"/>
      <c r="F132" s="72" t="s">
        <v>38</v>
      </c>
      <c r="G132" s="60">
        <f t="shared" si="49"/>
        <v>0</v>
      </c>
      <c r="H132" s="60">
        <v>0</v>
      </c>
      <c r="I132" s="60">
        <v>0</v>
      </c>
      <c r="J132" s="60">
        <v>0</v>
      </c>
      <c r="K132" s="60">
        <v>0</v>
      </c>
      <c r="L132" s="60">
        <v>0</v>
      </c>
      <c r="M132" s="60">
        <v>0</v>
      </c>
      <c r="N132" s="60">
        <v>0</v>
      </c>
      <c r="O132" s="92"/>
      <c r="P132" s="93"/>
      <c r="Q132" s="92"/>
      <c r="R132" s="92"/>
      <c r="S132" s="92"/>
      <c r="T132" s="92"/>
      <c r="U132" s="92"/>
      <c r="V132" s="92"/>
      <c r="W132" s="92"/>
      <c r="X132" s="92"/>
      <c r="Y132" s="13"/>
      <c r="Z132" s="13"/>
    </row>
    <row r="133" spans="1:26" s="14" customFormat="1" ht="44.25" hidden="1" customHeight="1">
      <c r="A133" s="88"/>
      <c r="B133" s="89"/>
      <c r="C133" s="89"/>
      <c r="D133" s="89"/>
      <c r="E133" s="91"/>
      <c r="F133" s="72" t="s">
        <v>67</v>
      </c>
      <c r="G133" s="60">
        <f t="shared" si="49"/>
        <v>0</v>
      </c>
      <c r="H133" s="60">
        <v>0</v>
      </c>
      <c r="I133" s="60">
        <v>0</v>
      </c>
      <c r="J133" s="60">
        <v>0</v>
      </c>
      <c r="K133" s="60">
        <v>0</v>
      </c>
      <c r="L133" s="60">
        <v>0</v>
      </c>
      <c r="M133" s="60">
        <v>0</v>
      </c>
      <c r="N133" s="60">
        <v>0</v>
      </c>
      <c r="O133" s="92"/>
      <c r="P133" s="93"/>
      <c r="Q133" s="92"/>
      <c r="R133" s="92"/>
      <c r="S133" s="92"/>
      <c r="T133" s="92"/>
      <c r="U133" s="92"/>
      <c r="V133" s="92"/>
      <c r="W133" s="92"/>
      <c r="X133" s="92"/>
      <c r="Y133" s="13"/>
      <c r="Z133" s="13"/>
    </row>
    <row r="134" spans="1:26" s="14" customFormat="1" ht="44.25" hidden="1" customHeight="1">
      <c r="A134" s="77" t="s">
        <v>112</v>
      </c>
      <c r="B134" s="90" t="s">
        <v>113</v>
      </c>
      <c r="C134" s="90">
        <v>2020</v>
      </c>
      <c r="D134" s="90">
        <v>2025</v>
      </c>
      <c r="E134" s="93" t="s">
        <v>96</v>
      </c>
      <c r="F134" s="72" t="s">
        <v>71</v>
      </c>
      <c r="G134" s="60">
        <f t="shared" si="49"/>
        <v>0</v>
      </c>
      <c r="H134" s="60">
        <f t="shared" ref="H134:M134" si="55">H135+H136</f>
        <v>0</v>
      </c>
      <c r="I134" s="60">
        <f t="shared" si="55"/>
        <v>0</v>
      </c>
      <c r="J134" s="60">
        <f t="shared" si="55"/>
        <v>0</v>
      </c>
      <c r="K134" s="60">
        <f t="shared" si="55"/>
        <v>0</v>
      </c>
      <c r="L134" s="60">
        <f t="shared" si="55"/>
        <v>0</v>
      </c>
      <c r="M134" s="60">
        <f t="shared" si="55"/>
        <v>0</v>
      </c>
      <c r="N134" s="60">
        <f>N135+N136</f>
        <v>0</v>
      </c>
      <c r="O134" s="92" t="s">
        <v>25</v>
      </c>
      <c r="P134" s="93" t="s">
        <v>75</v>
      </c>
      <c r="Q134" s="92">
        <v>100</v>
      </c>
      <c r="R134" s="92" t="s">
        <v>25</v>
      </c>
      <c r="S134" s="92" t="s">
        <v>25</v>
      </c>
      <c r="T134" s="92" t="s">
        <v>25</v>
      </c>
      <c r="U134" s="92" t="s">
        <v>25</v>
      </c>
      <c r="V134" s="92" t="s">
        <v>25</v>
      </c>
      <c r="W134" s="92" t="s">
        <v>25</v>
      </c>
      <c r="X134" s="92" t="s">
        <v>25</v>
      </c>
      <c r="Y134" s="13"/>
      <c r="Z134" s="13"/>
    </row>
    <row r="135" spans="1:26" s="14" customFormat="1" ht="44.25" hidden="1" customHeight="1">
      <c r="A135" s="77"/>
      <c r="B135" s="90"/>
      <c r="C135" s="90"/>
      <c r="D135" s="90"/>
      <c r="E135" s="93"/>
      <c r="F135" s="72" t="s">
        <v>38</v>
      </c>
      <c r="G135" s="60">
        <f t="shared" si="49"/>
        <v>0</v>
      </c>
      <c r="H135" s="60">
        <v>0</v>
      </c>
      <c r="I135" s="60">
        <v>0</v>
      </c>
      <c r="J135" s="60">
        <v>0</v>
      </c>
      <c r="K135" s="60">
        <v>0</v>
      </c>
      <c r="L135" s="60">
        <v>0</v>
      </c>
      <c r="M135" s="60">
        <v>0</v>
      </c>
      <c r="N135" s="60">
        <v>0</v>
      </c>
      <c r="O135" s="92"/>
      <c r="P135" s="93"/>
      <c r="Q135" s="92"/>
      <c r="R135" s="92"/>
      <c r="S135" s="92"/>
      <c r="T135" s="92"/>
      <c r="U135" s="92"/>
      <c r="V135" s="92"/>
      <c r="W135" s="92"/>
      <c r="X135" s="92"/>
      <c r="Y135" s="13"/>
      <c r="Z135" s="13"/>
    </row>
    <row r="136" spans="1:26" s="14" customFormat="1" ht="44.25" hidden="1" customHeight="1">
      <c r="A136" s="77"/>
      <c r="B136" s="90"/>
      <c r="C136" s="90"/>
      <c r="D136" s="90"/>
      <c r="E136" s="93"/>
      <c r="F136" s="72" t="s">
        <v>67</v>
      </c>
      <c r="G136" s="60">
        <f t="shared" si="49"/>
        <v>0</v>
      </c>
      <c r="H136" s="60">
        <v>0</v>
      </c>
      <c r="I136" s="60">
        <v>0</v>
      </c>
      <c r="J136" s="60">
        <v>0</v>
      </c>
      <c r="K136" s="60">
        <v>0</v>
      </c>
      <c r="L136" s="60">
        <v>0</v>
      </c>
      <c r="M136" s="60">
        <v>0</v>
      </c>
      <c r="N136" s="60">
        <v>0</v>
      </c>
      <c r="O136" s="92"/>
      <c r="P136" s="93"/>
      <c r="Q136" s="92"/>
      <c r="R136" s="92"/>
      <c r="S136" s="92"/>
      <c r="T136" s="92"/>
      <c r="U136" s="92"/>
      <c r="V136" s="92"/>
      <c r="W136" s="92"/>
      <c r="X136" s="92"/>
      <c r="Y136" s="13"/>
      <c r="Z136" s="13"/>
    </row>
    <row r="137" spans="1:26" s="14" customFormat="1" ht="29.25" hidden="1" customHeight="1">
      <c r="A137" s="77" t="s">
        <v>114</v>
      </c>
      <c r="B137" s="108" t="s">
        <v>115</v>
      </c>
      <c r="C137" s="90">
        <v>2020</v>
      </c>
      <c r="D137" s="90">
        <v>2025</v>
      </c>
      <c r="E137" s="93" t="s">
        <v>73</v>
      </c>
      <c r="F137" s="72" t="s">
        <v>71</v>
      </c>
      <c r="G137" s="60">
        <f t="shared" si="49"/>
        <v>0</v>
      </c>
      <c r="H137" s="60">
        <f t="shared" ref="H137:M137" si="56">H138+H139</f>
        <v>0</v>
      </c>
      <c r="I137" s="60">
        <f t="shared" si="56"/>
        <v>0</v>
      </c>
      <c r="J137" s="60">
        <f t="shared" si="56"/>
        <v>0</v>
      </c>
      <c r="K137" s="60">
        <f t="shared" si="56"/>
        <v>0</v>
      </c>
      <c r="L137" s="60">
        <f t="shared" si="56"/>
        <v>0</v>
      </c>
      <c r="M137" s="60">
        <f t="shared" si="56"/>
        <v>0</v>
      </c>
      <c r="N137" s="60">
        <f>N138+N139</f>
        <v>0</v>
      </c>
      <c r="O137" s="92" t="s">
        <v>74</v>
      </c>
      <c r="P137" s="93" t="s">
        <v>75</v>
      </c>
      <c r="Q137" s="93">
        <v>100</v>
      </c>
      <c r="R137" s="93" t="s">
        <v>25</v>
      </c>
      <c r="S137" s="93" t="s">
        <v>25</v>
      </c>
      <c r="T137" s="93" t="s">
        <v>25</v>
      </c>
      <c r="U137" s="93" t="s">
        <v>25</v>
      </c>
      <c r="V137" s="93" t="s">
        <v>25</v>
      </c>
      <c r="W137" s="93" t="s">
        <v>25</v>
      </c>
      <c r="X137" s="93" t="s">
        <v>25</v>
      </c>
      <c r="Y137" s="13"/>
      <c r="Z137" s="13"/>
    </row>
    <row r="138" spans="1:26" s="14" customFormat="1" ht="70.5" hidden="1" customHeight="1">
      <c r="A138" s="77"/>
      <c r="B138" s="108"/>
      <c r="C138" s="90"/>
      <c r="D138" s="90"/>
      <c r="E138" s="93"/>
      <c r="F138" s="72" t="s">
        <v>38</v>
      </c>
      <c r="G138" s="60">
        <f t="shared" si="49"/>
        <v>0</v>
      </c>
      <c r="H138" s="60">
        <v>0</v>
      </c>
      <c r="I138" s="60">
        <v>0</v>
      </c>
      <c r="J138" s="60">
        <v>0</v>
      </c>
      <c r="K138" s="60">
        <v>0</v>
      </c>
      <c r="L138" s="60">
        <v>0</v>
      </c>
      <c r="M138" s="60">
        <v>0</v>
      </c>
      <c r="N138" s="60">
        <v>0</v>
      </c>
      <c r="O138" s="92"/>
      <c r="P138" s="93"/>
      <c r="Q138" s="93"/>
      <c r="R138" s="93"/>
      <c r="S138" s="93"/>
      <c r="T138" s="93"/>
      <c r="U138" s="93"/>
      <c r="V138" s="93"/>
      <c r="W138" s="93"/>
      <c r="X138" s="93"/>
      <c r="Y138" s="13"/>
      <c r="Z138" s="13"/>
    </row>
    <row r="139" spans="1:26" s="14" customFormat="1" ht="113.25" hidden="1" customHeight="1">
      <c r="A139" s="77"/>
      <c r="B139" s="108"/>
      <c r="C139" s="90"/>
      <c r="D139" s="90"/>
      <c r="E139" s="93"/>
      <c r="F139" s="72" t="s">
        <v>67</v>
      </c>
      <c r="G139" s="60">
        <f t="shared" si="49"/>
        <v>0</v>
      </c>
      <c r="H139" s="60">
        <v>0</v>
      </c>
      <c r="I139" s="60">
        <v>0</v>
      </c>
      <c r="J139" s="60">
        <v>0</v>
      </c>
      <c r="K139" s="60">
        <v>0</v>
      </c>
      <c r="L139" s="60">
        <v>0</v>
      </c>
      <c r="M139" s="60">
        <v>0</v>
      </c>
      <c r="N139" s="60">
        <v>0</v>
      </c>
      <c r="O139" s="92"/>
      <c r="P139" s="93"/>
      <c r="Q139" s="93"/>
      <c r="R139" s="93"/>
      <c r="S139" s="93"/>
      <c r="T139" s="93"/>
      <c r="U139" s="93"/>
      <c r="V139" s="93"/>
      <c r="W139" s="93"/>
      <c r="X139" s="93"/>
      <c r="Y139" s="13"/>
      <c r="Z139" s="13"/>
    </row>
    <row r="140" spans="1:26" s="14" customFormat="1" ht="41.25" hidden="1" customHeight="1">
      <c r="A140" s="77" t="s">
        <v>116</v>
      </c>
      <c r="B140" s="90" t="s">
        <v>80</v>
      </c>
      <c r="C140" s="90">
        <v>2020</v>
      </c>
      <c r="D140" s="90">
        <v>2025</v>
      </c>
      <c r="E140" s="93" t="s">
        <v>96</v>
      </c>
      <c r="F140" s="72" t="s">
        <v>71</v>
      </c>
      <c r="G140" s="60">
        <f t="shared" si="49"/>
        <v>0</v>
      </c>
      <c r="H140" s="60">
        <f t="shared" ref="H140:M140" si="57">H141+H142</f>
        <v>0</v>
      </c>
      <c r="I140" s="60">
        <f t="shared" si="57"/>
        <v>0</v>
      </c>
      <c r="J140" s="60">
        <f t="shared" si="57"/>
        <v>0</v>
      </c>
      <c r="K140" s="60">
        <f t="shared" si="57"/>
        <v>0</v>
      </c>
      <c r="L140" s="60">
        <f t="shared" si="57"/>
        <v>0</v>
      </c>
      <c r="M140" s="60">
        <f t="shared" si="57"/>
        <v>0</v>
      </c>
      <c r="N140" s="60">
        <f>N141+N142</f>
        <v>0</v>
      </c>
      <c r="O140" s="92" t="s">
        <v>25</v>
      </c>
      <c r="P140" s="93" t="s">
        <v>75</v>
      </c>
      <c r="Q140" s="92">
        <v>100</v>
      </c>
      <c r="R140" s="92" t="s">
        <v>25</v>
      </c>
      <c r="S140" s="92" t="s">
        <v>25</v>
      </c>
      <c r="T140" s="92" t="s">
        <v>25</v>
      </c>
      <c r="U140" s="92" t="s">
        <v>25</v>
      </c>
      <c r="V140" s="92" t="s">
        <v>25</v>
      </c>
      <c r="W140" s="92" t="s">
        <v>25</v>
      </c>
      <c r="X140" s="92" t="s">
        <v>25</v>
      </c>
      <c r="Y140" s="13"/>
      <c r="Z140" s="13"/>
    </row>
    <row r="141" spans="1:26" s="14" customFormat="1" ht="29.25" hidden="1" customHeight="1">
      <c r="A141" s="77"/>
      <c r="B141" s="90"/>
      <c r="C141" s="90"/>
      <c r="D141" s="90"/>
      <c r="E141" s="93"/>
      <c r="F141" s="72" t="s">
        <v>38</v>
      </c>
      <c r="G141" s="60">
        <f t="shared" si="49"/>
        <v>0</v>
      </c>
      <c r="H141" s="60">
        <v>0</v>
      </c>
      <c r="I141" s="60">
        <v>0</v>
      </c>
      <c r="J141" s="60">
        <v>0</v>
      </c>
      <c r="K141" s="60">
        <v>0</v>
      </c>
      <c r="L141" s="60">
        <v>0</v>
      </c>
      <c r="M141" s="60">
        <v>0</v>
      </c>
      <c r="N141" s="60">
        <v>0</v>
      </c>
      <c r="O141" s="92"/>
      <c r="P141" s="93"/>
      <c r="Q141" s="92"/>
      <c r="R141" s="92"/>
      <c r="S141" s="92"/>
      <c r="T141" s="92"/>
      <c r="U141" s="92"/>
      <c r="V141" s="92"/>
      <c r="W141" s="92"/>
      <c r="X141" s="92"/>
      <c r="Y141" s="13"/>
      <c r="Z141" s="13"/>
    </row>
    <row r="142" spans="1:26" s="14" customFormat="1" ht="68.25" hidden="1" customHeight="1">
      <c r="A142" s="77"/>
      <c r="B142" s="90"/>
      <c r="C142" s="90"/>
      <c r="D142" s="90"/>
      <c r="E142" s="93"/>
      <c r="F142" s="72" t="s">
        <v>67</v>
      </c>
      <c r="G142" s="60">
        <f t="shared" si="49"/>
        <v>0</v>
      </c>
      <c r="H142" s="60">
        <v>0</v>
      </c>
      <c r="I142" s="60">
        <v>0</v>
      </c>
      <c r="J142" s="60">
        <v>0</v>
      </c>
      <c r="K142" s="60">
        <v>0</v>
      </c>
      <c r="L142" s="60">
        <v>0</v>
      </c>
      <c r="M142" s="60">
        <v>0</v>
      </c>
      <c r="N142" s="60">
        <v>0</v>
      </c>
      <c r="O142" s="92"/>
      <c r="P142" s="93"/>
      <c r="Q142" s="92"/>
      <c r="R142" s="92"/>
      <c r="S142" s="92"/>
      <c r="T142" s="92"/>
      <c r="U142" s="92"/>
      <c r="V142" s="92"/>
      <c r="W142" s="92"/>
      <c r="X142" s="92"/>
      <c r="Y142" s="13"/>
      <c r="Z142" s="13"/>
    </row>
    <row r="143" spans="1:26" s="14" customFormat="1" ht="25.5" hidden="1" customHeight="1">
      <c r="A143" s="77" t="s">
        <v>117</v>
      </c>
      <c r="B143" s="90" t="s">
        <v>118</v>
      </c>
      <c r="C143" s="90">
        <v>2020</v>
      </c>
      <c r="D143" s="90">
        <v>2025</v>
      </c>
      <c r="E143" s="93" t="s">
        <v>73</v>
      </c>
      <c r="F143" s="72" t="s">
        <v>71</v>
      </c>
      <c r="G143" s="21">
        <f t="shared" si="49"/>
        <v>0</v>
      </c>
      <c r="H143" s="21">
        <f t="shared" ref="H143:M143" si="58">H144+H145</f>
        <v>0</v>
      </c>
      <c r="I143" s="21">
        <f t="shared" si="58"/>
        <v>0</v>
      </c>
      <c r="J143" s="21">
        <f t="shared" si="58"/>
        <v>0</v>
      </c>
      <c r="K143" s="21">
        <f t="shared" si="58"/>
        <v>0</v>
      </c>
      <c r="L143" s="21">
        <f t="shared" si="58"/>
        <v>0</v>
      </c>
      <c r="M143" s="21">
        <f t="shared" si="58"/>
        <v>0</v>
      </c>
      <c r="N143" s="21">
        <f>N144+N145</f>
        <v>0</v>
      </c>
      <c r="O143" s="92" t="s">
        <v>74</v>
      </c>
      <c r="P143" s="93" t="s">
        <v>75</v>
      </c>
      <c r="Q143" s="93">
        <v>100</v>
      </c>
      <c r="R143" s="93" t="s">
        <v>25</v>
      </c>
      <c r="S143" s="93" t="s">
        <v>25</v>
      </c>
      <c r="T143" s="93" t="s">
        <v>25</v>
      </c>
      <c r="U143" s="93" t="s">
        <v>25</v>
      </c>
      <c r="V143" s="93" t="s">
        <v>25</v>
      </c>
      <c r="W143" s="93" t="s">
        <v>25</v>
      </c>
      <c r="X143" s="93" t="s">
        <v>25</v>
      </c>
      <c r="Y143" s="13"/>
      <c r="Z143" s="13"/>
    </row>
    <row r="144" spans="1:26" s="14" customFormat="1" ht="20.25" hidden="1" customHeight="1">
      <c r="A144" s="77"/>
      <c r="B144" s="90"/>
      <c r="C144" s="90"/>
      <c r="D144" s="90"/>
      <c r="E144" s="93"/>
      <c r="F144" s="72" t="s">
        <v>38</v>
      </c>
      <c r="G144" s="21">
        <f t="shared" si="49"/>
        <v>0</v>
      </c>
      <c r="H144" s="21">
        <v>0</v>
      </c>
      <c r="I144" s="21">
        <v>0</v>
      </c>
      <c r="J144" s="21">
        <v>0</v>
      </c>
      <c r="K144" s="21">
        <v>0</v>
      </c>
      <c r="L144" s="21">
        <v>0</v>
      </c>
      <c r="M144" s="21">
        <v>0</v>
      </c>
      <c r="N144" s="21">
        <v>0</v>
      </c>
      <c r="O144" s="92"/>
      <c r="P144" s="93"/>
      <c r="Q144" s="93"/>
      <c r="R144" s="93"/>
      <c r="S144" s="93"/>
      <c r="T144" s="93"/>
      <c r="U144" s="93"/>
      <c r="V144" s="93"/>
      <c r="W144" s="93"/>
      <c r="X144" s="93"/>
      <c r="Y144" s="13"/>
      <c r="Z144" s="13"/>
    </row>
    <row r="145" spans="1:26" s="14" customFormat="1" ht="165" hidden="1" customHeight="1">
      <c r="A145" s="77"/>
      <c r="B145" s="90"/>
      <c r="C145" s="90"/>
      <c r="D145" s="90"/>
      <c r="E145" s="93"/>
      <c r="F145" s="72" t="s">
        <v>67</v>
      </c>
      <c r="G145" s="21">
        <f t="shared" si="49"/>
        <v>0</v>
      </c>
      <c r="H145" s="21">
        <v>0</v>
      </c>
      <c r="I145" s="21">
        <v>0</v>
      </c>
      <c r="J145" s="21">
        <v>0</v>
      </c>
      <c r="K145" s="21">
        <v>0</v>
      </c>
      <c r="L145" s="21">
        <v>0</v>
      </c>
      <c r="M145" s="21">
        <v>0</v>
      </c>
      <c r="N145" s="21">
        <v>0</v>
      </c>
      <c r="O145" s="92"/>
      <c r="P145" s="93"/>
      <c r="Q145" s="93"/>
      <c r="R145" s="93"/>
      <c r="S145" s="93"/>
      <c r="T145" s="93"/>
      <c r="U145" s="93"/>
      <c r="V145" s="93"/>
      <c r="W145" s="93"/>
      <c r="X145" s="93"/>
      <c r="Y145" s="13"/>
      <c r="Z145" s="13"/>
    </row>
    <row r="146" spans="1:26" s="14" customFormat="1" ht="35.25" hidden="1" customHeight="1">
      <c r="A146" s="77" t="s">
        <v>119</v>
      </c>
      <c r="B146" s="90" t="s">
        <v>120</v>
      </c>
      <c r="C146" s="90">
        <v>2020</v>
      </c>
      <c r="D146" s="90">
        <v>2025</v>
      </c>
      <c r="E146" s="93" t="s">
        <v>96</v>
      </c>
      <c r="F146" s="72" t="s">
        <v>71</v>
      </c>
      <c r="G146" s="21">
        <f t="shared" si="49"/>
        <v>0</v>
      </c>
      <c r="H146" s="21">
        <f t="shared" ref="H146:M146" si="59">H147+H148</f>
        <v>0</v>
      </c>
      <c r="I146" s="21">
        <f t="shared" si="59"/>
        <v>0</v>
      </c>
      <c r="J146" s="21">
        <f t="shared" si="59"/>
        <v>0</v>
      </c>
      <c r="K146" s="21">
        <f t="shared" si="59"/>
        <v>0</v>
      </c>
      <c r="L146" s="21">
        <f t="shared" si="59"/>
        <v>0</v>
      </c>
      <c r="M146" s="21">
        <f t="shared" si="59"/>
        <v>0</v>
      </c>
      <c r="N146" s="21">
        <f>N147+N148</f>
        <v>0</v>
      </c>
      <c r="O146" s="92" t="s">
        <v>25</v>
      </c>
      <c r="P146" s="93" t="s">
        <v>75</v>
      </c>
      <c r="Q146" s="92">
        <v>100</v>
      </c>
      <c r="R146" s="92" t="s">
        <v>25</v>
      </c>
      <c r="S146" s="92" t="s">
        <v>25</v>
      </c>
      <c r="T146" s="92" t="s">
        <v>25</v>
      </c>
      <c r="U146" s="92" t="s">
        <v>25</v>
      </c>
      <c r="V146" s="92" t="s">
        <v>25</v>
      </c>
      <c r="W146" s="92" t="s">
        <v>25</v>
      </c>
      <c r="X146" s="92" t="s">
        <v>25</v>
      </c>
      <c r="Y146" s="13"/>
      <c r="Z146" s="13"/>
    </row>
    <row r="147" spans="1:26" s="14" customFormat="1" ht="35.25" hidden="1" customHeight="1">
      <c r="A147" s="77"/>
      <c r="B147" s="90"/>
      <c r="C147" s="90"/>
      <c r="D147" s="90"/>
      <c r="E147" s="93"/>
      <c r="F147" s="72" t="s">
        <v>38</v>
      </c>
      <c r="G147" s="21">
        <f t="shared" ref="G147:G175" si="60">H147+I147+J147+K147+L147+M147</f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v>0</v>
      </c>
      <c r="O147" s="92"/>
      <c r="P147" s="93"/>
      <c r="Q147" s="92"/>
      <c r="R147" s="92"/>
      <c r="S147" s="92"/>
      <c r="T147" s="92"/>
      <c r="U147" s="92"/>
      <c r="V147" s="92"/>
      <c r="W147" s="92"/>
      <c r="X147" s="92"/>
      <c r="Y147" s="13"/>
      <c r="Z147" s="13"/>
    </row>
    <row r="148" spans="1:26" s="14" customFormat="1" ht="69.75" hidden="1" customHeight="1">
      <c r="A148" s="77"/>
      <c r="B148" s="90"/>
      <c r="C148" s="90"/>
      <c r="D148" s="90"/>
      <c r="E148" s="93"/>
      <c r="F148" s="72" t="s">
        <v>67</v>
      </c>
      <c r="G148" s="21">
        <f t="shared" si="60"/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92"/>
      <c r="P148" s="93"/>
      <c r="Q148" s="92"/>
      <c r="R148" s="92"/>
      <c r="S148" s="92"/>
      <c r="T148" s="92"/>
      <c r="U148" s="92"/>
      <c r="V148" s="92"/>
      <c r="W148" s="92"/>
      <c r="X148" s="92"/>
      <c r="Y148" s="13"/>
      <c r="Z148" s="13"/>
    </row>
    <row r="149" spans="1:26" s="14" customFormat="1" ht="33.75" hidden="1" customHeight="1">
      <c r="A149" s="77" t="s">
        <v>121</v>
      </c>
      <c r="B149" s="108" t="s">
        <v>122</v>
      </c>
      <c r="C149" s="90">
        <v>2020</v>
      </c>
      <c r="D149" s="90">
        <v>2025</v>
      </c>
      <c r="E149" s="93" t="s">
        <v>92</v>
      </c>
      <c r="F149" s="72" t="s">
        <v>66</v>
      </c>
      <c r="G149" s="21">
        <f t="shared" si="60"/>
        <v>0</v>
      </c>
      <c r="H149" s="21">
        <f t="shared" ref="H149:M149" si="61">H150+H151</f>
        <v>0</v>
      </c>
      <c r="I149" s="21">
        <f t="shared" si="61"/>
        <v>0</v>
      </c>
      <c r="J149" s="21">
        <f t="shared" si="61"/>
        <v>0</v>
      </c>
      <c r="K149" s="21">
        <f t="shared" si="61"/>
        <v>0</v>
      </c>
      <c r="L149" s="21">
        <f t="shared" si="61"/>
        <v>0</v>
      </c>
      <c r="M149" s="21">
        <f t="shared" si="61"/>
        <v>0</v>
      </c>
      <c r="N149" s="21">
        <f>N150+N151</f>
        <v>0</v>
      </c>
      <c r="O149" s="79" t="s">
        <v>74</v>
      </c>
      <c r="P149" s="79" t="s">
        <v>75</v>
      </c>
      <c r="Q149" s="79" t="s">
        <v>25</v>
      </c>
      <c r="R149" s="79" t="s">
        <v>25</v>
      </c>
      <c r="S149" s="79" t="s">
        <v>25</v>
      </c>
      <c r="T149" s="79" t="s">
        <v>25</v>
      </c>
      <c r="U149" s="79" t="s">
        <v>25</v>
      </c>
      <c r="V149" s="79" t="s">
        <v>25</v>
      </c>
      <c r="W149" s="79" t="s">
        <v>25</v>
      </c>
      <c r="X149" s="79" t="s">
        <v>25</v>
      </c>
      <c r="Y149" s="13"/>
      <c r="Z149" s="13"/>
    </row>
    <row r="150" spans="1:26" s="14" customFormat="1" ht="67.5" hidden="1" customHeight="1">
      <c r="A150" s="77"/>
      <c r="B150" s="108"/>
      <c r="C150" s="90"/>
      <c r="D150" s="90"/>
      <c r="E150" s="93"/>
      <c r="F150" s="72" t="s">
        <v>38</v>
      </c>
      <c r="G150" s="21">
        <f t="shared" si="60"/>
        <v>0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21">
        <v>0</v>
      </c>
      <c r="O150" s="79"/>
      <c r="P150" s="79"/>
      <c r="Q150" s="79"/>
      <c r="R150" s="79"/>
      <c r="S150" s="79"/>
      <c r="T150" s="79"/>
      <c r="U150" s="79"/>
      <c r="V150" s="79"/>
      <c r="W150" s="79"/>
      <c r="X150" s="79"/>
      <c r="Y150" s="13"/>
      <c r="Z150" s="13"/>
    </row>
    <row r="151" spans="1:26" s="14" customFormat="1" ht="110.25" hidden="1" customHeight="1">
      <c r="A151" s="77"/>
      <c r="B151" s="108"/>
      <c r="C151" s="90"/>
      <c r="D151" s="90"/>
      <c r="E151" s="93"/>
      <c r="F151" s="72" t="s">
        <v>67</v>
      </c>
      <c r="G151" s="21">
        <f t="shared" si="60"/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79"/>
      <c r="P151" s="79"/>
      <c r="Q151" s="79"/>
      <c r="R151" s="79"/>
      <c r="S151" s="79"/>
      <c r="T151" s="79"/>
      <c r="U151" s="79"/>
      <c r="V151" s="79"/>
      <c r="W151" s="79"/>
      <c r="X151" s="79"/>
      <c r="Y151" s="13"/>
      <c r="Z151" s="13"/>
    </row>
    <row r="152" spans="1:26" s="14" customFormat="1" ht="33.75" hidden="1" customHeight="1">
      <c r="A152" s="77" t="s">
        <v>100</v>
      </c>
      <c r="B152" s="108" t="s">
        <v>402</v>
      </c>
      <c r="C152" s="90">
        <v>2020</v>
      </c>
      <c r="D152" s="90">
        <v>2025</v>
      </c>
      <c r="E152" s="93" t="s">
        <v>124</v>
      </c>
      <c r="F152" s="72" t="s">
        <v>66</v>
      </c>
      <c r="G152" s="21">
        <f t="shared" si="60"/>
        <v>0</v>
      </c>
      <c r="H152" s="21">
        <f t="shared" ref="H152:M152" si="62">H153+H154</f>
        <v>0</v>
      </c>
      <c r="I152" s="21">
        <f t="shared" si="62"/>
        <v>0</v>
      </c>
      <c r="J152" s="21">
        <f t="shared" si="62"/>
        <v>0</v>
      </c>
      <c r="K152" s="21">
        <f t="shared" si="62"/>
        <v>0</v>
      </c>
      <c r="L152" s="21">
        <f t="shared" si="62"/>
        <v>0</v>
      </c>
      <c r="M152" s="21">
        <f t="shared" si="62"/>
        <v>0</v>
      </c>
      <c r="N152" s="21">
        <f>N153+N154</f>
        <v>0</v>
      </c>
      <c r="O152" s="79" t="s">
        <v>74</v>
      </c>
      <c r="P152" s="79" t="s">
        <v>75</v>
      </c>
      <c r="Q152" s="79">
        <v>100</v>
      </c>
      <c r="R152" s="79">
        <v>100</v>
      </c>
      <c r="S152" s="79">
        <v>100</v>
      </c>
      <c r="T152" s="79" t="s">
        <v>25</v>
      </c>
      <c r="U152" s="79" t="s">
        <v>25</v>
      </c>
      <c r="V152" s="79" t="s">
        <v>25</v>
      </c>
      <c r="W152" s="79" t="s">
        <v>25</v>
      </c>
      <c r="X152" s="79" t="s">
        <v>25</v>
      </c>
      <c r="Y152" s="13"/>
      <c r="Z152" s="13"/>
    </row>
    <row r="153" spans="1:26" s="14" customFormat="1" ht="67.5" hidden="1" customHeight="1">
      <c r="A153" s="77"/>
      <c r="B153" s="108"/>
      <c r="C153" s="90"/>
      <c r="D153" s="90"/>
      <c r="E153" s="93"/>
      <c r="F153" s="72" t="s">
        <v>38</v>
      </c>
      <c r="G153" s="21">
        <f t="shared" si="60"/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79"/>
      <c r="P153" s="79"/>
      <c r="Q153" s="79"/>
      <c r="R153" s="79"/>
      <c r="S153" s="79"/>
      <c r="T153" s="79"/>
      <c r="U153" s="79"/>
      <c r="V153" s="79"/>
      <c r="W153" s="79"/>
      <c r="X153" s="79"/>
      <c r="Y153" s="13"/>
      <c r="Z153" s="13"/>
    </row>
    <row r="154" spans="1:26" s="14" customFormat="1" ht="225.75" hidden="1" customHeight="1">
      <c r="A154" s="77"/>
      <c r="B154" s="108"/>
      <c r="C154" s="90"/>
      <c r="D154" s="90"/>
      <c r="E154" s="93"/>
      <c r="F154" s="72" t="s">
        <v>67</v>
      </c>
      <c r="G154" s="21">
        <f t="shared" si="60"/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21">
        <v>0</v>
      </c>
      <c r="N154" s="21">
        <v>0</v>
      </c>
      <c r="O154" s="79"/>
      <c r="P154" s="79"/>
      <c r="Q154" s="79"/>
      <c r="R154" s="79"/>
      <c r="S154" s="79"/>
      <c r="T154" s="79"/>
      <c r="U154" s="79"/>
      <c r="V154" s="79"/>
      <c r="W154" s="79"/>
      <c r="X154" s="79"/>
      <c r="Y154" s="13"/>
      <c r="Z154" s="13"/>
    </row>
    <row r="155" spans="1:26" s="14" customFormat="1" ht="40.5" customHeight="1">
      <c r="A155" s="77" t="s">
        <v>104</v>
      </c>
      <c r="B155" s="108" t="s">
        <v>263</v>
      </c>
      <c r="C155" s="90">
        <v>2020</v>
      </c>
      <c r="D155" s="90">
        <v>2026</v>
      </c>
      <c r="E155" s="90" t="s">
        <v>73</v>
      </c>
      <c r="F155" s="72" t="s">
        <v>71</v>
      </c>
      <c r="G155" s="56">
        <f t="shared" si="60"/>
        <v>2138285.4499999997</v>
      </c>
      <c r="H155" s="56">
        <f>H156+H157</f>
        <v>2138285.4499999997</v>
      </c>
      <c r="I155" s="56">
        <f>I156+I157</f>
        <v>0</v>
      </c>
      <c r="J155" s="56">
        <v>0</v>
      </c>
      <c r="K155" s="56">
        <f>K156+K157</f>
        <v>0</v>
      </c>
      <c r="L155" s="56">
        <f>L156+L157</f>
        <v>0</v>
      </c>
      <c r="M155" s="56">
        <f>M156+H1178</f>
        <v>0</v>
      </c>
      <c r="N155" s="56">
        <f>N156+I1178</f>
        <v>0</v>
      </c>
      <c r="O155" s="92" t="s">
        <v>126</v>
      </c>
      <c r="P155" s="93" t="s">
        <v>127</v>
      </c>
      <c r="Q155" s="93">
        <v>0.80900000000000005</v>
      </c>
      <c r="R155" s="93">
        <v>0.80900000000000005</v>
      </c>
      <c r="S155" s="93">
        <v>0</v>
      </c>
      <c r="T155" s="93">
        <v>0</v>
      </c>
      <c r="U155" s="93" t="s">
        <v>25</v>
      </c>
      <c r="V155" s="93" t="s">
        <v>25</v>
      </c>
      <c r="W155" s="93" t="s">
        <v>25</v>
      </c>
      <c r="X155" s="93" t="s">
        <v>25</v>
      </c>
      <c r="Y155" s="13"/>
      <c r="Z155" s="13"/>
    </row>
    <row r="156" spans="1:26" s="14" customFormat="1" ht="40.5" customHeight="1">
      <c r="A156" s="77"/>
      <c r="B156" s="108"/>
      <c r="C156" s="90"/>
      <c r="D156" s="90"/>
      <c r="E156" s="90"/>
      <c r="F156" s="72" t="s">
        <v>38</v>
      </c>
      <c r="G156" s="56">
        <f t="shared" si="60"/>
        <v>106914.27</v>
      </c>
      <c r="H156" s="56">
        <v>106914.27</v>
      </c>
      <c r="I156" s="56">
        <v>0</v>
      </c>
      <c r="J156" s="56">
        <v>0</v>
      </c>
      <c r="K156" s="56">
        <v>0</v>
      </c>
      <c r="L156" s="56">
        <v>0</v>
      </c>
      <c r="M156" s="56">
        <v>0</v>
      </c>
      <c r="N156" s="56">
        <v>0</v>
      </c>
      <c r="O156" s="92"/>
      <c r="P156" s="93"/>
      <c r="Q156" s="93"/>
      <c r="R156" s="93"/>
      <c r="S156" s="93"/>
      <c r="T156" s="93"/>
      <c r="U156" s="93"/>
      <c r="V156" s="93"/>
      <c r="W156" s="93"/>
      <c r="X156" s="93"/>
      <c r="Y156" s="13"/>
      <c r="Z156" s="13"/>
    </row>
    <row r="157" spans="1:26" s="14" customFormat="1" ht="172.5" customHeight="1">
      <c r="A157" s="77"/>
      <c r="B157" s="108"/>
      <c r="C157" s="90"/>
      <c r="D157" s="90"/>
      <c r="E157" s="90"/>
      <c r="F157" s="72" t="s">
        <v>67</v>
      </c>
      <c r="G157" s="56">
        <f t="shared" si="60"/>
        <v>2031371.18</v>
      </c>
      <c r="H157" s="56">
        <v>2031371.18</v>
      </c>
      <c r="I157" s="56">
        <v>0</v>
      </c>
      <c r="J157" s="56">
        <v>0</v>
      </c>
      <c r="K157" s="56">
        <v>0</v>
      </c>
      <c r="L157" s="56">
        <v>0</v>
      </c>
      <c r="M157" s="56">
        <v>0</v>
      </c>
      <c r="N157" s="56">
        <v>0</v>
      </c>
      <c r="O157" s="92"/>
      <c r="P157" s="93"/>
      <c r="Q157" s="93"/>
      <c r="R157" s="93"/>
      <c r="S157" s="93"/>
      <c r="T157" s="93"/>
      <c r="U157" s="93"/>
      <c r="V157" s="93"/>
      <c r="W157" s="93"/>
      <c r="X157" s="93"/>
      <c r="Y157" s="13"/>
      <c r="Z157" s="13"/>
    </row>
    <row r="158" spans="1:26" s="14" customFormat="1" ht="40.5" customHeight="1">
      <c r="A158" s="77" t="s">
        <v>109</v>
      </c>
      <c r="B158" s="108" t="s">
        <v>264</v>
      </c>
      <c r="C158" s="90">
        <v>2020</v>
      </c>
      <c r="D158" s="90">
        <v>2026</v>
      </c>
      <c r="E158" s="90" t="s">
        <v>73</v>
      </c>
      <c r="F158" s="72" t="s">
        <v>71</v>
      </c>
      <c r="G158" s="56">
        <f t="shared" si="60"/>
        <v>1859770.88</v>
      </c>
      <c r="H158" s="56">
        <f>H159+H160</f>
        <v>599642</v>
      </c>
      <c r="I158" s="56">
        <f>I159+I160</f>
        <v>1260128.8799999999</v>
      </c>
      <c r="J158" s="56">
        <v>0</v>
      </c>
      <c r="K158" s="56">
        <f>K159+K160</f>
        <v>0</v>
      </c>
      <c r="L158" s="56">
        <f>L159+L160</f>
        <v>0</v>
      </c>
      <c r="M158" s="56">
        <f>M159+H1181</f>
        <v>0</v>
      </c>
      <c r="N158" s="56">
        <f>N159+I1181</f>
        <v>0</v>
      </c>
      <c r="O158" s="92" t="s">
        <v>129</v>
      </c>
      <c r="P158" s="93" t="s">
        <v>127</v>
      </c>
      <c r="Q158" s="93">
        <f>R158</f>
        <v>0.34</v>
      </c>
      <c r="R158" s="93">
        <v>0.34</v>
      </c>
      <c r="S158" s="93">
        <v>0</v>
      </c>
      <c r="T158" s="93">
        <v>0</v>
      </c>
      <c r="U158" s="93" t="s">
        <v>25</v>
      </c>
      <c r="V158" s="93" t="s">
        <v>25</v>
      </c>
      <c r="W158" s="93" t="s">
        <v>25</v>
      </c>
      <c r="X158" s="93" t="s">
        <v>25</v>
      </c>
      <c r="Y158" s="13"/>
      <c r="Z158" s="13"/>
    </row>
    <row r="159" spans="1:26" s="14" customFormat="1" ht="40.5" customHeight="1">
      <c r="A159" s="77"/>
      <c r="B159" s="108"/>
      <c r="C159" s="90"/>
      <c r="D159" s="90"/>
      <c r="E159" s="90"/>
      <c r="F159" s="72" t="s">
        <v>38</v>
      </c>
      <c r="G159" s="56">
        <f t="shared" si="60"/>
        <v>662648.43999999994</v>
      </c>
      <c r="H159" s="56">
        <v>599642</v>
      </c>
      <c r="I159" s="56">
        <v>63006.44</v>
      </c>
      <c r="J159" s="56">
        <v>0</v>
      </c>
      <c r="K159" s="56">
        <v>0</v>
      </c>
      <c r="L159" s="56">
        <v>0</v>
      </c>
      <c r="M159" s="56">
        <v>0</v>
      </c>
      <c r="N159" s="56">
        <v>0</v>
      </c>
      <c r="O159" s="92"/>
      <c r="P159" s="93"/>
      <c r="Q159" s="93"/>
      <c r="R159" s="93"/>
      <c r="S159" s="93"/>
      <c r="T159" s="93"/>
      <c r="U159" s="93"/>
      <c r="V159" s="93"/>
      <c r="W159" s="93"/>
      <c r="X159" s="93"/>
      <c r="Y159" s="13"/>
      <c r="Z159" s="13"/>
    </row>
    <row r="160" spans="1:26" s="14" customFormat="1" ht="153" customHeight="1">
      <c r="A160" s="77"/>
      <c r="B160" s="108"/>
      <c r="C160" s="90"/>
      <c r="D160" s="90"/>
      <c r="E160" s="90"/>
      <c r="F160" s="72" t="s">
        <v>67</v>
      </c>
      <c r="G160" s="56">
        <f t="shared" si="60"/>
        <v>1197122.44</v>
      </c>
      <c r="H160" s="56">
        <v>0</v>
      </c>
      <c r="I160" s="56">
        <v>1197122.44</v>
      </c>
      <c r="J160" s="56">
        <v>0</v>
      </c>
      <c r="K160" s="56">
        <v>0</v>
      </c>
      <c r="L160" s="56">
        <v>0</v>
      </c>
      <c r="M160" s="56">
        <v>0</v>
      </c>
      <c r="N160" s="56">
        <v>0</v>
      </c>
      <c r="O160" s="92"/>
      <c r="P160" s="93"/>
      <c r="Q160" s="93"/>
      <c r="R160" s="93"/>
      <c r="S160" s="93"/>
      <c r="T160" s="93"/>
      <c r="U160" s="93"/>
      <c r="V160" s="93"/>
      <c r="W160" s="93"/>
      <c r="X160" s="93"/>
      <c r="Y160" s="13"/>
      <c r="Z160" s="13"/>
    </row>
    <row r="161" spans="1:26" s="14" customFormat="1" ht="35.25" customHeight="1">
      <c r="A161" s="77" t="s">
        <v>111</v>
      </c>
      <c r="B161" s="90" t="s">
        <v>120</v>
      </c>
      <c r="C161" s="90">
        <v>2020</v>
      </c>
      <c r="D161" s="90">
        <v>2026</v>
      </c>
      <c r="E161" s="93" t="s">
        <v>130</v>
      </c>
      <c r="F161" s="72" t="s">
        <v>71</v>
      </c>
      <c r="G161" s="21">
        <f t="shared" si="60"/>
        <v>1260128.8799999999</v>
      </c>
      <c r="H161" s="21">
        <f t="shared" ref="H161:M161" si="63">H162+H163</f>
        <v>0</v>
      </c>
      <c r="I161" s="21">
        <f t="shared" si="63"/>
        <v>1260128.8799999999</v>
      </c>
      <c r="J161" s="21">
        <f t="shared" si="63"/>
        <v>0</v>
      </c>
      <c r="K161" s="21">
        <f t="shared" si="63"/>
        <v>0</v>
      </c>
      <c r="L161" s="21">
        <f t="shared" si="63"/>
        <v>0</v>
      </c>
      <c r="M161" s="21">
        <f t="shared" si="63"/>
        <v>0</v>
      </c>
      <c r="N161" s="21">
        <f>N162+N163</f>
        <v>0</v>
      </c>
      <c r="O161" s="92" t="s">
        <v>25</v>
      </c>
      <c r="P161" s="93" t="s">
        <v>75</v>
      </c>
      <c r="Q161" s="92">
        <v>100</v>
      </c>
      <c r="R161" s="92">
        <v>100</v>
      </c>
      <c r="S161" s="92" t="s">
        <v>25</v>
      </c>
      <c r="T161" s="92" t="s">
        <v>25</v>
      </c>
      <c r="U161" s="92" t="s">
        <v>25</v>
      </c>
      <c r="V161" s="92" t="s">
        <v>25</v>
      </c>
      <c r="W161" s="92" t="s">
        <v>25</v>
      </c>
      <c r="X161" s="92" t="s">
        <v>25</v>
      </c>
      <c r="Y161" s="13"/>
      <c r="Z161" s="13"/>
    </row>
    <row r="162" spans="1:26" s="14" customFormat="1" ht="35.25" customHeight="1">
      <c r="A162" s="77"/>
      <c r="B162" s="90"/>
      <c r="C162" s="90"/>
      <c r="D162" s="90"/>
      <c r="E162" s="93"/>
      <c r="F162" s="72" t="s">
        <v>38</v>
      </c>
      <c r="G162" s="21">
        <f t="shared" si="60"/>
        <v>63006.44</v>
      </c>
      <c r="H162" s="21">
        <v>0</v>
      </c>
      <c r="I162" s="56">
        <v>63006.44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92"/>
      <c r="P162" s="93"/>
      <c r="Q162" s="92"/>
      <c r="R162" s="92"/>
      <c r="S162" s="92"/>
      <c r="T162" s="92"/>
      <c r="U162" s="92"/>
      <c r="V162" s="92"/>
      <c r="W162" s="92"/>
      <c r="X162" s="92"/>
      <c r="Y162" s="13"/>
      <c r="Z162" s="13"/>
    </row>
    <row r="163" spans="1:26" s="14" customFormat="1" ht="63" customHeight="1">
      <c r="A163" s="77"/>
      <c r="B163" s="90"/>
      <c r="C163" s="90"/>
      <c r="D163" s="90"/>
      <c r="E163" s="93"/>
      <c r="F163" s="72" t="s">
        <v>67</v>
      </c>
      <c r="G163" s="21">
        <f t="shared" si="60"/>
        <v>1197122.44</v>
      </c>
      <c r="H163" s="21">
        <v>0</v>
      </c>
      <c r="I163" s="56">
        <v>1197122.44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92"/>
      <c r="P163" s="93"/>
      <c r="Q163" s="92"/>
      <c r="R163" s="92"/>
      <c r="S163" s="92"/>
      <c r="T163" s="92"/>
      <c r="U163" s="92"/>
      <c r="V163" s="92"/>
      <c r="W163" s="92"/>
      <c r="X163" s="92"/>
      <c r="Y163" s="13"/>
      <c r="Z163" s="13"/>
    </row>
    <row r="164" spans="1:26" ht="26.25" customHeight="1">
      <c r="A164" s="77" t="s">
        <v>114</v>
      </c>
      <c r="B164" s="79" t="s">
        <v>265</v>
      </c>
      <c r="C164" s="98">
        <v>2020</v>
      </c>
      <c r="D164" s="98">
        <v>2026</v>
      </c>
      <c r="E164" s="93" t="s">
        <v>54</v>
      </c>
      <c r="F164" s="68" t="s">
        <v>32</v>
      </c>
      <c r="G164" s="60">
        <f t="shared" si="60"/>
        <v>454624</v>
      </c>
      <c r="H164" s="60">
        <f t="shared" ref="H164:M164" si="64">H165+H166</f>
        <v>454624</v>
      </c>
      <c r="I164" s="60">
        <f t="shared" si="64"/>
        <v>0</v>
      </c>
      <c r="J164" s="60">
        <f t="shared" si="64"/>
        <v>0</v>
      </c>
      <c r="K164" s="60">
        <f t="shared" si="64"/>
        <v>0</v>
      </c>
      <c r="L164" s="60">
        <f t="shared" si="64"/>
        <v>0</v>
      </c>
      <c r="M164" s="60">
        <f t="shared" si="64"/>
        <v>0</v>
      </c>
      <c r="N164" s="60">
        <f>N165+N166</f>
        <v>0</v>
      </c>
      <c r="O164" s="103" t="s">
        <v>132</v>
      </c>
      <c r="P164" s="79" t="s">
        <v>75</v>
      </c>
      <c r="Q164" s="78">
        <v>100</v>
      </c>
      <c r="R164" s="78">
        <v>100</v>
      </c>
      <c r="S164" s="79" t="s">
        <v>25</v>
      </c>
      <c r="T164" s="79" t="s">
        <v>25</v>
      </c>
      <c r="U164" s="79" t="s">
        <v>25</v>
      </c>
      <c r="V164" s="79" t="s">
        <v>25</v>
      </c>
      <c r="W164" s="79" t="s">
        <v>25</v>
      </c>
      <c r="X164" s="79" t="s">
        <v>25</v>
      </c>
    </row>
    <row r="165" spans="1:26" ht="63.75" customHeight="1">
      <c r="A165" s="77"/>
      <c r="B165" s="79"/>
      <c r="C165" s="98"/>
      <c r="D165" s="98"/>
      <c r="E165" s="93"/>
      <c r="F165" s="68" t="s">
        <v>38</v>
      </c>
      <c r="G165" s="60">
        <f t="shared" si="60"/>
        <v>33665.82</v>
      </c>
      <c r="H165" s="60">
        <f>23400+10265.82</f>
        <v>33665.82</v>
      </c>
      <c r="I165" s="60">
        <v>0</v>
      </c>
      <c r="J165" s="60">
        <v>0</v>
      </c>
      <c r="K165" s="60">
        <v>0</v>
      </c>
      <c r="L165" s="60">
        <v>0</v>
      </c>
      <c r="M165" s="60">
        <v>0</v>
      </c>
      <c r="N165" s="60">
        <v>0</v>
      </c>
      <c r="O165" s="103"/>
      <c r="P165" s="79"/>
      <c r="Q165" s="78"/>
      <c r="R165" s="78"/>
      <c r="S165" s="79"/>
      <c r="T165" s="79"/>
      <c r="U165" s="79"/>
      <c r="V165" s="79"/>
      <c r="W165" s="79"/>
      <c r="X165" s="79"/>
    </row>
    <row r="166" spans="1:26" ht="117.75" customHeight="1">
      <c r="A166" s="77"/>
      <c r="B166" s="79"/>
      <c r="C166" s="98"/>
      <c r="D166" s="98"/>
      <c r="E166" s="93"/>
      <c r="F166" s="68" t="s">
        <v>39</v>
      </c>
      <c r="G166" s="60">
        <f t="shared" si="60"/>
        <v>420958.18</v>
      </c>
      <c r="H166" s="60">
        <v>420958.18</v>
      </c>
      <c r="I166" s="60">
        <v>0</v>
      </c>
      <c r="J166" s="60">
        <v>0</v>
      </c>
      <c r="K166" s="60">
        <v>0</v>
      </c>
      <c r="L166" s="60">
        <v>0</v>
      </c>
      <c r="M166" s="60">
        <v>0</v>
      </c>
      <c r="N166" s="60">
        <v>0</v>
      </c>
      <c r="O166" s="103"/>
      <c r="P166" s="79"/>
      <c r="Q166" s="78"/>
      <c r="R166" s="78"/>
      <c r="S166" s="79"/>
      <c r="T166" s="79"/>
      <c r="U166" s="79"/>
      <c r="V166" s="79"/>
      <c r="W166" s="79"/>
      <c r="X166" s="79"/>
    </row>
    <row r="167" spans="1:26" ht="26.25" customHeight="1">
      <c r="A167" s="77" t="s">
        <v>117</v>
      </c>
      <c r="B167" s="79" t="s">
        <v>386</v>
      </c>
      <c r="C167" s="98">
        <v>2020</v>
      </c>
      <c r="D167" s="98">
        <v>2026</v>
      </c>
      <c r="E167" s="93" t="s">
        <v>54</v>
      </c>
      <c r="F167" s="68" t="s">
        <v>32</v>
      </c>
      <c r="G167" s="60">
        <f t="shared" si="60"/>
        <v>576757.18999999994</v>
      </c>
      <c r="H167" s="60">
        <f t="shared" ref="H167:M167" si="65">H168+H169</f>
        <v>125757.18999999999</v>
      </c>
      <c r="I167" s="60">
        <f t="shared" si="65"/>
        <v>0</v>
      </c>
      <c r="J167" s="60">
        <f t="shared" si="65"/>
        <v>0</v>
      </c>
      <c r="K167" s="60">
        <f t="shared" si="65"/>
        <v>451000</v>
      </c>
      <c r="L167" s="60">
        <f t="shared" si="65"/>
        <v>0</v>
      </c>
      <c r="M167" s="60">
        <f t="shared" si="65"/>
        <v>0</v>
      </c>
      <c r="N167" s="60">
        <f>N168+N169</f>
        <v>0</v>
      </c>
      <c r="O167" s="103" t="s">
        <v>132</v>
      </c>
      <c r="P167" s="79" t="s">
        <v>75</v>
      </c>
      <c r="Q167" s="78">
        <v>100</v>
      </c>
      <c r="R167" s="78">
        <v>100</v>
      </c>
      <c r="S167" s="79" t="s">
        <v>25</v>
      </c>
      <c r="T167" s="79" t="s">
        <v>25</v>
      </c>
      <c r="U167" s="79">
        <v>100</v>
      </c>
      <c r="V167" s="79" t="s">
        <v>25</v>
      </c>
      <c r="W167" s="79" t="s">
        <v>25</v>
      </c>
      <c r="X167" s="79" t="s">
        <v>25</v>
      </c>
    </row>
    <row r="168" spans="1:26" ht="63.75" customHeight="1">
      <c r="A168" s="77"/>
      <c r="B168" s="79"/>
      <c r="C168" s="98"/>
      <c r="D168" s="98"/>
      <c r="E168" s="93"/>
      <c r="F168" s="68" t="s">
        <v>38</v>
      </c>
      <c r="G168" s="60">
        <f t="shared" si="60"/>
        <v>50866.09</v>
      </c>
      <c r="H168" s="60">
        <v>16680.509999999998</v>
      </c>
      <c r="I168" s="60">
        <v>0</v>
      </c>
      <c r="J168" s="60">
        <v>0</v>
      </c>
      <c r="K168" s="60">
        <v>34185.58</v>
      </c>
      <c r="L168" s="60">
        <v>0</v>
      </c>
      <c r="M168" s="60">
        <v>0</v>
      </c>
      <c r="N168" s="60">
        <v>0</v>
      </c>
      <c r="O168" s="103"/>
      <c r="P168" s="79"/>
      <c r="Q168" s="78"/>
      <c r="R168" s="78"/>
      <c r="S168" s="79"/>
      <c r="T168" s="79"/>
      <c r="U168" s="79"/>
      <c r="V168" s="79"/>
      <c r="W168" s="79"/>
      <c r="X168" s="79"/>
    </row>
    <row r="169" spans="1:26" ht="123" customHeight="1">
      <c r="A169" s="77"/>
      <c r="B169" s="79"/>
      <c r="C169" s="98"/>
      <c r="D169" s="98"/>
      <c r="E169" s="93"/>
      <c r="F169" s="68" t="s">
        <v>39</v>
      </c>
      <c r="G169" s="60">
        <f t="shared" si="60"/>
        <v>525891.1</v>
      </c>
      <c r="H169" s="60">
        <v>109076.68</v>
      </c>
      <c r="I169" s="60">
        <v>0</v>
      </c>
      <c r="J169" s="60">
        <v>0</v>
      </c>
      <c r="K169" s="60">
        <v>416814.42</v>
      </c>
      <c r="L169" s="60">
        <v>0</v>
      </c>
      <c r="M169" s="60">
        <v>0</v>
      </c>
      <c r="N169" s="60">
        <v>0</v>
      </c>
      <c r="O169" s="103"/>
      <c r="P169" s="79"/>
      <c r="Q169" s="78"/>
      <c r="R169" s="78"/>
      <c r="S169" s="79"/>
      <c r="T169" s="79"/>
      <c r="U169" s="79"/>
      <c r="V169" s="79"/>
      <c r="W169" s="79"/>
      <c r="X169" s="79"/>
    </row>
    <row r="170" spans="1:26" ht="26.25" customHeight="1">
      <c r="A170" s="77" t="s">
        <v>121</v>
      </c>
      <c r="B170" s="137" t="s">
        <v>266</v>
      </c>
      <c r="C170" s="98">
        <v>2020</v>
      </c>
      <c r="D170" s="98">
        <v>2026</v>
      </c>
      <c r="E170" s="93" t="s">
        <v>54</v>
      </c>
      <c r="F170" s="68" t="s">
        <v>32</v>
      </c>
      <c r="G170" s="60">
        <f t="shared" si="60"/>
        <v>100000</v>
      </c>
      <c r="H170" s="60">
        <f t="shared" ref="H170:M170" si="66">H171+H172</f>
        <v>100000</v>
      </c>
      <c r="I170" s="60">
        <f t="shared" si="66"/>
        <v>0</v>
      </c>
      <c r="J170" s="60">
        <f t="shared" si="66"/>
        <v>0</v>
      </c>
      <c r="K170" s="60">
        <f t="shared" si="66"/>
        <v>0</v>
      </c>
      <c r="L170" s="60">
        <f t="shared" si="66"/>
        <v>0</v>
      </c>
      <c r="M170" s="60">
        <f t="shared" si="66"/>
        <v>0</v>
      </c>
      <c r="N170" s="60">
        <f>N171+N172</f>
        <v>0</v>
      </c>
      <c r="O170" s="103" t="s">
        <v>74</v>
      </c>
      <c r="P170" s="79" t="s">
        <v>75</v>
      </c>
      <c r="Q170" s="78">
        <v>100</v>
      </c>
      <c r="R170" s="78">
        <v>100</v>
      </c>
      <c r="S170" s="79" t="s">
        <v>25</v>
      </c>
      <c r="T170" s="79" t="s">
        <v>25</v>
      </c>
      <c r="U170" s="79" t="s">
        <v>25</v>
      </c>
      <c r="V170" s="79" t="s">
        <v>25</v>
      </c>
      <c r="W170" s="79" t="s">
        <v>25</v>
      </c>
      <c r="X170" s="79" t="s">
        <v>25</v>
      </c>
    </row>
    <row r="171" spans="1:26" ht="63.75" customHeight="1">
      <c r="A171" s="77"/>
      <c r="B171" s="137"/>
      <c r="C171" s="98"/>
      <c r="D171" s="98"/>
      <c r="E171" s="93"/>
      <c r="F171" s="68" t="s">
        <v>38</v>
      </c>
      <c r="G171" s="60">
        <f t="shared" si="60"/>
        <v>100000</v>
      </c>
      <c r="H171" s="60">
        <v>100000</v>
      </c>
      <c r="I171" s="60">
        <v>0</v>
      </c>
      <c r="J171" s="60">
        <v>0</v>
      </c>
      <c r="K171" s="60">
        <v>0</v>
      </c>
      <c r="L171" s="60">
        <v>0</v>
      </c>
      <c r="M171" s="60">
        <v>0</v>
      </c>
      <c r="N171" s="60">
        <v>0</v>
      </c>
      <c r="O171" s="103"/>
      <c r="P171" s="79"/>
      <c r="Q171" s="78"/>
      <c r="R171" s="78"/>
      <c r="S171" s="79"/>
      <c r="T171" s="79"/>
      <c r="U171" s="79"/>
      <c r="V171" s="79"/>
      <c r="W171" s="79"/>
      <c r="X171" s="79"/>
    </row>
    <row r="172" spans="1:26" ht="128.25" customHeight="1">
      <c r="A172" s="77"/>
      <c r="B172" s="137"/>
      <c r="C172" s="98"/>
      <c r="D172" s="98"/>
      <c r="E172" s="93"/>
      <c r="F172" s="68" t="s">
        <v>39</v>
      </c>
      <c r="G172" s="60">
        <f t="shared" si="60"/>
        <v>0</v>
      </c>
      <c r="H172" s="60">
        <v>0</v>
      </c>
      <c r="I172" s="60">
        <v>0</v>
      </c>
      <c r="J172" s="60">
        <v>0</v>
      </c>
      <c r="K172" s="60">
        <v>0</v>
      </c>
      <c r="L172" s="60">
        <v>0</v>
      </c>
      <c r="M172" s="60">
        <v>0</v>
      </c>
      <c r="N172" s="60">
        <v>0</v>
      </c>
      <c r="O172" s="103"/>
      <c r="P172" s="79"/>
      <c r="Q172" s="78"/>
      <c r="R172" s="78"/>
      <c r="S172" s="79"/>
      <c r="T172" s="79"/>
      <c r="U172" s="79"/>
      <c r="V172" s="79"/>
      <c r="W172" s="79"/>
      <c r="X172" s="79"/>
    </row>
    <row r="173" spans="1:26" ht="26.25" customHeight="1">
      <c r="A173" s="77" t="s">
        <v>123</v>
      </c>
      <c r="B173" s="137" t="s">
        <v>267</v>
      </c>
      <c r="C173" s="98">
        <v>2020</v>
      </c>
      <c r="D173" s="98">
        <v>2026</v>
      </c>
      <c r="E173" s="93" t="s">
        <v>54</v>
      </c>
      <c r="F173" s="68" t="s">
        <v>32</v>
      </c>
      <c r="G173" s="60">
        <f t="shared" si="60"/>
        <v>9491371.3599999994</v>
      </c>
      <c r="H173" s="60">
        <f t="shared" ref="H173:M173" si="67">H174+H175</f>
        <v>3991371.36</v>
      </c>
      <c r="I173" s="60">
        <f t="shared" si="67"/>
        <v>5500000</v>
      </c>
      <c r="J173" s="60">
        <f t="shared" si="67"/>
        <v>0</v>
      </c>
      <c r="K173" s="60">
        <f t="shared" si="67"/>
        <v>0</v>
      </c>
      <c r="L173" s="60">
        <f t="shared" si="67"/>
        <v>0</v>
      </c>
      <c r="M173" s="60">
        <f t="shared" si="67"/>
        <v>0</v>
      </c>
      <c r="N173" s="60">
        <f>N174+N175</f>
        <v>0</v>
      </c>
      <c r="O173" s="103" t="s">
        <v>74</v>
      </c>
      <c r="P173" s="79" t="s">
        <v>75</v>
      </c>
      <c r="Q173" s="78">
        <v>100</v>
      </c>
      <c r="R173" s="78">
        <v>100</v>
      </c>
      <c r="S173" s="79">
        <v>100</v>
      </c>
      <c r="T173" s="79" t="s">
        <v>25</v>
      </c>
      <c r="U173" s="79" t="s">
        <v>25</v>
      </c>
      <c r="V173" s="79" t="s">
        <v>25</v>
      </c>
      <c r="W173" s="79" t="s">
        <v>25</v>
      </c>
      <c r="X173" s="79" t="s">
        <v>25</v>
      </c>
    </row>
    <row r="174" spans="1:26" ht="63.75" customHeight="1">
      <c r="A174" s="77"/>
      <c r="B174" s="137"/>
      <c r="C174" s="98"/>
      <c r="D174" s="98"/>
      <c r="E174" s="93"/>
      <c r="F174" s="68" t="s">
        <v>38</v>
      </c>
      <c r="G174" s="60">
        <f t="shared" si="60"/>
        <v>9491371.3599999994</v>
      </c>
      <c r="H174" s="60">
        <v>3991371.36</v>
      </c>
      <c r="I174" s="60">
        <v>5500000</v>
      </c>
      <c r="J174" s="60">
        <v>0</v>
      </c>
      <c r="K174" s="60">
        <v>0</v>
      </c>
      <c r="L174" s="60">
        <v>0</v>
      </c>
      <c r="M174" s="60">
        <v>0</v>
      </c>
      <c r="N174" s="60">
        <v>0</v>
      </c>
      <c r="O174" s="103"/>
      <c r="P174" s="79"/>
      <c r="Q174" s="78"/>
      <c r="R174" s="78"/>
      <c r="S174" s="79"/>
      <c r="T174" s="79"/>
      <c r="U174" s="79"/>
      <c r="V174" s="79"/>
      <c r="W174" s="79"/>
      <c r="X174" s="79"/>
    </row>
    <row r="175" spans="1:26" ht="131.25" customHeight="1">
      <c r="A175" s="77"/>
      <c r="B175" s="137"/>
      <c r="C175" s="98"/>
      <c r="D175" s="98"/>
      <c r="E175" s="93"/>
      <c r="F175" s="68" t="s">
        <v>39</v>
      </c>
      <c r="G175" s="60">
        <f t="shared" si="60"/>
        <v>0</v>
      </c>
      <c r="H175" s="60">
        <v>0</v>
      </c>
      <c r="I175" s="60">
        <v>0</v>
      </c>
      <c r="J175" s="60">
        <v>0</v>
      </c>
      <c r="K175" s="60">
        <v>0</v>
      </c>
      <c r="L175" s="60">
        <v>0</v>
      </c>
      <c r="M175" s="60">
        <v>0</v>
      </c>
      <c r="N175" s="60">
        <v>0</v>
      </c>
      <c r="O175" s="103"/>
      <c r="P175" s="79"/>
      <c r="Q175" s="78"/>
      <c r="R175" s="78"/>
      <c r="S175" s="79"/>
      <c r="T175" s="79"/>
      <c r="U175" s="79"/>
      <c r="V175" s="79"/>
      <c r="W175" s="79"/>
      <c r="X175" s="79"/>
    </row>
    <row r="176" spans="1:26" ht="26.25" customHeight="1">
      <c r="A176" s="77" t="s">
        <v>125</v>
      </c>
      <c r="B176" s="137" t="s">
        <v>268</v>
      </c>
      <c r="C176" s="98">
        <v>2020</v>
      </c>
      <c r="D176" s="98">
        <v>2026</v>
      </c>
      <c r="E176" s="93" t="s">
        <v>54</v>
      </c>
      <c r="F176" s="68" t="s">
        <v>32</v>
      </c>
      <c r="G176" s="60">
        <f>H176+I176+J176+K176+L176+M176</f>
        <v>600000</v>
      </c>
      <c r="H176" s="60">
        <f t="shared" ref="H176:M176" si="68">H177+H178</f>
        <v>600000</v>
      </c>
      <c r="I176" s="60">
        <f t="shared" si="68"/>
        <v>0</v>
      </c>
      <c r="J176" s="60">
        <f t="shared" si="68"/>
        <v>0</v>
      </c>
      <c r="K176" s="60">
        <f t="shared" si="68"/>
        <v>0</v>
      </c>
      <c r="L176" s="60">
        <f t="shared" si="68"/>
        <v>0</v>
      </c>
      <c r="M176" s="60">
        <f t="shared" si="68"/>
        <v>0</v>
      </c>
      <c r="N176" s="60">
        <f>N177+N178</f>
        <v>0</v>
      </c>
      <c r="O176" s="103" t="s">
        <v>74</v>
      </c>
      <c r="P176" s="79" t="s">
        <v>75</v>
      </c>
      <c r="Q176" s="78">
        <v>100</v>
      </c>
      <c r="R176" s="78">
        <v>100</v>
      </c>
      <c r="S176" s="79" t="s">
        <v>25</v>
      </c>
      <c r="T176" s="79" t="s">
        <v>25</v>
      </c>
      <c r="U176" s="79" t="s">
        <v>25</v>
      </c>
      <c r="V176" s="79" t="s">
        <v>25</v>
      </c>
      <c r="W176" s="79" t="s">
        <v>25</v>
      </c>
      <c r="X176" s="79" t="s">
        <v>25</v>
      </c>
    </row>
    <row r="177" spans="1:26" ht="63.75" customHeight="1">
      <c r="A177" s="77"/>
      <c r="B177" s="137"/>
      <c r="C177" s="98"/>
      <c r="D177" s="98"/>
      <c r="E177" s="93"/>
      <c r="F177" s="68" t="s">
        <v>38</v>
      </c>
      <c r="G177" s="60">
        <f>H177+I177+J177+K177+L177+M177</f>
        <v>600000</v>
      </c>
      <c r="H177" s="60">
        <v>600000</v>
      </c>
      <c r="I177" s="60">
        <v>0</v>
      </c>
      <c r="J177" s="60">
        <v>0</v>
      </c>
      <c r="K177" s="60">
        <v>0</v>
      </c>
      <c r="L177" s="60">
        <v>0</v>
      </c>
      <c r="M177" s="60">
        <v>0</v>
      </c>
      <c r="N177" s="60">
        <v>0</v>
      </c>
      <c r="O177" s="103"/>
      <c r="P177" s="79"/>
      <c r="Q177" s="78"/>
      <c r="R177" s="78"/>
      <c r="S177" s="79"/>
      <c r="T177" s="79"/>
      <c r="U177" s="79"/>
      <c r="V177" s="79"/>
      <c r="W177" s="79"/>
      <c r="X177" s="79"/>
    </row>
    <row r="178" spans="1:26" ht="117.75" customHeight="1">
      <c r="A178" s="77"/>
      <c r="B178" s="137"/>
      <c r="C178" s="98"/>
      <c r="D178" s="98"/>
      <c r="E178" s="93"/>
      <c r="F178" s="68" t="s">
        <v>39</v>
      </c>
      <c r="G178" s="60">
        <f>H178+I178+J178+K178+L178+M178</f>
        <v>0</v>
      </c>
      <c r="H178" s="60">
        <v>0</v>
      </c>
      <c r="I178" s="60">
        <v>0</v>
      </c>
      <c r="J178" s="60">
        <v>0</v>
      </c>
      <c r="K178" s="60">
        <v>0</v>
      </c>
      <c r="L178" s="60">
        <v>0</v>
      </c>
      <c r="M178" s="60">
        <v>0</v>
      </c>
      <c r="N178" s="60">
        <v>0</v>
      </c>
      <c r="O178" s="103"/>
      <c r="P178" s="79"/>
      <c r="Q178" s="78"/>
      <c r="R178" s="78"/>
      <c r="S178" s="79"/>
      <c r="T178" s="79"/>
      <c r="U178" s="79"/>
      <c r="V178" s="79"/>
      <c r="W178" s="79"/>
      <c r="X178" s="79"/>
    </row>
    <row r="179" spans="1:26" s="14" customFormat="1" ht="32.25" customHeight="1">
      <c r="A179" s="77" t="s">
        <v>128</v>
      </c>
      <c r="B179" s="79" t="s">
        <v>269</v>
      </c>
      <c r="C179" s="90">
        <v>2020</v>
      </c>
      <c r="D179" s="90">
        <v>2026</v>
      </c>
      <c r="E179" s="93" t="s">
        <v>73</v>
      </c>
      <c r="F179" s="72" t="s">
        <v>66</v>
      </c>
      <c r="G179" s="21">
        <f t="shared" ref="G179:M179" si="69">G180+G181+G182</f>
        <v>16820193.609999999</v>
      </c>
      <c r="H179" s="21">
        <f t="shared" si="69"/>
        <v>440301.41</v>
      </c>
      <c r="I179" s="21">
        <f t="shared" si="69"/>
        <v>4035497.6</v>
      </c>
      <c r="J179" s="21">
        <f t="shared" si="69"/>
        <v>4027916.17</v>
      </c>
      <c r="K179" s="21">
        <f t="shared" si="69"/>
        <v>4216478.43</v>
      </c>
      <c r="L179" s="21">
        <f t="shared" si="69"/>
        <v>4100000</v>
      </c>
      <c r="M179" s="21">
        <f t="shared" si="69"/>
        <v>0</v>
      </c>
      <c r="N179" s="21">
        <f>N180+N181+N182</f>
        <v>0</v>
      </c>
      <c r="O179" s="103" t="s">
        <v>74</v>
      </c>
      <c r="P179" s="79" t="s">
        <v>75</v>
      </c>
      <c r="Q179" s="97">
        <v>100</v>
      </c>
      <c r="R179" s="97">
        <v>100</v>
      </c>
      <c r="S179" s="97">
        <v>100</v>
      </c>
      <c r="T179" s="97">
        <v>100</v>
      </c>
      <c r="U179" s="97" t="s">
        <v>25</v>
      </c>
      <c r="V179" s="97" t="s">
        <v>25</v>
      </c>
      <c r="W179" s="97" t="s">
        <v>25</v>
      </c>
      <c r="X179" s="97" t="s">
        <v>25</v>
      </c>
      <c r="Y179" s="13"/>
      <c r="Z179" s="13"/>
    </row>
    <row r="180" spans="1:26" s="14" customFormat="1" ht="73.5" customHeight="1">
      <c r="A180" s="77"/>
      <c r="B180" s="79"/>
      <c r="C180" s="90"/>
      <c r="D180" s="90"/>
      <c r="E180" s="93"/>
      <c r="F180" s="72" t="s">
        <v>38</v>
      </c>
      <c r="G180" s="21">
        <f>H180+I180+J180+K180+L180+M180</f>
        <v>16820193.609999999</v>
      </c>
      <c r="H180" s="21">
        <v>440301.41</v>
      </c>
      <c r="I180" s="21">
        <v>4035497.6</v>
      </c>
      <c r="J180" s="21">
        <v>4027916.17</v>
      </c>
      <c r="K180" s="21">
        <v>4216478.43</v>
      </c>
      <c r="L180" s="21">
        <v>4100000</v>
      </c>
      <c r="M180" s="21">
        <v>0</v>
      </c>
      <c r="N180" s="21">
        <v>0</v>
      </c>
      <c r="O180" s="103"/>
      <c r="P180" s="79"/>
      <c r="Q180" s="97"/>
      <c r="R180" s="97"/>
      <c r="S180" s="97"/>
      <c r="T180" s="97"/>
      <c r="U180" s="97"/>
      <c r="V180" s="97"/>
      <c r="W180" s="97"/>
      <c r="X180" s="97"/>
      <c r="Y180" s="13"/>
      <c r="Z180" s="13"/>
    </row>
    <row r="181" spans="1:26" s="14" customFormat="1" ht="48.75" customHeight="1">
      <c r="A181" s="77"/>
      <c r="B181" s="79"/>
      <c r="C181" s="90"/>
      <c r="D181" s="90"/>
      <c r="E181" s="93"/>
      <c r="F181" s="71" t="s">
        <v>67</v>
      </c>
      <c r="G181" s="21">
        <f>H181+I181+J181+K181+L181+M181</f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21">
        <v>0</v>
      </c>
      <c r="N181" s="21">
        <v>0</v>
      </c>
      <c r="O181" s="103"/>
      <c r="P181" s="79"/>
      <c r="Q181" s="97"/>
      <c r="R181" s="97"/>
      <c r="S181" s="97"/>
      <c r="T181" s="97"/>
      <c r="U181" s="97"/>
      <c r="V181" s="97"/>
      <c r="W181" s="97"/>
      <c r="X181" s="97"/>
      <c r="Y181" s="13"/>
      <c r="Z181" s="13"/>
    </row>
    <row r="182" spans="1:26" s="14" customFormat="1" ht="61.5" customHeight="1">
      <c r="A182" s="77"/>
      <c r="B182" s="79"/>
      <c r="C182" s="90"/>
      <c r="D182" s="90"/>
      <c r="E182" s="93"/>
      <c r="F182" s="68" t="s">
        <v>89</v>
      </c>
      <c r="G182" s="21">
        <f>H182+I182+J182+K182+L182+M182</f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21">
        <v>0</v>
      </c>
      <c r="N182" s="21">
        <v>0</v>
      </c>
      <c r="O182" s="73"/>
      <c r="P182" s="52"/>
      <c r="Q182" s="52"/>
      <c r="R182" s="52"/>
      <c r="S182" s="52"/>
      <c r="T182" s="52"/>
      <c r="U182" s="52"/>
      <c r="V182" s="52"/>
      <c r="W182" s="52"/>
      <c r="X182" s="52"/>
      <c r="Y182" s="13"/>
      <c r="Z182" s="13"/>
    </row>
    <row r="183" spans="1:26" s="14" customFormat="1" ht="32.25" customHeight="1">
      <c r="A183" s="77" t="s">
        <v>131</v>
      </c>
      <c r="B183" s="79" t="s">
        <v>270</v>
      </c>
      <c r="C183" s="90">
        <v>2020</v>
      </c>
      <c r="D183" s="90">
        <v>2026</v>
      </c>
      <c r="E183" s="93" t="s">
        <v>73</v>
      </c>
      <c r="F183" s="72" t="s">
        <v>66</v>
      </c>
      <c r="G183" s="21">
        <f t="shared" ref="G183:M183" si="70">G184+G185+G186</f>
        <v>367152</v>
      </c>
      <c r="H183" s="21">
        <f t="shared" si="70"/>
        <v>0</v>
      </c>
      <c r="I183" s="21">
        <f t="shared" si="70"/>
        <v>367152</v>
      </c>
      <c r="J183" s="21">
        <f t="shared" si="70"/>
        <v>0</v>
      </c>
      <c r="K183" s="21">
        <f t="shared" si="70"/>
        <v>0</v>
      </c>
      <c r="L183" s="21">
        <f t="shared" si="70"/>
        <v>0</v>
      </c>
      <c r="M183" s="21">
        <f t="shared" si="70"/>
        <v>0</v>
      </c>
      <c r="N183" s="21">
        <f>N184+N185+N186</f>
        <v>0</v>
      </c>
      <c r="O183" s="103" t="s">
        <v>74</v>
      </c>
      <c r="P183" s="79" t="s">
        <v>75</v>
      </c>
      <c r="Q183" s="97">
        <v>100</v>
      </c>
      <c r="R183" s="97" t="s">
        <v>25</v>
      </c>
      <c r="S183" s="97">
        <v>100</v>
      </c>
      <c r="T183" s="97" t="s">
        <v>25</v>
      </c>
      <c r="U183" s="97" t="s">
        <v>25</v>
      </c>
      <c r="V183" s="97" t="s">
        <v>25</v>
      </c>
      <c r="W183" s="97" t="s">
        <v>25</v>
      </c>
      <c r="X183" s="97" t="s">
        <v>25</v>
      </c>
      <c r="Y183" s="13"/>
      <c r="Z183" s="13"/>
    </row>
    <row r="184" spans="1:26" s="14" customFormat="1" ht="73.5" customHeight="1">
      <c r="A184" s="77"/>
      <c r="B184" s="79"/>
      <c r="C184" s="90"/>
      <c r="D184" s="90"/>
      <c r="E184" s="93"/>
      <c r="F184" s="72" t="s">
        <v>38</v>
      </c>
      <c r="G184" s="21">
        <f>H184+I184+J184+K184+L184+M184</f>
        <v>14686.08</v>
      </c>
      <c r="H184" s="21">
        <v>0</v>
      </c>
      <c r="I184" s="21">
        <v>14686.08</v>
      </c>
      <c r="J184" s="21">
        <v>0</v>
      </c>
      <c r="K184" s="21">
        <v>0</v>
      </c>
      <c r="L184" s="21">
        <v>0</v>
      </c>
      <c r="M184" s="21">
        <v>0</v>
      </c>
      <c r="N184" s="21">
        <v>0</v>
      </c>
      <c r="O184" s="103"/>
      <c r="P184" s="79"/>
      <c r="Q184" s="97"/>
      <c r="R184" s="97"/>
      <c r="S184" s="97"/>
      <c r="T184" s="97"/>
      <c r="U184" s="97"/>
      <c r="V184" s="97"/>
      <c r="W184" s="97"/>
      <c r="X184" s="97"/>
      <c r="Y184" s="13"/>
      <c r="Z184" s="13"/>
    </row>
    <row r="185" spans="1:26" s="14" customFormat="1" ht="48.75" customHeight="1">
      <c r="A185" s="77"/>
      <c r="B185" s="79"/>
      <c r="C185" s="90"/>
      <c r="D185" s="90"/>
      <c r="E185" s="93"/>
      <c r="F185" s="71" t="s">
        <v>67</v>
      </c>
      <c r="G185" s="21">
        <f>H185+I185+J185+K185+L185+M185</f>
        <v>352465.91999999998</v>
      </c>
      <c r="H185" s="21">
        <v>0</v>
      </c>
      <c r="I185" s="21">
        <v>352465.91999999998</v>
      </c>
      <c r="J185" s="21">
        <v>0</v>
      </c>
      <c r="K185" s="21">
        <v>0</v>
      </c>
      <c r="L185" s="21">
        <v>0</v>
      </c>
      <c r="M185" s="21">
        <v>0</v>
      </c>
      <c r="N185" s="21">
        <v>0</v>
      </c>
      <c r="O185" s="103"/>
      <c r="P185" s="79"/>
      <c r="Q185" s="97"/>
      <c r="R185" s="97"/>
      <c r="S185" s="97"/>
      <c r="T185" s="97"/>
      <c r="U185" s="97"/>
      <c r="V185" s="97"/>
      <c r="W185" s="97"/>
      <c r="X185" s="97"/>
      <c r="Y185" s="13"/>
      <c r="Z185" s="13"/>
    </row>
    <row r="186" spans="1:26" s="14" customFormat="1" ht="51" customHeight="1">
      <c r="A186" s="77"/>
      <c r="B186" s="79"/>
      <c r="C186" s="90"/>
      <c r="D186" s="90"/>
      <c r="E186" s="93"/>
      <c r="F186" s="68" t="s">
        <v>89</v>
      </c>
      <c r="G186" s="21">
        <f>H186+I186+J186+K186+L186+M186</f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>
        <v>0</v>
      </c>
      <c r="O186" s="73"/>
      <c r="P186" s="52"/>
      <c r="Q186" s="52"/>
      <c r="R186" s="52"/>
      <c r="S186" s="52"/>
      <c r="T186" s="52"/>
      <c r="U186" s="52"/>
      <c r="V186" s="52"/>
      <c r="W186" s="52"/>
      <c r="X186" s="52"/>
      <c r="Y186" s="13"/>
      <c r="Z186" s="13"/>
    </row>
    <row r="187" spans="1:26" s="14" customFormat="1" ht="32.25" customHeight="1">
      <c r="A187" s="77" t="s">
        <v>133</v>
      </c>
      <c r="B187" s="79" t="s">
        <v>271</v>
      </c>
      <c r="C187" s="90">
        <v>2020</v>
      </c>
      <c r="D187" s="90">
        <v>2026</v>
      </c>
      <c r="E187" s="93" t="s">
        <v>73</v>
      </c>
      <c r="F187" s="72" t="s">
        <v>66</v>
      </c>
      <c r="G187" s="21">
        <f t="shared" ref="G187:M187" si="71">G188+G189+G190</f>
        <v>574000</v>
      </c>
      <c r="H187" s="21">
        <f t="shared" si="71"/>
        <v>0</v>
      </c>
      <c r="I187" s="21">
        <f t="shared" si="71"/>
        <v>574000</v>
      </c>
      <c r="J187" s="21">
        <f t="shared" si="71"/>
        <v>0</v>
      </c>
      <c r="K187" s="21">
        <f t="shared" si="71"/>
        <v>0</v>
      </c>
      <c r="L187" s="21">
        <f t="shared" si="71"/>
        <v>0</v>
      </c>
      <c r="M187" s="21">
        <f t="shared" si="71"/>
        <v>0</v>
      </c>
      <c r="N187" s="21">
        <f>N188+N189+N190</f>
        <v>0</v>
      </c>
      <c r="O187" s="103" t="s">
        <v>140</v>
      </c>
      <c r="P187" s="79" t="s">
        <v>141</v>
      </c>
      <c r="Q187" s="79">
        <v>1</v>
      </c>
      <c r="R187" s="79" t="s">
        <v>25</v>
      </c>
      <c r="S187" s="79">
        <v>1</v>
      </c>
      <c r="T187" s="79" t="s">
        <v>25</v>
      </c>
      <c r="U187" s="79" t="s">
        <v>25</v>
      </c>
      <c r="V187" s="79" t="s">
        <v>25</v>
      </c>
      <c r="W187" s="79" t="s">
        <v>25</v>
      </c>
      <c r="X187" s="79" t="s">
        <v>25</v>
      </c>
      <c r="Y187" s="13"/>
      <c r="Z187" s="13"/>
    </row>
    <row r="188" spans="1:26" s="14" customFormat="1" ht="73.5" customHeight="1">
      <c r="A188" s="77"/>
      <c r="B188" s="79"/>
      <c r="C188" s="90"/>
      <c r="D188" s="90"/>
      <c r="E188" s="93"/>
      <c r="F188" s="72" t="s">
        <v>38</v>
      </c>
      <c r="G188" s="21">
        <f>SUM(H188:M188)</f>
        <v>267980.12</v>
      </c>
      <c r="H188" s="21">
        <v>0</v>
      </c>
      <c r="I188" s="21">
        <v>267980.12</v>
      </c>
      <c r="J188" s="21">
        <v>0</v>
      </c>
      <c r="K188" s="21">
        <v>0</v>
      </c>
      <c r="L188" s="21">
        <v>0</v>
      </c>
      <c r="M188" s="21">
        <v>0</v>
      </c>
      <c r="N188" s="21">
        <v>0</v>
      </c>
      <c r="O188" s="103"/>
      <c r="P188" s="79"/>
      <c r="Q188" s="79"/>
      <c r="R188" s="79"/>
      <c r="S188" s="79"/>
      <c r="T188" s="79"/>
      <c r="U188" s="79"/>
      <c r="V188" s="79"/>
      <c r="W188" s="79"/>
      <c r="X188" s="79"/>
      <c r="Y188" s="13"/>
      <c r="Z188" s="13"/>
    </row>
    <row r="189" spans="1:26" s="14" customFormat="1" ht="48.75" customHeight="1">
      <c r="A189" s="77"/>
      <c r="B189" s="79"/>
      <c r="C189" s="90"/>
      <c r="D189" s="90"/>
      <c r="E189" s="93"/>
      <c r="F189" s="71" t="s">
        <v>67</v>
      </c>
      <c r="G189" s="21">
        <f>SUM(H189:M189)</f>
        <v>306019.88</v>
      </c>
      <c r="H189" s="21">
        <v>0</v>
      </c>
      <c r="I189" s="21">
        <v>306019.88</v>
      </c>
      <c r="J189" s="21">
        <v>0</v>
      </c>
      <c r="K189" s="21">
        <v>0</v>
      </c>
      <c r="L189" s="21">
        <v>0</v>
      </c>
      <c r="M189" s="21">
        <v>0</v>
      </c>
      <c r="N189" s="21">
        <v>0</v>
      </c>
      <c r="O189" s="103"/>
      <c r="P189" s="79"/>
      <c r="Q189" s="79"/>
      <c r="R189" s="79"/>
      <c r="S189" s="79"/>
      <c r="T189" s="79"/>
      <c r="U189" s="79"/>
      <c r="V189" s="79"/>
      <c r="W189" s="79"/>
      <c r="X189" s="79"/>
      <c r="Y189" s="13"/>
      <c r="Z189" s="13"/>
    </row>
    <row r="190" spans="1:26" s="14" customFormat="1" ht="90" customHeight="1">
      <c r="A190" s="77"/>
      <c r="B190" s="79"/>
      <c r="C190" s="90"/>
      <c r="D190" s="90"/>
      <c r="E190" s="93"/>
      <c r="F190" s="68" t="s">
        <v>89</v>
      </c>
      <c r="G190" s="21">
        <f>SUM(H190:M190)</f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21">
        <v>0</v>
      </c>
      <c r="O190" s="103"/>
      <c r="P190" s="79"/>
      <c r="Q190" s="79"/>
      <c r="R190" s="79"/>
      <c r="S190" s="79"/>
      <c r="T190" s="79"/>
      <c r="U190" s="79"/>
      <c r="V190" s="79"/>
      <c r="W190" s="79"/>
      <c r="X190" s="79"/>
      <c r="Y190" s="13"/>
      <c r="Z190" s="13"/>
    </row>
    <row r="191" spans="1:26" s="14" customFormat="1" ht="32.25" customHeight="1">
      <c r="A191" s="77" t="s">
        <v>134</v>
      </c>
      <c r="B191" s="79" t="s">
        <v>272</v>
      </c>
      <c r="C191" s="90">
        <v>2020</v>
      </c>
      <c r="D191" s="90">
        <v>2026</v>
      </c>
      <c r="E191" s="93" t="s">
        <v>73</v>
      </c>
      <c r="F191" s="72" t="s">
        <v>66</v>
      </c>
      <c r="G191" s="21">
        <f t="shared" ref="G191:M191" si="72">G192+G193+G194</f>
        <v>1117000</v>
      </c>
      <c r="H191" s="21">
        <f t="shared" si="72"/>
        <v>0</v>
      </c>
      <c r="I191" s="21">
        <f t="shared" si="72"/>
        <v>1117000</v>
      </c>
      <c r="J191" s="21">
        <f t="shared" si="72"/>
        <v>0</v>
      </c>
      <c r="K191" s="21">
        <f t="shared" si="72"/>
        <v>0</v>
      </c>
      <c r="L191" s="21">
        <f t="shared" si="72"/>
        <v>0</v>
      </c>
      <c r="M191" s="21">
        <f t="shared" si="72"/>
        <v>0</v>
      </c>
      <c r="N191" s="21">
        <f>N192+N193+N194</f>
        <v>0</v>
      </c>
      <c r="O191" s="103" t="s">
        <v>140</v>
      </c>
      <c r="P191" s="79" t="s">
        <v>141</v>
      </c>
      <c r="Q191" s="79">
        <v>1</v>
      </c>
      <c r="R191" s="79" t="s">
        <v>25</v>
      </c>
      <c r="S191" s="79">
        <v>1</v>
      </c>
      <c r="T191" s="79" t="s">
        <v>25</v>
      </c>
      <c r="U191" s="79" t="s">
        <v>25</v>
      </c>
      <c r="V191" s="79" t="s">
        <v>25</v>
      </c>
      <c r="W191" s="79" t="s">
        <v>25</v>
      </c>
      <c r="X191" s="79" t="s">
        <v>25</v>
      </c>
      <c r="Y191" s="13"/>
      <c r="Z191" s="13"/>
    </row>
    <row r="192" spans="1:26" s="14" customFormat="1" ht="73.5" customHeight="1">
      <c r="A192" s="77"/>
      <c r="B192" s="79"/>
      <c r="C192" s="90"/>
      <c r="D192" s="90"/>
      <c r="E192" s="93"/>
      <c r="F192" s="72" t="s">
        <v>38</v>
      </c>
      <c r="G192" s="21">
        <f>H192+I192+J192+K192+L192+M192</f>
        <v>521487.45</v>
      </c>
      <c r="H192" s="21">
        <v>0</v>
      </c>
      <c r="I192" s="21">
        <v>521487.45</v>
      </c>
      <c r="J192" s="21">
        <v>0</v>
      </c>
      <c r="K192" s="21">
        <v>0</v>
      </c>
      <c r="L192" s="21">
        <v>0</v>
      </c>
      <c r="M192" s="21">
        <v>0</v>
      </c>
      <c r="N192" s="21">
        <v>0</v>
      </c>
      <c r="O192" s="103"/>
      <c r="P192" s="79"/>
      <c r="Q192" s="79"/>
      <c r="R192" s="79"/>
      <c r="S192" s="79"/>
      <c r="T192" s="79"/>
      <c r="U192" s="79"/>
      <c r="V192" s="79"/>
      <c r="W192" s="79"/>
      <c r="X192" s="79"/>
      <c r="Y192" s="13"/>
      <c r="Z192" s="13"/>
    </row>
    <row r="193" spans="1:26" s="14" customFormat="1" ht="48.75" customHeight="1">
      <c r="A193" s="77"/>
      <c r="B193" s="79"/>
      <c r="C193" s="90"/>
      <c r="D193" s="90"/>
      <c r="E193" s="93"/>
      <c r="F193" s="71" t="s">
        <v>67</v>
      </c>
      <c r="G193" s="21">
        <f>H193+I193+J193+K193+L193+M193</f>
        <v>595512.55000000005</v>
      </c>
      <c r="H193" s="21">
        <v>0</v>
      </c>
      <c r="I193" s="21">
        <v>595512.55000000005</v>
      </c>
      <c r="J193" s="21">
        <v>0</v>
      </c>
      <c r="K193" s="21">
        <v>0</v>
      </c>
      <c r="L193" s="21">
        <v>0</v>
      </c>
      <c r="M193" s="21">
        <v>0</v>
      </c>
      <c r="N193" s="21">
        <v>0</v>
      </c>
      <c r="O193" s="103"/>
      <c r="P193" s="79"/>
      <c r="Q193" s="79"/>
      <c r="R193" s="79"/>
      <c r="S193" s="79"/>
      <c r="T193" s="79"/>
      <c r="U193" s="79"/>
      <c r="V193" s="79"/>
      <c r="W193" s="79"/>
      <c r="X193" s="79"/>
      <c r="Y193" s="13"/>
      <c r="Z193" s="13"/>
    </row>
    <row r="194" spans="1:26" s="14" customFormat="1" ht="51.75" customHeight="1">
      <c r="A194" s="77"/>
      <c r="B194" s="79"/>
      <c r="C194" s="90"/>
      <c r="D194" s="90"/>
      <c r="E194" s="93"/>
      <c r="F194" s="68" t="s">
        <v>89</v>
      </c>
      <c r="G194" s="21">
        <f>H194+I194+J194+K194+L194+M194</f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103"/>
      <c r="P194" s="79"/>
      <c r="Q194" s="79"/>
      <c r="R194" s="79"/>
      <c r="S194" s="79"/>
      <c r="T194" s="79"/>
      <c r="U194" s="79"/>
      <c r="V194" s="79"/>
      <c r="W194" s="79"/>
      <c r="X194" s="79"/>
      <c r="Y194" s="13"/>
      <c r="Z194" s="13"/>
    </row>
    <row r="195" spans="1:26" s="14" customFormat="1" ht="32.25" customHeight="1">
      <c r="A195" s="77" t="s">
        <v>135</v>
      </c>
      <c r="B195" s="79" t="s">
        <v>273</v>
      </c>
      <c r="C195" s="90">
        <v>2020</v>
      </c>
      <c r="D195" s="90">
        <v>2026</v>
      </c>
      <c r="E195" s="93" t="s">
        <v>73</v>
      </c>
      <c r="F195" s="72" t="s">
        <v>66</v>
      </c>
      <c r="G195" s="21">
        <f t="shared" ref="G195:M195" si="73">G196+G197+G198</f>
        <v>309000</v>
      </c>
      <c r="H195" s="21">
        <f t="shared" si="73"/>
        <v>0</v>
      </c>
      <c r="I195" s="21">
        <f t="shared" si="73"/>
        <v>309000</v>
      </c>
      <c r="J195" s="21">
        <f t="shared" si="73"/>
        <v>0</v>
      </c>
      <c r="K195" s="21">
        <f t="shared" si="73"/>
        <v>0</v>
      </c>
      <c r="L195" s="21">
        <f t="shared" si="73"/>
        <v>0</v>
      </c>
      <c r="M195" s="21">
        <f t="shared" si="73"/>
        <v>0</v>
      </c>
      <c r="N195" s="21">
        <f>N196+N197+N198</f>
        <v>0</v>
      </c>
      <c r="O195" s="103" t="s">
        <v>144</v>
      </c>
      <c r="P195" s="79" t="s">
        <v>145</v>
      </c>
      <c r="Q195" s="79">
        <v>100</v>
      </c>
      <c r="R195" s="79" t="s">
        <v>25</v>
      </c>
      <c r="S195" s="79">
        <v>100</v>
      </c>
      <c r="T195" s="79" t="s">
        <v>25</v>
      </c>
      <c r="U195" s="79" t="s">
        <v>25</v>
      </c>
      <c r="V195" s="79" t="s">
        <v>25</v>
      </c>
      <c r="W195" s="79" t="s">
        <v>25</v>
      </c>
      <c r="X195" s="79" t="s">
        <v>25</v>
      </c>
      <c r="Y195" s="13"/>
      <c r="Z195" s="13"/>
    </row>
    <row r="196" spans="1:26" s="14" customFormat="1" ht="73.5" customHeight="1">
      <c r="A196" s="77"/>
      <c r="B196" s="79"/>
      <c r="C196" s="90"/>
      <c r="D196" s="90"/>
      <c r="E196" s="93"/>
      <c r="F196" s="72" t="s">
        <v>38</v>
      </c>
      <c r="G196" s="21">
        <f t="shared" ref="G196:G210" si="74">H196+I196+J196+K196+L196+M196</f>
        <v>144261.07999999999</v>
      </c>
      <c r="H196" s="21">
        <v>0</v>
      </c>
      <c r="I196" s="21">
        <v>144261.07999999999</v>
      </c>
      <c r="J196" s="21">
        <v>0</v>
      </c>
      <c r="K196" s="21">
        <v>0</v>
      </c>
      <c r="L196" s="21">
        <v>0</v>
      </c>
      <c r="M196" s="21">
        <v>0</v>
      </c>
      <c r="N196" s="21">
        <v>0</v>
      </c>
      <c r="O196" s="103"/>
      <c r="P196" s="79"/>
      <c r="Q196" s="79"/>
      <c r="R196" s="79"/>
      <c r="S196" s="79"/>
      <c r="T196" s="79"/>
      <c r="U196" s="79"/>
      <c r="V196" s="79"/>
      <c r="W196" s="79"/>
      <c r="X196" s="79"/>
      <c r="Y196" s="13"/>
      <c r="Z196" s="13"/>
    </row>
    <row r="197" spans="1:26" s="14" customFormat="1" ht="48.75" customHeight="1">
      <c r="A197" s="77"/>
      <c r="B197" s="79"/>
      <c r="C197" s="90"/>
      <c r="D197" s="90"/>
      <c r="E197" s="93"/>
      <c r="F197" s="71" t="s">
        <v>67</v>
      </c>
      <c r="G197" s="21">
        <f t="shared" si="74"/>
        <v>164738.92000000001</v>
      </c>
      <c r="H197" s="21">
        <v>0</v>
      </c>
      <c r="I197" s="21">
        <v>164738.92000000001</v>
      </c>
      <c r="J197" s="21">
        <v>0</v>
      </c>
      <c r="K197" s="21">
        <v>0</v>
      </c>
      <c r="L197" s="21">
        <v>0</v>
      </c>
      <c r="M197" s="21">
        <v>0</v>
      </c>
      <c r="N197" s="21">
        <v>0</v>
      </c>
      <c r="O197" s="103"/>
      <c r="P197" s="79"/>
      <c r="Q197" s="79"/>
      <c r="R197" s="79"/>
      <c r="S197" s="79"/>
      <c r="T197" s="79"/>
      <c r="U197" s="79"/>
      <c r="V197" s="79"/>
      <c r="W197" s="79"/>
      <c r="X197" s="79"/>
      <c r="Y197" s="13"/>
      <c r="Z197" s="13"/>
    </row>
    <row r="198" spans="1:26" s="14" customFormat="1" ht="54" customHeight="1">
      <c r="A198" s="77"/>
      <c r="B198" s="79"/>
      <c r="C198" s="90"/>
      <c r="D198" s="90"/>
      <c r="E198" s="93"/>
      <c r="F198" s="68" t="s">
        <v>89</v>
      </c>
      <c r="G198" s="21">
        <f t="shared" si="74"/>
        <v>0</v>
      </c>
      <c r="H198" s="21">
        <v>0</v>
      </c>
      <c r="I198" s="21">
        <v>0</v>
      </c>
      <c r="J198" s="21">
        <v>0</v>
      </c>
      <c r="K198" s="21">
        <v>0</v>
      </c>
      <c r="L198" s="21">
        <v>0</v>
      </c>
      <c r="M198" s="21">
        <v>0</v>
      </c>
      <c r="N198" s="21">
        <v>0</v>
      </c>
      <c r="O198" s="103"/>
      <c r="P198" s="79"/>
      <c r="Q198" s="79"/>
      <c r="R198" s="79"/>
      <c r="S198" s="79"/>
      <c r="T198" s="79"/>
      <c r="U198" s="79"/>
      <c r="V198" s="79"/>
      <c r="W198" s="79"/>
      <c r="X198" s="79"/>
      <c r="Y198" s="13"/>
      <c r="Z198" s="13"/>
    </row>
    <row r="199" spans="1:26" s="14" customFormat="1" ht="35.25" hidden="1" customHeight="1">
      <c r="A199" s="77" t="s">
        <v>146</v>
      </c>
      <c r="B199" s="108" t="s">
        <v>147</v>
      </c>
      <c r="C199" s="90">
        <v>2022</v>
      </c>
      <c r="D199" s="90">
        <v>2022</v>
      </c>
      <c r="E199" s="93" t="s">
        <v>73</v>
      </c>
      <c r="F199" s="72" t="s">
        <v>71</v>
      </c>
      <c r="G199" s="60">
        <f t="shared" si="74"/>
        <v>0</v>
      </c>
      <c r="H199" s="60">
        <f t="shared" ref="H199:M199" si="75">H200+H201</f>
        <v>0</v>
      </c>
      <c r="I199" s="60">
        <f t="shared" si="75"/>
        <v>0</v>
      </c>
      <c r="J199" s="60">
        <f t="shared" si="75"/>
        <v>0</v>
      </c>
      <c r="K199" s="60">
        <f t="shared" si="75"/>
        <v>0</v>
      </c>
      <c r="L199" s="60">
        <f t="shared" si="75"/>
        <v>0</v>
      </c>
      <c r="M199" s="60">
        <f t="shared" si="75"/>
        <v>0</v>
      </c>
      <c r="N199" s="60">
        <f>N200+N201</f>
        <v>0</v>
      </c>
      <c r="O199" s="92" t="s">
        <v>74</v>
      </c>
      <c r="P199" s="93" t="s">
        <v>75</v>
      </c>
      <c r="Q199" s="93">
        <v>100</v>
      </c>
      <c r="R199" s="93" t="s">
        <v>25</v>
      </c>
      <c r="S199" s="93" t="s">
        <v>25</v>
      </c>
      <c r="T199" s="93">
        <v>100</v>
      </c>
      <c r="U199" s="93" t="s">
        <v>25</v>
      </c>
      <c r="V199" s="93" t="s">
        <v>25</v>
      </c>
      <c r="W199" s="93" t="s">
        <v>25</v>
      </c>
      <c r="X199" s="93" t="s">
        <v>25</v>
      </c>
      <c r="Y199" s="13"/>
      <c r="Z199" s="13"/>
    </row>
    <row r="200" spans="1:26" s="14" customFormat="1" ht="76.5" hidden="1" customHeight="1">
      <c r="A200" s="77"/>
      <c r="B200" s="108"/>
      <c r="C200" s="90"/>
      <c r="D200" s="90"/>
      <c r="E200" s="93"/>
      <c r="F200" s="72" t="s">
        <v>38</v>
      </c>
      <c r="G200" s="60">
        <f t="shared" si="74"/>
        <v>0</v>
      </c>
      <c r="H200" s="60">
        <v>0</v>
      </c>
      <c r="I200" s="60">
        <v>0</v>
      </c>
      <c r="J200" s="60">
        <v>0</v>
      </c>
      <c r="K200" s="60">
        <v>0</v>
      </c>
      <c r="L200" s="60">
        <v>0</v>
      </c>
      <c r="M200" s="60">
        <v>0</v>
      </c>
      <c r="N200" s="60">
        <v>0</v>
      </c>
      <c r="O200" s="92"/>
      <c r="P200" s="93"/>
      <c r="Q200" s="93"/>
      <c r="R200" s="93"/>
      <c r="S200" s="93"/>
      <c r="T200" s="93"/>
      <c r="U200" s="93"/>
      <c r="V200" s="93"/>
      <c r="W200" s="93"/>
      <c r="X200" s="93"/>
      <c r="Y200" s="13"/>
      <c r="Z200" s="13"/>
    </row>
    <row r="201" spans="1:26" s="14" customFormat="1" ht="99" hidden="1" customHeight="1">
      <c r="A201" s="77"/>
      <c r="B201" s="108"/>
      <c r="C201" s="90"/>
      <c r="D201" s="90"/>
      <c r="E201" s="93"/>
      <c r="F201" s="72" t="s">
        <v>67</v>
      </c>
      <c r="G201" s="60">
        <f t="shared" si="74"/>
        <v>0</v>
      </c>
      <c r="H201" s="60">
        <v>0</v>
      </c>
      <c r="I201" s="60">
        <v>0</v>
      </c>
      <c r="J201" s="60">
        <v>0</v>
      </c>
      <c r="K201" s="60">
        <v>0</v>
      </c>
      <c r="L201" s="60">
        <v>0</v>
      </c>
      <c r="M201" s="60">
        <v>0</v>
      </c>
      <c r="N201" s="60">
        <v>0</v>
      </c>
      <c r="O201" s="92"/>
      <c r="P201" s="93"/>
      <c r="Q201" s="93"/>
      <c r="R201" s="93"/>
      <c r="S201" s="93"/>
      <c r="T201" s="93"/>
      <c r="U201" s="93"/>
      <c r="V201" s="93"/>
      <c r="W201" s="93"/>
      <c r="X201" s="93"/>
      <c r="Y201" s="13"/>
      <c r="Z201" s="13"/>
    </row>
    <row r="202" spans="1:26" s="14" customFormat="1" ht="44.25" hidden="1" customHeight="1">
      <c r="A202" s="88" t="s">
        <v>148</v>
      </c>
      <c r="B202" s="89" t="s">
        <v>80</v>
      </c>
      <c r="C202" s="90">
        <v>2022</v>
      </c>
      <c r="D202" s="90">
        <v>2022</v>
      </c>
      <c r="E202" s="91" t="s">
        <v>96</v>
      </c>
      <c r="F202" s="72" t="s">
        <v>71</v>
      </c>
      <c r="G202" s="60">
        <f t="shared" si="74"/>
        <v>0</v>
      </c>
      <c r="H202" s="60">
        <f t="shared" ref="H202:M202" si="76">H203+H204</f>
        <v>0</v>
      </c>
      <c r="I202" s="60">
        <f t="shared" si="76"/>
        <v>0</v>
      </c>
      <c r="J202" s="60">
        <f t="shared" si="76"/>
        <v>0</v>
      </c>
      <c r="K202" s="60">
        <f t="shared" si="76"/>
        <v>0</v>
      </c>
      <c r="L202" s="60">
        <f t="shared" si="76"/>
        <v>0</v>
      </c>
      <c r="M202" s="60">
        <f t="shared" si="76"/>
        <v>0</v>
      </c>
      <c r="N202" s="60">
        <f>N203+N204</f>
        <v>0</v>
      </c>
      <c r="O202" s="92" t="s">
        <v>25</v>
      </c>
      <c r="P202" s="93" t="s">
        <v>25</v>
      </c>
      <c r="Q202" s="92" t="s">
        <v>25</v>
      </c>
      <c r="R202" s="92" t="s">
        <v>25</v>
      </c>
      <c r="S202" s="92" t="s">
        <v>25</v>
      </c>
      <c r="T202" s="92" t="s">
        <v>25</v>
      </c>
      <c r="U202" s="92" t="s">
        <v>25</v>
      </c>
      <c r="V202" s="92" t="s">
        <v>25</v>
      </c>
      <c r="W202" s="92" t="s">
        <v>25</v>
      </c>
      <c r="X202" s="92" t="s">
        <v>25</v>
      </c>
      <c r="Y202" s="13"/>
      <c r="Z202" s="13"/>
    </row>
    <row r="203" spans="1:26" s="14" customFormat="1" ht="44.25" hidden="1" customHeight="1">
      <c r="A203" s="88"/>
      <c r="B203" s="89"/>
      <c r="C203" s="90"/>
      <c r="D203" s="90"/>
      <c r="E203" s="91"/>
      <c r="F203" s="72" t="s">
        <v>38</v>
      </c>
      <c r="G203" s="60">
        <f t="shared" si="74"/>
        <v>0</v>
      </c>
      <c r="H203" s="60">
        <v>0</v>
      </c>
      <c r="I203" s="60">
        <v>0</v>
      </c>
      <c r="J203" s="60">
        <v>0</v>
      </c>
      <c r="K203" s="60">
        <v>0</v>
      </c>
      <c r="L203" s="60">
        <v>0</v>
      </c>
      <c r="M203" s="60">
        <v>0</v>
      </c>
      <c r="N203" s="60">
        <v>0</v>
      </c>
      <c r="O203" s="92"/>
      <c r="P203" s="93"/>
      <c r="Q203" s="92"/>
      <c r="R203" s="92"/>
      <c r="S203" s="92"/>
      <c r="T203" s="92"/>
      <c r="U203" s="92"/>
      <c r="V203" s="92"/>
      <c r="W203" s="92"/>
      <c r="X203" s="92"/>
      <c r="Y203" s="13"/>
      <c r="Z203" s="13"/>
    </row>
    <row r="204" spans="1:26" s="14" customFormat="1" ht="44.25" hidden="1" customHeight="1">
      <c r="A204" s="88"/>
      <c r="B204" s="89"/>
      <c r="C204" s="90"/>
      <c r="D204" s="90"/>
      <c r="E204" s="91"/>
      <c r="F204" s="72" t="s">
        <v>67</v>
      </c>
      <c r="G204" s="60">
        <f t="shared" si="74"/>
        <v>0</v>
      </c>
      <c r="H204" s="60">
        <v>0</v>
      </c>
      <c r="I204" s="60">
        <v>0</v>
      </c>
      <c r="J204" s="60">
        <v>0</v>
      </c>
      <c r="K204" s="60">
        <v>0</v>
      </c>
      <c r="L204" s="60">
        <v>0</v>
      </c>
      <c r="M204" s="60">
        <v>0</v>
      </c>
      <c r="N204" s="60">
        <v>0</v>
      </c>
      <c r="O204" s="92"/>
      <c r="P204" s="93"/>
      <c r="Q204" s="92"/>
      <c r="R204" s="92"/>
      <c r="S204" s="92"/>
      <c r="T204" s="92"/>
      <c r="U204" s="92"/>
      <c r="V204" s="92"/>
      <c r="W204" s="92"/>
      <c r="X204" s="92"/>
      <c r="Y204" s="13"/>
      <c r="Z204" s="13"/>
    </row>
    <row r="205" spans="1:26" s="14" customFormat="1" ht="44.25" hidden="1" customHeight="1">
      <c r="A205" s="77" t="s">
        <v>149</v>
      </c>
      <c r="B205" s="90" t="s">
        <v>113</v>
      </c>
      <c r="C205" s="90">
        <v>2022</v>
      </c>
      <c r="D205" s="90">
        <v>2022</v>
      </c>
      <c r="E205" s="93" t="s">
        <v>96</v>
      </c>
      <c r="F205" s="72" t="s">
        <v>71</v>
      </c>
      <c r="G205" s="60">
        <f t="shared" si="74"/>
        <v>0</v>
      </c>
      <c r="H205" s="60">
        <f t="shared" ref="H205:M205" si="77">H206+H207</f>
        <v>0</v>
      </c>
      <c r="I205" s="60">
        <f t="shared" si="77"/>
        <v>0</v>
      </c>
      <c r="J205" s="60">
        <f t="shared" si="77"/>
        <v>0</v>
      </c>
      <c r="K205" s="60">
        <f t="shared" si="77"/>
        <v>0</v>
      </c>
      <c r="L205" s="60">
        <f t="shared" si="77"/>
        <v>0</v>
      </c>
      <c r="M205" s="60">
        <f t="shared" si="77"/>
        <v>0</v>
      </c>
      <c r="N205" s="60">
        <f>N206+N207</f>
        <v>0</v>
      </c>
      <c r="O205" s="92" t="s">
        <v>25</v>
      </c>
      <c r="P205" s="93" t="s">
        <v>25</v>
      </c>
      <c r="Q205" s="92" t="s">
        <v>25</v>
      </c>
      <c r="R205" s="92" t="s">
        <v>25</v>
      </c>
      <c r="S205" s="92" t="s">
        <v>25</v>
      </c>
      <c r="T205" s="92" t="s">
        <v>25</v>
      </c>
      <c r="U205" s="92" t="s">
        <v>25</v>
      </c>
      <c r="V205" s="92" t="s">
        <v>25</v>
      </c>
      <c r="W205" s="92" t="s">
        <v>25</v>
      </c>
      <c r="X205" s="92" t="s">
        <v>25</v>
      </c>
      <c r="Y205" s="13"/>
      <c r="Z205" s="13"/>
    </row>
    <row r="206" spans="1:26" s="14" customFormat="1" ht="44.25" hidden="1" customHeight="1">
      <c r="A206" s="77"/>
      <c r="B206" s="90"/>
      <c r="C206" s="90"/>
      <c r="D206" s="90"/>
      <c r="E206" s="93"/>
      <c r="F206" s="72" t="s">
        <v>38</v>
      </c>
      <c r="G206" s="60">
        <f t="shared" si="74"/>
        <v>0</v>
      </c>
      <c r="H206" s="60">
        <v>0</v>
      </c>
      <c r="I206" s="60">
        <v>0</v>
      </c>
      <c r="J206" s="60">
        <v>0</v>
      </c>
      <c r="K206" s="60">
        <v>0</v>
      </c>
      <c r="L206" s="60">
        <v>0</v>
      </c>
      <c r="M206" s="60">
        <v>0</v>
      </c>
      <c r="N206" s="60">
        <v>0</v>
      </c>
      <c r="O206" s="92"/>
      <c r="P206" s="93"/>
      <c r="Q206" s="92"/>
      <c r="R206" s="92"/>
      <c r="S206" s="92"/>
      <c r="T206" s="92"/>
      <c r="U206" s="92"/>
      <c r="V206" s="92"/>
      <c r="W206" s="92"/>
      <c r="X206" s="92"/>
      <c r="Y206" s="13"/>
      <c r="Z206" s="13"/>
    </row>
    <row r="207" spans="1:26" s="14" customFormat="1" ht="44.25" hidden="1" customHeight="1">
      <c r="A207" s="77"/>
      <c r="B207" s="90"/>
      <c r="C207" s="90"/>
      <c r="D207" s="90"/>
      <c r="E207" s="93"/>
      <c r="F207" s="72" t="s">
        <v>67</v>
      </c>
      <c r="G207" s="60">
        <f t="shared" si="74"/>
        <v>0</v>
      </c>
      <c r="H207" s="60">
        <v>0</v>
      </c>
      <c r="I207" s="60">
        <v>0</v>
      </c>
      <c r="J207" s="60">
        <v>0</v>
      </c>
      <c r="K207" s="60">
        <v>0</v>
      </c>
      <c r="L207" s="60">
        <v>0</v>
      </c>
      <c r="M207" s="60">
        <v>0</v>
      </c>
      <c r="N207" s="60">
        <v>0</v>
      </c>
      <c r="O207" s="92"/>
      <c r="P207" s="93"/>
      <c r="Q207" s="92"/>
      <c r="R207" s="92"/>
      <c r="S207" s="92"/>
      <c r="T207" s="92"/>
      <c r="U207" s="92"/>
      <c r="V207" s="92"/>
      <c r="W207" s="92"/>
      <c r="X207" s="92"/>
      <c r="Y207" s="13"/>
      <c r="Z207" s="13"/>
    </row>
    <row r="208" spans="1:26" s="14" customFormat="1" ht="35.25" hidden="1" customHeight="1">
      <c r="A208" s="77" t="s">
        <v>150</v>
      </c>
      <c r="B208" s="108" t="s">
        <v>151</v>
      </c>
      <c r="C208" s="90">
        <v>2023</v>
      </c>
      <c r="D208" s="90">
        <v>2023</v>
      </c>
      <c r="E208" s="93" t="s">
        <v>73</v>
      </c>
      <c r="F208" s="72" t="s">
        <v>71</v>
      </c>
      <c r="G208" s="60">
        <f t="shared" si="74"/>
        <v>0</v>
      </c>
      <c r="H208" s="60">
        <f t="shared" ref="H208:M208" si="78">H209+H210</f>
        <v>0</v>
      </c>
      <c r="I208" s="60">
        <f t="shared" si="78"/>
        <v>0</v>
      </c>
      <c r="J208" s="60">
        <f t="shared" si="78"/>
        <v>0</v>
      </c>
      <c r="K208" s="60">
        <f t="shared" si="78"/>
        <v>0</v>
      </c>
      <c r="L208" s="60">
        <f t="shared" si="78"/>
        <v>0</v>
      </c>
      <c r="M208" s="60">
        <f t="shared" si="78"/>
        <v>0</v>
      </c>
      <c r="N208" s="60">
        <f>N209+N210</f>
        <v>0</v>
      </c>
      <c r="O208" s="92" t="s">
        <v>74</v>
      </c>
      <c r="P208" s="93" t="s">
        <v>75</v>
      </c>
      <c r="Q208" s="93">
        <v>100</v>
      </c>
      <c r="R208" s="93" t="s">
        <v>25</v>
      </c>
      <c r="S208" s="93" t="s">
        <v>25</v>
      </c>
      <c r="T208" s="93" t="s">
        <v>25</v>
      </c>
      <c r="U208" s="93">
        <v>100</v>
      </c>
      <c r="V208" s="93" t="s">
        <v>25</v>
      </c>
      <c r="W208" s="93" t="s">
        <v>25</v>
      </c>
      <c r="X208" s="93" t="s">
        <v>25</v>
      </c>
      <c r="Y208" s="13"/>
      <c r="Z208" s="13"/>
    </row>
    <row r="209" spans="1:26" s="14" customFormat="1" ht="76.5" hidden="1" customHeight="1">
      <c r="A209" s="77"/>
      <c r="B209" s="108"/>
      <c r="C209" s="90"/>
      <c r="D209" s="90"/>
      <c r="E209" s="93"/>
      <c r="F209" s="72" t="s">
        <v>38</v>
      </c>
      <c r="G209" s="60">
        <f t="shared" si="74"/>
        <v>0</v>
      </c>
      <c r="H209" s="60">
        <v>0</v>
      </c>
      <c r="I209" s="60">
        <v>0</v>
      </c>
      <c r="J209" s="60">
        <v>0</v>
      </c>
      <c r="K209" s="60">
        <v>0</v>
      </c>
      <c r="L209" s="60">
        <v>0</v>
      </c>
      <c r="M209" s="60">
        <v>0</v>
      </c>
      <c r="N209" s="60">
        <v>0</v>
      </c>
      <c r="O209" s="92"/>
      <c r="P209" s="93"/>
      <c r="Q209" s="93"/>
      <c r="R209" s="93"/>
      <c r="S209" s="93"/>
      <c r="T209" s="93"/>
      <c r="U209" s="93"/>
      <c r="V209" s="93"/>
      <c r="W209" s="93"/>
      <c r="X209" s="93"/>
      <c r="Y209" s="13"/>
      <c r="Z209" s="13"/>
    </row>
    <row r="210" spans="1:26" s="14" customFormat="1" ht="99" hidden="1" customHeight="1">
      <c r="A210" s="77"/>
      <c r="B210" s="108"/>
      <c r="C210" s="90"/>
      <c r="D210" s="90"/>
      <c r="E210" s="93"/>
      <c r="F210" s="72" t="s">
        <v>67</v>
      </c>
      <c r="G210" s="60">
        <f t="shared" si="74"/>
        <v>0</v>
      </c>
      <c r="H210" s="60">
        <v>0</v>
      </c>
      <c r="I210" s="60">
        <v>0</v>
      </c>
      <c r="J210" s="60">
        <v>0</v>
      </c>
      <c r="K210" s="60">
        <v>0</v>
      </c>
      <c r="L210" s="60">
        <v>0</v>
      </c>
      <c r="M210" s="60">
        <v>0</v>
      </c>
      <c r="N210" s="60">
        <v>0</v>
      </c>
      <c r="O210" s="92"/>
      <c r="P210" s="93"/>
      <c r="Q210" s="93"/>
      <c r="R210" s="93"/>
      <c r="S210" s="93"/>
      <c r="T210" s="93"/>
      <c r="U210" s="93"/>
      <c r="V210" s="93"/>
      <c r="W210" s="93"/>
      <c r="X210" s="93"/>
      <c r="Y210" s="13"/>
      <c r="Z210" s="13"/>
    </row>
    <row r="211" spans="1:26" s="14" customFormat="1" ht="44.25" hidden="1" customHeight="1">
      <c r="A211" s="88" t="s">
        <v>152</v>
      </c>
      <c r="B211" s="89" t="s">
        <v>80</v>
      </c>
      <c r="C211" s="90">
        <v>2023</v>
      </c>
      <c r="D211" s="90">
        <v>2023</v>
      </c>
      <c r="E211" s="91" t="s">
        <v>96</v>
      </c>
      <c r="F211" s="72" t="s">
        <v>71</v>
      </c>
      <c r="G211" s="60">
        <v>550000</v>
      </c>
      <c r="H211" s="60">
        <f t="shared" ref="H211:M211" si="79">H212+H213</f>
        <v>0</v>
      </c>
      <c r="I211" s="60">
        <f t="shared" si="79"/>
        <v>0</v>
      </c>
      <c r="J211" s="60">
        <f t="shared" si="79"/>
        <v>0</v>
      </c>
      <c r="K211" s="60">
        <f t="shared" si="79"/>
        <v>0</v>
      </c>
      <c r="L211" s="60">
        <f t="shared" si="79"/>
        <v>0</v>
      </c>
      <c r="M211" s="60">
        <f t="shared" si="79"/>
        <v>0</v>
      </c>
      <c r="N211" s="60">
        <f>N212+N213</f>
        <v>0</v>
      </c>
      <c r="O211" s="92" t="s">
        <v>25</v>
      </c>
      <c r="P211" s="93" t="s">
        <v>25</v>
      </c>
      <c r="Q211" s="92" t="s">
        <v>25</v>
      </c>
      <c r="R211" s="92" t="s">
        <v>25</v>
      </c>
      <c r="S211" s="92" t="s">
        <v>25</v>
      </c>
      <c r="T211" s="92" t="s">
        <v>25</v>
      </c>
      <c r="U211" s="92" t="s">
        <v>25</v>
      </c>
      <c r="V211" s="92" t="s">
        <v>25</v>
      </c>
      <c r="W211" s="92" t="s">
        <v>25</v>
      </c>
      <c r="X211" s="92" t="s">
        <v>25</v>
      </c>
      <c r="Y211" s="13"/>
      <c r="Z211" s="13"/>
    </row>
    <row r="212" spans="1:26" s="14" customFormat="1" ht="44.25" hidden="1" customHeight="1">
      <c r="A212" s="88"/>
      <c r="B212" s="89"/>
      <c r="C212" s="90"/>
      <c r="D212" s="90"/>
      <c r="E212" s="91"/>
      <c r="F212" s="72" t="s">
        <v>38</v>
      </c>
      <c r="G212" s="60">
        <v>550000</v>
      </c>
      <c r="H212" s="60">
        <v>0</v>
      </c>
      <c r="I212" s="60">
        <v>0</v>
      </c>
      <c r="J212" s="60">
        <v>0</v>
      </c>
      <c r="K212" s="60">
        <v>0</v>
      </c>
      <c r="L212" s="60">
        <v>0</v>
      </c>
      <c r="M212" s="60">
        <v>0</v>
      </c>
      <c r="N212" s="60">
        <v>0</v>
      </c>
      <c r="O212" s="92"/>
      <c r="P212" s="93"/>
      <c r="Q212" s="92"/>
      <c r="R212" s="92"/>
      <c r="S212" s="92"/>
      <c r="T212" s="92"/>
      <c r="U212" s="92"/>
      <c r="V212" s="92"/>
      <c r="W212" s="92"/>
      <c r="X212" s="92"/>
      <c r="Y212" s="13"/>
      <c r="Z212" s="13"/>
    </row>
    <row r="213" spans="1:26" s="14" customFormat="1" ht="44.25" hidden="1" customHeight="1">
      <c r="A213" s="88"/>
      <c r="B213" s="89"/>
      <c r="C213" s="90"/>
      <c r="D213" s="90"/>
      <c r="E213" s="91"/>
      <c r="F213" s="72" t="s">
        <v>67</v>
      </c>
      <c r="G213" s="60">
        <f t="shared" ref="G213:G219" si="80">H213+I213+J213+K213+L213+M213</f>
        <v>0</v>
      </c>
      <c r="H213" s="60">
        <v>0</v>
      </c>
      <c r="I213" s="60">
        <v>0</v>
      </c>
      <c r="J213" s="60">
        <v>0</v>
      </c>
      <c r="K213" s="60">
        <v>0</v>
      </c>
      <c r="L213" s="60">
        <v>0</v>
      </c>
      <c r="M213" s="60">
        <v>0</v>
      </c>
      <c r="N213" s="60">
        <v>0</v>
      </c>
      <c r="O213" s="92"/>
      <c r="P213" s="93"/>
      <c r="Q213" s="92"/>
      <c r="R213" s="92"/>
      <c r="S213" s="92"/>
      <c r="T213" s="92"/>
      <c r="U213" s="92"/>
      <c r="V213" s="92"/>
      <c r="W213" s="92"/>
      <c r="X213" s="92"/>
      <c r="Y213" s="13"/>
      <c r="Z213" s="13"/>
    </row>
    <row r="214" spans="1:26" s="14" customFormat="1" ht="44.25" hidden="1" customHeight="1">
      <c r="A214" s="77" t="s">
        <v>153</v>
      </c>
      <c r="B214" s="90" t="s">
        <v>113</v>
      </c>
      <c r="C214" s="90">
        <v>2023</v>
      </c>
      <c r="D214" s="90">
        <v>2023</v>
      </c>
      <c r="E214" s="93" t="s">
        <v>96</v>
      </c>
      <c r="F214" s="72" t="s">
        <v>71</v>
      </c>
      <c r="G214" s="60">
        <f t="shared" si="80"/>
        <v>0</v>
      </c>
      <c r="H214" s="60">
        <f t="shared" ref="H214:M214" si="81">H215+H216</f>
        <v>0</v>
      </c>
      <c r="I214" s="60">
        <f t="shared" si="81"/>
        <v>0</v>
      </c>
      <c r="J214" s="60">
        <f t="shared" si="81"/>
        <v>0</v>
      </c>
      <c r="K214" s="60">
        <f t="shared" si="81"/>
        <v>0</v>
      </c>
      <c r="L214" s="60">
        <f t="shared" si="81"/>
        <v>0</v>
      </c>
      <c r="M214" s="60">
        <f t="shared" si="81"/>
        <v>0</v>
      </c>
      <c r="N214" s="60">
        <f>N215+N216</f>
        <v>0</v>
      </c>
      <c r="O214" s="92" t="s">
        <v>25</v>
      </c>
      <c r="P214" s="93" t="s">
        <v>25</v>
      </c>
      <c r="Q214" s="92" t="s">
        <v>25</v>
      </c>
      <c r="R214" s="92" t="s">
        <v>25</v>
      </c>
      <c r="S214" s="92" t="s">
        <v>25</v>
      </c>
      <c r="T214" s="92" t="s">
        <v>25</v>
      </c>
      <c r="U214" s="92" t="s">
        <v>25</v>
      </c>
      <c r="V214" s="92" t="s">
        <v>25</v>
      </c>
      <c r="W214" s="92" t="s">
        <v>25</v>
      </c>
      <c r="X214" s="92" t="s">
        <v>25</v>
      </c>
      <c r="Y214" s="13"/>
      <c r="Z214" s="13"/>
    </row>
    <row r="215" spans="1:26" s="14" customFormat="1" ht="44.25" hidden="1" customHeight="1">
      <c r="A215" s="77"/>
      <c r="B215" s="90"/>
      <c r="C215" s="90"/>
      <c r="D215" s="90"/>
      <c r="E215" s="93"/>
      <c r="F215" s="72" t="s">
        <v>38</v>
      </c>
      <c r="G215" s="60">
        <f t="shared" si="80"/>
        <v>0</v>
      </c>
      <c r="H215" s="60">
        <v>0</v>
      </c>
      <c r="I215" s="60">
        <v>0</v>
      </c>
      <c r="J215" s="60">
        <v>0</v>
      </c>
      <c r="K215" s="60">
        <v>0</v>
      </c>
      <c r="L215" s="60">
        <v>0</v>
      </c>
      <c r="M215" s="60">
        <v>0</v>
      </c>
      <c r="N215" s="60">
        <v>0</v>
      </c>
      <c r="O215" s="92"/>
      <c r="P215" s="93"/>
      <c r="Q215" s="92"/>
      <c r="R215" s="92"/>
      <c r="S215" s="92"/>
      <c r="T215" s="92"/>
      <c r="U215" s="92"/>
      <c r="V215" s="92"/>
      <c r="W215" s="92"/>
      <c r="X215" s="92"/>
      <c r="Y215" s="13"/>
      <c r="Z215" s="13"/>
    </row>
    <row r="216" spans="1:26" s="14" customFormat="1" ht="44.25" hidden="1" customHeight="1">
      <c r="A216" s="77"/>
      <c r="B216" s="90"/>
      <c r="C216" s="90"/>
      <c r="D216" s="90"/>
      <c r="E216" s="93"/>
      <c r="F216" s="72" t="s">
        <v>67</v>
      </c>
      <c r="G216" s="60">
        <f t="shared" si="80"/>
        <v>0</v>
      </c>
      <c r="H216" s="60">
        <v>0</v>
      </c>
      <c r="I216" s="60">
        <v>0</v>
      </c>
      <c r="J216" s="60">
        <v>0</v>
      </c>
      <c r="K216" s="60">
        <v>0</v>
      </c>
      <c r="L216" s="60">
        <v>0</v>
      </c>
      <c r="M216" s="60">
        <v>0</v>
      </c>
      <c r="N216" s="60">
        <v>0</v>
      </c>
      <c r="O216" s="92"/>
      <c r="P216" s="93"/>
      <c r="Q216" s="92"/>
      <c r="R216" s="92"/>
      <c r="S216" s="92"/>
      <c r="T216" s="92"/>
      <c r="U216" s="92"/>
      <c r="V216" s="92"/>
      <c r="W216" s="92"/>
      <c r="X216" s="92"/>
      <c r="Y216" s="13"/>
      <c r="Z216" s="13"/>
    </row>
    <row r="217" spans="1:26" s="14" customFormat="1" ht="35.25" hidden="1" customHeight="1">
      <c r="A217" s="77" t="s">
        <v>154</v>
      </c>
      <c r="B217" s="108" t="s">
        <v>155</v>
      </c>
      <c r="C217" s="90">
        <v>2024</v>
      </c>
      <c r="D217" s="90">
        <v>2024</v>
      </c>
      <c r="E217" s="93" t="s">
        <v>73</v>
      </c>
      <c r="F217" s="72" t="s">
        <v>71</v>
      </c>
      <c r="G217" s="60">
        <f t="shared" si="80"/>
        <v>0</v>
      </c>
      <c r="H217" s="60">
        <f t="shared" ref="H217:M217" si="82">H218+H219</f>
        <v>0</v>
      </c>
      <c r="I217" s="60">
        <f t="shared" si="82"/>
        <v>0</v>
      </c>
      <c r="J217" s="60">
        <f t="shared" si="82"/>
        <v>0</v>
      </c>
      <c r="K217" s="60">
        <f t="shared" si="82"/>
        <v>0</v>
      </c>
      <c r="L217" s="60">
        <f t="shared" si="82"/>
        <v>0</v>
      </c>
      <c r="M217" s="60">
        <f t="shared" si="82"/>
        <v>0</v>
      </c>
      <c r="N217" s="60">
        <f>N218+N219</f>
        <v>0</v>
      </c>
      <c r="O217" s="92" t="s">
        <v>74</v>
      </c>
      <c r="P217" s="93" t="s">
        <v>75</v>
      </c>
      <c r="Q217" s="93">
        <v>100</v>
      </c>
      <c r="R217" s="93" t="s">
        <v>25</v>
      </c>
      <c r="S217" s="93" t="s">
        <v>25</v>
      </c>
      <c r="T217" s="93" t="s">
        <v>25</v>
      </c>
      <c r="U217" s="93" t="s">
        <v>25</v>
      </c>
      <c r="V217" s="93">
        <v>100</v>
      </c>
      <c r="W217" s="93" t="s">
        <v>25</v>
      </c>
      <c r="X217" s="93" t="s">
        <v>25</v>
      </c>
      <c r="Y217" s="13"/>
      <c r="Z217" s="13"/>
    </row>
    <row r="218" spans="1:26" s="14" customFormat="1" ht="76.5" hidden="1" customHeight="1">
      <c r="A218" s="77"/>
      <c r="B218" s="108"/>
      <c r="C218" s="90"/>
      <c r="D218" s="90"/>
      <c r="E218" s="93"/>
      <c r="F218" s="72" t="s">
        <v>38</v>
      </c>
      <c r="G218" s="60">
        <f t="shared" si="80"/>
        <v>0</v>
      </c>
      <c r="H218" s="60">
        <v>0</v>
      </c>
      <c r="I218" s="60">
        <v>0</v>
      </c>
      <c r="J218" s="60">
        <v>0</v>
      </c>
      <c r="K218" s="60">
        <v>0</v>
      </c>
      <c r="L218" s="60">
        <v>0</v>
      </c>
      <c r="M218" s="60">
        <v>0</v>
      </c>
      <c r="N218" s="60">
        <v>0</v>
      </c>
      <c r="O218" s="92"/>
      <c r="P218" s="93"/>
      <c r="Q218" s="93"/>
      <c r="R218" s="93"/>
      <c r="S218" s="93"/>
      <c r="T218" s="93"/>
      <c r="U218" s="93"/>
      <c r="V218" s="93"/>
      <c r="W218" s="93"/>
      <c r="X218" s="93"/>
      <c r="Y218" s="13"/>
      <c r="Z218" s="13"/>
    </row>
    <row r="219" spans="1:26" s="14" customFormat="1" ht="99" hidden="1" customHeight="1">
      <c r="A219" s="77"/>
      <c r="B219" s="108"/>
      <c r="C219" s="90"/>
      <c r="D219" s="90"/>
      <c r="E219" s="93"/>
      <c r="F219" s="72" t="s">
        <v>67</v>
      </c>
      <c r="G219" s="60">
        <f t="shared" si="80"/>
        <v>0</v>
      </c>
      <c r="H219" s="60">
        <v>0</v>
      </c>
      <c r="I219" s="60">
        <v>0</v>
      </c>
      <c r="J219" s="60">
        <v>0</v>
      </c>
      <c r="K219" s="60">
        <v>0</v>
      </c>
      <c r="L219" s="60">
        <v>0</v>
      </c>
      <c r="M219" s="60">
        <v>0</v>
      </c>
      <c r="N219" s="60">
        <v>0</v>
      </c>
      <c r="O219" s="92"/>
      <c r="P219" s="93"/>
      <c r="Q219" s="93"/>
      <c r="R219" s="93"/>
      <c r="S219" s="93"/>
      <c r="T219" s="93"/>
      <c r="U219" s="93"/>
      <c r="V219" s="93"/>
      <c r="W219" s="93"/>
      <c r="X219" s="93"/>
      <c r="Y219" s="13"/>
      <c r="Z219" s="13"/>
    </row>
    <row r="220" spans="1:26" s="14" customFormat="1" ht="44.25" hidden="1" customHeight="1">
      <c r="A220" s="88" t="s">
        <v>156</v>
      </c>
      <c r="B220" s="89" t="s">
        <v>80</v>
      </c>
      <c r="C220" s="90">
        <v>2024</v>
      </c>
      <c r="D220" s="90">
        <v>2024</v>
      </c>
      <c r="E220" s="91" t="s">
        <v>96</v>
      </c>
      <c r="F220" s="72" t="s">
        <v>71</v>
      </c>
      <c r="G220" s="60">
        <v>350000</v>
      </c>
      <c r="H220" s="60">
        <f>H221+H222</f>
        <v>0</v>
      </c>
      <c r="I220" s="60">
        <f>I221+I222</f>
        <v>0</v>
      </c>
      <c r="J220" s="60">
        <f>J221+J222</f>
        <v>0</v>
      </c>
      <c r="K220" s="60">
        <f>K221+K222</f>
        <v>0</v>
      </c>
      <c r="L220" s="60">
        <v>350000</v>
      </c>
      <c r="M220" s="60">
        <f>M221+M222</f>
        <v>0</v>
      </c>
      <c r="N220" s="60">
        <f>N221+N222</f>
        <v>0</v>
      </c>
      <c r="O220" s="92" t="s">
        <v>25</v>
      </c>
      <c r="P220" s="93" t="s">
        <v>25</v>
      </c>
      <c r="Q220" s="92" t="s">
        <v>25</v>
      </c>
      <c r="R220" s="92" t="s">
        <v>25</v>
      </c>
      <c r="S220" s="92" t="s">
        <v>25</v>
      </c>
      <c r="T220" s="92" t="s">
        <v>25</v>
      </c>
      <c r="U220" s="92" t="s">
        <v>25</v>
      </c>
      <c r="V220" s="92" t="s">
        <v>25</v>
      </c>
      <c r="W220" s="92" t="s">
        <v>25</v>
      </c>
      <c r="X220" s="92" t="s">
        <v>25</v>
      </c>
      <c r="Y220" s="13"/>
      <c r="Z220" s="13"/>
    </row>
    <row r="221" spans="1:26" s="14" customFormat="1" ht="44.25" hidden="1" customHeight="1">
      <c r="A221" s="88"/>
      <c r="B221" s="89"/>
      <c r="C221" s="90"/>
      <c r="D221" s="90"/>
      <c r="E221" s="91"/>
      <c r="F221" s="72" t="s">
        <v>38</v>
      </c>
      <c r="G221" s="60">
        <v>350000</v>
      </c>
      <c r="H221" s="60">
        <v>0</v>
      </c>
      <c r="I221" s="60">
        <v>0</v>
      </c>
      <c r="J221" s="60">
        <v>0</v>
      </c>
      <c r="K221" s="60">
        <v>0</v>
      </c>
      <c r="L221" s="60">
        <v>350000</v>
      </c>
      <c r="M221" s="60">
        <v>0</v>
      </c>
      <c r="N221" s="60">
        <v>0</v>
      </c>
      <c r="O221" s="92"/>
      <c r="P221" s="93"/>
      <c r="Q221" s="92"/>
      <c r="R221" s="92"/>
      <c r="S221" s="92"/>
      <c r="T221" s="92"/>
      <c r="U221" s="92"/>
      <c r="V221" s="92"/>
      <c r="W221" s="92"/>
      <c r="X221" s="92"/>
      <c r="Y221" s="13"/>
      <c r="Z221" s="13"/>
    </row>
    <row r="222" spans="1:26" s="14" customFormat="1" ht="44.25" hidden="1" customHeight="1">
      <c r="A222" s="88"/>
      <c r="B222" s="89"/>
      <c r="C222" s="90"/>
      <c r="D222" s="90"/>
      <c r="E222" s="91"/>
      <c r="F222" s="72" t="s">
        <v>67</v>
      </c>
      <c r="G222" s="60">
        <f t="shared" ref="G222:G228" si="83">H222+I222+J222+K222+L222+M222</f>
        <v>0</v>
      </c>
      <c r="H222" s="60">
        <v>0</v>
      </c>
      <c r="I222" s="60">
        <v>0</v>
      </c>
      <c r="J222" s="60">
        <v>0</v>
      </c>
      <c r="K222" s="60">
        <v>0</v>
      </c>
      <c r="L222" s="60">
        <v>0</v>
      </c>
      <c r="M222" s="60">
        <v>0</v>
      </c>
      <c r="N222" s="60">
        <v>0</v>
      </c>
      <c r="O222" s="92"/>
      <c r="P222" s="93"/>
      <c r="Q222" s="92"/>
      <c r="R222" s="92"/>
      <c r="S222" s="92"/>
      <c r="T222" s="92"/>
      <c r="U222" s="92"/>
      <c r="V222" s="92"/>
      <c r="W222" s="92"/>
      <c r="X222" s="92"/>
      <c r="Y222" s="13"/>
      <c r="Z222" s="13"/>
    </row>
    <row r="223" spans="1:26" s="14" customFormat="1" ht="44.25" hidden="1" customHeight="1">
      <c r="A223" s="77" t="s">
        <v>157</v>
      </c>
      <c r="B223" s="90" t="s">
        <v>113</v>
      </c>
      <c r="C223" s="90">
        <v>2024</v>
      </c>
      <c r="D223" s="90">
        <v>2024</v>
      </c>
      <c r="E223" s="93" t="s">
        <v>96</v>
      </c>
      <c r="F223" s="72" t="s">
        <v>71</v>
      </c>
      <c r="G223" s="60">
        <f t="shared" si="83"/>
        <v>0</v>
      </c>
      <c r="H223" s="60">
        <f t="shared" ref="H223:M223" si="84">H224+H225</f>
        <v>0</v>
      </c>
      <c r="I223" s="60">
        <f t="shared" si="84"/>
        <v>0</v>
      </c>
      <c r="J223" s="60">
        <f t="shared" si="84"/>
        <v>0</v>
      </c>
      <c r="K223" s="60">
        <f t="shared" si="84"/>
        <v>0</v>
      </c>
      <c r="L223" s="60">
        <f t="shared" si="84"/>
        <v>0</v>
      </c>
      <c r="M223" s="60">
        <f t="shared" si="84"/>
        <v>0</v>
      </c>
      <c r="N223" s="60">
        <f>N224+N225</f>
        <v>0</v>
      </c>
      <c r="O223" s="92" t="s">
        <v>25</v>
      </c>
      <c r="P223" s="93" t="s">
        <v>25</v>
      </c>
      <c r="Q223" s="92" t="s">
        <v>25</v>
      </c>
      <c r="R223" s="92" t="s">
        <v>25</v>
      </c>
      <c r="S223" s="92" t="s">
        <v>25</v>
      </c>
      <c r="T223" s="92" t="s">
        <v>25</v>
      </c>
      <c r="U223" s="92" t="s">
        <v>25</v>
      </c>
      <c r="V223" s="92" t="s">
        <v>25</v>
      </c>
      <c r="W223" s="92" t="s">
        <v>25</v>
      </c>
      <c r="X223" s="92" t="s">
        <v>25</v>
      </c>
      <c r="Y223" s="13"/>
      <c r="Z223" s="13"/>
    </row>
    <row r="224" spans="1:26" s="14" customFormat="1" ht="44.25" hidden="1" customHeight="1">
      <c r="A224" s="77"/>
      <c r="B224" s="90"/>
      <c r="C224" s="90"/>
      <c r="D224" s="90"/>
      <c r="E224" s="93"/>
      <c r="F224" s="72" t="s">
        <v>38</v>
      </c>
      <c r="G224" s="60">
        <f t="shared" si="83"/>
        <v>0</v>
      </c>
      <c r="H224" s="60">
        <v>0</v>
      </c>
      <c r="I224" s="60">
        <v>0</v>
      </c>
      <c r="J224" s="60">
        <v>0</v>
      </c>
      <c r="K224" s="60">
        <v>0</v>
      </c>
      <c r="L224" s="60">
        <v>0</v>
      </c>
      <c r="M224" s="60">
        <v>0</v>
      </c>
      <c r="N224" s="60">
        <v>0</v>
      </c>
      <c r="O224" s="92"/>
      <c r="P224" s="93"/>
      <c r="Q224" s="92"/>
      <c r="R224" s="92"/>
      <c r="S224" s="92"/>
      <c r="T224" s="92"/>
      <c r="U224" s="92"/>
      <c r="V224" s="92"/>
      <c r="W224" s="92"/>
      <c r="X224" s="92"/>
      <c r="Y224" s="13"/>
      <c r="Z224" s="13"/>
    </row>
    <row r="225" spans="1:26" s="14" customFormat="1" ht="44.25" hidden="1" customHeight="1">
      <c r="A225" s="77"/>
      <c r="B225" s="90"/>
      <c r="C225" s="90"/>
      <c r="D225" s="90"/>
      <c r="E225" s="93"/>
      <c r="F225" s="72" t="s">
        <v>67</v>
      </c>
      <c r="G225" s="60">
        <f t="shared" si="83"/>
        <v>0</v>
      </c>
      <c r="H225" s="60">
        <v>0</v>
      </c>
      <c r="I225" s="60">
        <v>0</v>
      </c>
      <c r="J225" s="60">
        <v>0</v>
      </c>
      <c r="K225" s="60">
        <v>0</v>
      </c>
      <c r="L225" s="60">
        <v>0</v>
      </c>
      <c r="M225" s="60">
        <v>0</v>
      </c>
      <c r="N225" s="60">
        <v>0</v>
      </c>
      <c r="O225" s="92"/>
      <c r="P225" s="93"/>
      <c r="Q225" s="92"/>
      <c r="R225" s="92"/>
      <c r="S225" s="92"/>
      <c r="T225" s="92"/>
      <c r="U225" s="92"/>
      <c r="V225" s="92"/>
      <c r="W225" s="92"/>
      <c r="X225" s="92"/>
      <c r="Y225" s="13"/>
      <c r="Z225" s="13"/>
    </row>
    <row r="226" spans="1:26" s="14" customFormat="1" ht="35.25" customHeight="1">
      <c r="A226" s="77" t="s">
        <v>136</v>
      </c>
      <c r="B226" s="108" t="s">
        <v>274</v>
      </c>
      <c r="C226" s="90">
        <v>2022</v>
      </c>
      <c r="D226" s="90">
        <v>2026</v>
      </c>
      <c r="E226" s="93" t="s">
        <v>73</v>
      </c>
      <c r="F226" s="72" t="s">
        <v>71</v>
      </c>
      <c r="G226" s="60">
        <f t="shared" si="83"/>
        <v>0</v>
      </c>
      <c r="H226" s="60">
        <f t="shared" ref="H226:M226" si="85">H227+H228</f>
        <v>0</v>
      </c>
      <c r="I226" s="60">
        <f t="shared" si="85"/>
        <v>0</v>
      </c>
      <c r="J226" s="60">
        <f t="shared" si="85"/>
        <v>0</v>
      </c>
      <c r="K226" s="60">
        <f t="shared" si="85"/>
        <v>0</v>
      </c>
      <c r="L226" s="60">
        <f t="shared" si="85"/>
        <v>0</v>
      </c>
      <c r="M226" s="60">
        <f t="shared" si="85"/>
        <v>0</v>
      </c>
      <c r="N226" s="60">
        <f>N227+N228</f>
        <v>0</v>
      </c>
      <c r="O226" s="92" t="s">
        <v>159</v>
      </c>
      <c r="P226" s="93" t="s">
        <v>127</v>
      </c>
      <c r="Q226" s="93">
        <v>0.4</v>
      </c>
      <c r="R226" s="93" t="s">
        <v>25</v>
      </c>
      <c r="S226" s="93" t="s">
        <v>25</v>
      </c>
      <c r="T226" s="93" t="s">
        <v>25</v>
      </c>
      <c r="U226" s="93" t="s">
        <v>25</v>
      </c>
      <c r="V226" s="93">
        <v>0.4</v>
      </c>
      <c r="W226" s="93" t="s">
        <v>25</v>
      </c>
      <c r="X226" s="93" t="s">
        <v>25</v>
      </c>
      <c r="Y226" s="13"/>
      <c r="Z226" s="13"/>
    </row>
    <row r="227" spans="1:26" s="14" customFormat="1" ht="76.5" customHeight="1">
      <c r="A227" s="77"/>
      <c r="B227" s="108"/>
      <c r="C227" s="90"/>
      <c r="D227" s="90"/>
      <c r="E227" s="93"/>
      <c r="F227" s="72" t="s">
        <v>38</v>
      </c>
      <c r="G227" s="60">
        <f t="shared" si="83"/>
        <v>0</v>
      </c>
      <c r="H227" s="60">
        <v>0</v>
      </c>
      <c r="I227" s="60">
        <v>0</v>
      </c>
      <c r="J227" s="60">
        <v>0</v>
      </c>
      <c r="K227" s="60">
        <v>0</v>
      </c>
      <c r="L227" s="60">
        <v>0</v>
      </c>
      <c r="M227" s="60">
        <v>0</v>
      </c>
      <c r="N227" s="60">
        <v>0</v>
      </c>
      <c r="O227" s="92"/>
      <c r="P227" s="93"/>
      <c r="Q227" s="93"/>
      <c r="R227" s="93"/>
      <c r="S227" s="93"/>
      <c r="T227" s="93"/>
      <c r="U227" s="93"/>
      <c r="V227" s="93"/>
      <c r="W227" s="93"/>
      <c r="X227" s="93"/>
      <c r="Y227" s="13"/>
      <c r="Z227" s="13"/>
    </row>
    <row r="228" spans="1:26" s="14" customFormat="1" ht="99" customHeight="1">
      <c r="A228" s="77"/>
      <c r="B228" s="108"/>
      <c r="C228" s="90"/>
      <c r="D228" s="90"/>
      <c r="E228" s="93"/>
      <c r="F228" s="72" t="s">
        <v>67</v>
      </c>
      <c r="G228" s="60">
        <f t="shared" si="83"/>
        <v>0</v>
      </c>
      <c r="H228" s="60">
        <v>0</v>
      </c>
      <c r="I228" s="60">
        <v>0</v>
      </c>
      <c r="J228" s="60">
        <v>0</v>
      </c>
      <c r="K228" s="60">
        <v>0</v>
      </c>
      <c r="L228" s="60">
        <v>0</v>
      </c>
      <c r="M228" s="60">
        <v>0</v>
      </c>
      <c r="N228" s="60">
        <v>0</v>
      </c>
      <c r="O228" s="92"/>
      <c r="P228" s="93"/>
      <c r="Q228" s="93"/>
      <c r="R228" s="93"/>
      <c r="S228" s="93"/>
      <c r="T228" s="93"/>
      <c r="U228" s="93"/>
      <c r="V228" s="93"/>
      <c r="W228" s="93"/>
      <c r="X228" s="93"/>
      <c r="Y228" s="13"/>
      <c r="Z228" s="13"/>
    </row>
    <row r="229" spans="1:26" s="14" customFormat="1" ht="35.25" customHeight="1">
      <c r="A229" s="77" t="s">
        <v>137</v>
      </c>
      <c r="B229" s="108" t="s">
        <v>398</v>
      </c>
      <c r="C229" s="90">
        <v>2023</v>
      </c>
      <c r="D229" s="90">
        <v>2026</v>
      </c>
      <c r="E229" s="93" t="s">
        <v>73</v>
      </c>
      <c r="F229" s="72" t="s">
        <v>71</v>
      </c>
      <c r="G229" s="60">
        <f t="shared" ref="G229:G234" si="86">H229+I229+J229+K229+L229+M229</f>
        <v>2500000</v>
      </c>
      <c r="H229" s="60">
        <f t="shared" ref="H229:M229" si="87">H230+H231</f>
        <v>0</v>
      </c>
      <c r="I229" s="60">
        <f t="shared" si="87"/>
        <v>0</v>
      </c>
      <c r="J229" s="60">
        <f t="shared" si="87"/>
        <v>0</v>
      </c>
      <c r="K229" s="60">
        <f t="shared" si="87"/>
        <v>0</v>
      </c>
      <c r="L229" s="60">
        <f t="shared" si="87"/>
        <v>0</v>
      </c>
      <c r="M229" s="60">
        <f t="shared" si="87"/>
        <v>2500000</v>
      </c>
      <c r="N229" s="60">
        <f>N230+N231</f>
        <v>1750000</v>
      </c>
      <c r="O229" s="92" t="s">
        <v>74</v>
      </c>
      <c r="P229" s="93" t="s">
        <v>75</v>
      </c>
      <c r="Q229" s="93">
        <v>100</v>
      </c>
      <c r="R229" s="93" t="s">
        <v>25</v>
      </c>
      <c r="S229" s="93" t="s">
        <v>25</v>
      </c>
      <c r="T229" s="93" t="s">
        <v>25</v>
      </c>
      <c r="U229" s="93" t="s">
        <v>25</v>
      </c>
      <c r="V229" s="93">
        <v>100</v>
      </c>
      <c r="W229" s="93" t="s">
        <v>25</v>
      </c>
      <c r="X229" s="93" t="s">
        <v>25</v>
      </c>
      <c r="Y229" s="13"/>
      <c r="Z229" s="13"/>
    </row>
    <row r="230" spans="1:26" s="14" customFormat="1" ht="76.5" customHeight="1">
      <c r="A230" s="77"/>
      <c r="B230" s="108"/>
      <c r="C230" s="90"/>
      <c r="D230" s="90"/>
      <c r="E230" s="93"/>
      <c r="F230" s="72" t="s">
        <v>38</v>
      </c>
      <c r="G230" s="60">
        <f t="shared" si="86"/>
        <v>2500000</v>
      </c>
      <c r="H230" s="60">
        <v>0</v>
      </c>
      <c r="I230" s="60">
        <v>0</v>
      </c>
      <c r="J230" s="60">
        <v>0</v>
      </c>
      <c r="K230" s="60">
        <v>0</v>
      </c>
      <c r="L230" s="60">
        <v>0</v>
      </c>
      <c r="M230" s="60">
        <v>2500000</v>
      </c>
      <c r="N230" s="60">
        <v>1750000</v>
      </c>
      <c r="O230" s="92"/>
      <c r="P230" s="93"/>
      <c r="Q230" s="93"/>
      <c r="R230" s="93"/>
      <c r="S230" s="93"/>
      <c r="T230" s="93"/>
      <c r="U230" s="93"/>
      <c r="V230" s="93"/>
      <c r="W230" s="93"/>
      <c r="X230" s="93"/>
      <c r="Y230" s="13"/>
      <c r="Z230" s="13"/>
    </row>
    <row r="231" spans="1:26" s="14" customFormat="1" ht="99" customHeight="1">
      <c r="A231" s="77"/>
      <c r="B231" s="108"/>
      <c r="C231" s="90"/>
      <c r="D231" s="90"/>
      <c r="E231" s="93"/>
      <c r="F231" s="72" t="s">
        <v>67</v>
      </c>
      <c r="G231" s="60">
        <f t="shared" si="86"/>
        <v>0</v>
      </c>
      <c r="H231" s="60">
        <v>0</v>
      </c>
      <c r="I231" s="60">
        <v>0</v>
      </c>
      <c r="J231" s="60">
        <v>0</v>
      </c>
      <c r="K231" s="60">
        <v>0</v>
      </c>
      <c r="L231" s="60">
        <v>0</v>
      </c>
      <c r="M231" s="60">
        <v>0</v>
      </c>
      <c r="N231" s="60">
        <v>0</v>
      </c>
      <c r="O231" s="92"/>
      <c r="P231" s="93"/>
      <c r="Q231" s="93"/>
      <c r="R231" s="93"/>
      <c r="S231" s="93"/>
      <c r="T231" s="93"/>
      <c r="U231" s="93"/>
      <c r="V231" s="93"/>
      <c r="W231" s="93"/>
      <c r="X231" s="93"/>
      <c r="Y231" s="13"/>
      <c r="Z231" s="13"/>
    </row>
    <row r="232" spans="1:26" s="14" customFormat="1" ht="48.6" customHeight="1">
      <c r="A232" s="88" t="s">
        <v>401</v>
      </c>
      <c r="B232" s="89" t="s">
        <v>80</v>
      </c>
      <c r="C232" s="90">
        <v>2022</v>
      </c>
      <c r="D232" s="90">
        <v>2026</v>
      </c>
      <c r="E232" s="91" t="s">
        <v>96</v>
      </c>
      <c r="F232" s="72" t="s">
        <v>71</v>
      </c>
      <c r="G232" s="60">
        <f t="shared" si="86"/>
        <v>3065159.42</v>
      </c>
      <c r="H232" s="60">
        <f t="shared" ref="H232:N232" si="88">H233+H234</f>
        <v>0</v>
      </c>
      <c r="I232" s="60">
        <f t="shared" si="88"/>
        <v>0</v>
      </c>
      <c r="J232" s="60">
        <f t="shared" si="88"/>
        <v>565159.42000000004</v>
      </c>
      <c r="K232" s="60">
        <f t="shared" si="88"/>
        <v>0</v>
      </c>
      <c r="L232" s="60">
        <f t="shared" si="88"/>
        <v>0</v>
      </c>
      <c r="M232" s="60">
        <f t="shared" si="88"/>
        <v>2500000</v>
      </c>
      <c r="N232" s="60">
        <f t="shared" si="88"/>
        <v>1750000</v>
      </c>
      <c r="O232" s="92" t="s">
        <v>25</v>
      </c>
      <c r="P232" s="93" t="s">
        <v>25</v>
      </c>
      <c r="Q232" s="92" t="s">
        <v>25</v>
      </c>
      <c r="R232" s="92" t="s">
        <v>25</v>
      </c>
      <c r="S232" s="92" t="s">
        <v>25</v>
      </c>
      <c r="T232" s="92" t="s">
        <v>25</v>
      </c>
      <c r="U232" s="92" t="s">
        <v>25</v>
      </c>
      <c r="V232" s="92" t="s">
        <v>25</v>
      </c>
      <c r="W232" s="92" t="s">
        <v>25</v>
      </c>
      <c r="X232" s="92" t="s">
        <v>25</v>
      </c>
      <c r="Y232" s="13"/>
      <c r="Z232" s="13"/>
    </row>
    <row r="233" spans="1:26" s="14" customFormat="1" ht="44.25" customHeight="1">
      <c r="A233" s="88"/>
      <c r="B233" s="89"/>
      <c r="C233" s="90"/>
      <c r="D233" s="90"/>
      <c r="E233" s="91"/>
      <c r="F233" s="72" t="s">
        <v>38</v>
      </c>
      <c r="G233" s="60">
        <f t="shared" si="86"/>
        <v>3065159.42</v>
      </c>
      <c r="H233" s="60">
        <v>0</v>
      </c>
      <c r="I233" s="60">
        <v>0</v>
      </c>
      <c r="J233" s="60">
        <v>565159.42000000004</v>
      </c>
      <c r="K233" s="60">
        <v>0</v>
      </c>
      <c r="L233" s="60">
        <v>0</v>
      </c>
      <c r="M233" s="60">
        <v>2500000</v>
      </c>
      <c r="N233" s="60">
        <v>1750000</v>
      </c>
      <c r="O233" s="92"/>
      <c r="P233" s="93"/>
      <c r="Q233" s="92"/>
      <c r="R233" s="92"/>
      <c r="S233" s="92"/>
      <c r="T233" s="92"/>
      <c r="U233" s="92"/>
      <c r="V233" s="92"/>
      <c r="W233" s="92"/>
      <c r="X233" s="92"/>
      <c r="Y233" s="13"/>
      <c r="Z233" s="13"/>
    </row>
    <row r="234" spans="1:26" s="14" customFormat="1" ht="44.25" customHeight="1">
      <c r="A234" s="88"/>
      <c r="B234" s="89"/>
      <c r="C234" s="90"/>
      <c r="D234" s="90"/>
      <c r="E234" s="91"/>
      <c r="F234" s="72" t="s">
        <v>67</v>
      </c>
      <c r="G234" s="60">
        <f t="shared" si="86"/>
        <v>0</v>
      </c>
      <c r="H234" s="60">
        <v>0</v>
      </c>
      <c r="I234" s="60">
        <v>0</v>
      </c>
      <c r="J234" s="60">
        <v>0</v>
      </c>
      <c r="K234" s="60">
        <v>0</v>
      </c>
      <c r="L234" s="60">
        <v>0</v>
      </c>
      <c r="M234" s="60">
        <v>0</v>
      </c>
      <c r="N234" s="60">
        <v>0</v>
      </c>
      <c r="O234" s="92"/>
      <c r="P234" s="93"/>
      <c r="Q234" s="92"/>
      <c r="R234" s="92"/>
      <c r="S234" s="92"/>
      <c r="T234" s="92"/>
      <c r="U234" s="92"/>
      <c r="V234" s="92"/>
      <c r="W234" s="92"/>
      <c r="X234" s="92"/>
      <c r="Y234" s="13"/>
      <c r="Z234" s="13"/>
    </row>
    <row r="235" spans="1:26" s="14" customFormat="1" ht="35.25" customHeight="1">
      <c r="A235" s="77" t="s">
        <v>138</v>
      </c>
      <c r="B235" s="108" t="s">
        <v>275</v>
      </c>
      <c r="C235" s="90">
        <v>2022</v>
      </c>
      <c r="D235" s="90">
        <v>2026</v>
      </c>
      <c r="E235" s="93" t="s">
        <v>73</v>
      </c>
      <c r="F235" s="72" t="s">
        <v>71</v>
      </c>
      <c r="G235" s="60">
        <f t="shared" ref="G235:G243" si="89">H235+I235+J235+K235+L235+M235</f>
        <v>0</v>
      </c>
      <c r="H235" s="60">
        <f t="shared" ref="H235:M235" si="90">H236+H237</f>
        <v>0</v>
      </c>
      <c r="I235" s="60">
        <f t="shared" si="90"/>
        <v>0</v>
      </c>
      <c r="J235" s="60">
        <f t="shared" si="90"/>
        <v>0</v>
      </c>
      <c r="K235" s="60">
        <f t="shared" si="90"/>
        <v>0</v>
      </c>
      <c r="L235" s="60">
        <f t="shared" si="90"/>
        <v>0</v>
      </c>
      <c r="M235" s="60">
        <f t="shared" si="90"/>
        <v>0</v>
      </c>
      <c r="N235" s="60">
        <f>N236+N237</f>
        <v>0</v>
      </c>
      <c r="O235" s="92" t="s">
        <v>162</v>
      </c>
      <c r="P235" s="93" t="s">
        <v>127</v>
      </c>
      <c r="Q235" s="93">
        <v>7.5</v>
      </c>
      <c r="R235" s="93" t="s">
        <v>25</v>
      </c>
      <c r="S235" s="93" t="s">
        <v>25</v>
      </c>
      <c r="T235" s="93" t="s">
        <v>25</v>
      </c>
      <c r="U235" s="93">
        <v>7.5</v>
      </c>
      <c r="V235" s="93" t="s">
        <v>25</v>
      </c>
      <c r="W235" s="93" t="s">
        <v>25</v>
      </c>
      <c r="X235" s="93" t="s">
        <v>25</v>
      </c>
      <c r="Y235" s="13"/>
      <c r="Z235" s="13"/>
    </row>
    <row r="236" spans="1:26" s="14" customFormat="1" ht="76.5" customHeight="1">
      <c r="A236" s="77"/>
      <c r="B236" s="108"/>
      <c r="C236" s="90"/>
      <c r="D236" s="90"/>
      <c r="E236" s="93"/>
      <c r="F236" s="72" t="s">
        <v>38</v>
      </c>
      <c r="G236" s="60">
        <f t="shared" si="89"/>
        <v>0</v>
      </c>
      <c r="H236" s="60">
        <v>0</v>
      </c>
      <c r="I236" s="60">
        <v>0</v>
      </c>
      <c r="J236" s="60">
        <v>0</v>
      </c>
      <c r="K236" s="60">
        <v>0</v>
      </c>
      <c r="L236" s="60">
        <v>0</v>
      </c>
      <c r="M236" s="60">
        <v>0</v>
      </c>
      <c r="N236" s="60">
        <v>0</v>
      </c>
      <c r="O236" s="92"/>
      <c r="P236" s="93"/>
      <c r="Q236" s="93"/>
      <c r="R236" s="93"/>
      <c r="S236" s="93"/>
      <c r="T236" s="93"/>
      <c r="U236" s="93"/>
      <c r="V236" s="93"/>
      <c r="W236" s="93"/>
      <c r="X236" s="93"/>
      <c r="Y236" s="13"/>
      <c r="Z236" s="13"/>
    </row>
    <row r="237" spans="1:26" s="14" customFormat="1" ht="99" customHeight="1">
      <c r="A237" s="77"/>
      <c r="B237" s="108"/>
      <c r="C237" s="90"/>
      <c r="D237" s="90"/>
      <c r="E237" s="93"/>
      <c r="F237" s="72" t="s">
        <v>67</v>
      </c>
      <c r="G237" s="60">
        <f t="shared" si="89"/>
        <v>0</v>
      </c>
      <c r="H237" s="60">
        <v>0</v>
      </c>
      <c r="I237" s="60">
        <v>0</v>
      </c>
      <c r="J237" s="60">
        <v>0</v>
      </c>
      <c r="K237" s="60">
        <v>0</v>
      </c>
      <c r="L237" s="60">
        <v>0</v>
      </c>
      <c r="M237" s="60">
        <v>0</v>
      </c>
      <c r="N237" s="60">
        <v>0</v>
      </c>
      <c r="O237" s="92"/>
      <c r="P237" s="93"/>
      <c r="Q237" s="93"/>
      <c r="R237" s="93"/>
      <c r="S237" s="93"/>
      <c r="T237" s="93"/>
      <c r="U237" s="93"/>
      <c r="V237" s="93"/>
      <c r="W237" s="93"/>
      <c r="X237" s="93"/>
      <c r="Y237" s="13"/>
      <c r="Z237" s="13"/>
    </row>
    <row r="238" spans="1:26" s="14" customFormat="1" ht="35.25" customHeight="1">
      <c r="A238" s="77" t="s">
        <v>139</v>
      </c>
      <c r="B238" s="108" t="s">
        <v>367</v>
      </c>
      <c r="C238" s="90">
        <v>2022</v>
      </c>
      <c r="D238" s="90">
        <v>2026</v>
      </c>
      <c r="E238" s="93" t="s">
        <v>73</v>
      </c>
      <c r="F238" s="72" t="s">
        <v>71</v>
      </c>
      <c r="G238" s="60">
        <f t="shared" si="89"/>
        <v>2500000</v>
      </c>
      <c r="H238" s="60">
        <f t="shared" ref="H238:M238" si="91">H239+H240</f>
        <v>0</v>
      </c>
      <c r="I238" s="60">
        <f t="shared" si="91"/>
        <v>0</v>
      </c>
      <c r="J238" s="60">
        <f t="shared" si="91"/>
        <v>0</v>
      </c>
      <c r="K238" s="60">
        <f t="shared" si="91"/>
        <v>0</v>
      </c>
      <c r="L238" s="60">
        <f>L239+L240</f>
        <v>0</v>
      </c>
      <c r="M238" s="60">
        <f t="shared" si="91"/>
        <v>2500000</v>
      </c>
      <c r="N238" s="60">
        <f>N239+N240</f>
        <v>1750000</v>
      </c>
      <c r="O238" s="92" t="s">
        <v>129</v>
      </c>
      <c r="P238" s="93" t="s">
        <v>127</v>
      </c>
      <c r="Q238" s="93">
        <v>0.5</v>
      </c>
      <c r="R238" s="93" t="s">
        <v>25</v>
      </c>
      <c r="S238" s="93" t="s">
        <v>25</v>
      </c>
      <c r="T238" s="93" t="s">
        <v>25</v>
      </c>
      <c r="U238" s="93">
        <v>0.5</v>
      </c>
      <c r="V238" s="93" t="s">
        <v>25</v>
      </c>
      <c r="W238" s="93" t="s">
        <v>25</v>
      </c>
      <c r="X238" s="93" t="s">
        <v>25</v>
      </c>
      <c r="Y238" s="13"/>
      <c r="Z238" s="13"/>
    </row>
    <row r="239" spans="1:26" s="14" customFormat="1" ht="76.5" customHeight="1">
      <c r="A239" s="77"/>
      <c r="B239" s="108"/>
      <c r="C239" s="90"/>
      <c r="D239" s="90"/>
      <c r="E239" s="93"/>
      <c r="F239" s="72" t="s">
        <v>38</v>
      </c>
      <c r="G239" s="60">
        <f t="shared" si="89"/>
        <v>2500000</v>
      </c>
      <c r="H239" s="60">
        <v>0</v>
      </c>
      <c r="I239" s="60">
        <v>0</v>
      </c>
      <c r="J239" s="60">
        <v>0</v>
      </c>
      <c r="K239" s="60">
        <v>0</v>
      </c>
      <c r="L239" s="60">
        <v>0</v>
      </c>
      <c r="M239" s="60">
        <v>2500000</v>
      </c>
      <c r="N239" s="60">
        <v>1750000</v>
      </c>
      <c r="O239" s="92"/>
      <c r="P239" s="93"/>
      <c r="Q239" s="93"/>
      <c r="R239" s="93"/>
      <c r="S239" s="93"/>
      <c r="T239" s="93"/>
      <c r="U239" s="93"/>
      <c r="V239" s="93"/>
      <c r="W239" s="93"/>
      <c r="X239" s="93"/>
      <c r="Y239" s="13"/>
      <c r="Z239" s="13"/>
    </row>
    <row r="240" spans="1:26" s="14" customFormat="1" ht="99" customHeight="1">
      <c r="A240" s="77"/>
      <c r="B240" s="108"/>
      <c r="C240" s="90"/>
      <c r="D240" s="90"/>
      <c r="E240" s="93"/>
      <c r="F240" s="72" t="s">
        <v>67</v>
      </c>
      <c r="G240" s="60">
        <f t="shared" si="89"/>
        <v>0</v>
      </c>
      <c r="H240" s="60">
        <v>0</v>
      </c>
      <c r="I240" s="60">
        <v>0</v>
      </c>
      <c r="J240" s="60">
        <v>0</v>
      </c>
      <c r="K240" s="60">
        <v>0</v>
      </c>
      <c r="L240" s="60">
        <v>0</v>
      </c>
      <c r="M240" s="60">
        <v>0</v>
      </c>
      <c r="N240" s="60">
        <v>0</v>
      </c>
      <c r="O240" s="92"/>
      <c r="P240" s="93"/>
      <c r="Q240" s="93"/>
      <c r="R240" s="93"/>
      <c r="S240" s="93"/>
      <c r="T240" s="93"/>
      <c r="U240" s="93"/>
      <c r="V240" s="93"/>
      <c r="W240" s="93"/>
      <c r="X240" s="93"/>
      <c r="Y240" s="13"/>
      <c r="Z240" s="13"/>
    </row>
    <row r="241" spans="1:26" s="14" customFormat="1" ht="48.6" customHeight="1">
      <c r="A241" s="88" t="s">
        <v>399</v>
      </c>
      <c r="B241" s="89" t="s">
        <v>80</v>
      </c>
      <c r="C241" s="90">
        <v>2022</v>
      </c>
      <c r="D241" s="90">
        <v>2026</v>
      </c>
      <c r="E241" s="91" t="s">
        <v>96</v>
      </c>
      <c r="F241" s="72" t="s">
        <v>71</v>
      </c>
      <c r="G241" s="60">
        <f t="shared" si="89"/>
        <v>2500000</v>
      </c>
      <c r="H241" s="60">
        <f t="shared" ref="H241:N241" si="92">H242+H243</f>
        <v>0</v>
      </c>
      <c r="I241" s="60">
        <f t="shared" si="92"/>
        <v>0</v>
      </c>
      <c r="J241" s="60">
        <f t="shared" si="92"/>
        <v>0</v>
      </c>
      <c r="K241" s="60">
        <f t="shared" si="92"/>
        <v>0</v>
      </c>
      <c r="L241" s="60">
        <f t="shared" si="92"/>
        <v>0</v>
      </c>
      <c r="M241" s="60">
        <f t="shared" si="92"/>
        <v>2500000</v>
      </c>
      <c r="N241" s="60">
        <f t="shared" si="92"/>
        <v>1750000</v>
      </c>
      <c r="O241" s="92" t="s">
        <v>25</v>
      </c>
      <c r="P241" s="93" t="s">
        <v>25</v>
      </c>
      <c r="Q241" s="92" t="s">
        <v>25</v>
      </c>
      <c r="R241" s="92" t="s">
        <v>25</v>
      </c>
      <c r="S241" s="92" t="s">
        <v>25</v>
      </c>
      <c r="T241" s="92" t="s">
        <v>25</v>
      </c>
      <c r="U241" s="92" t="s">
        <v>25</v>
      </c>
      <c r="V241" s="92" t="s">
        <v>25</v>
      </c>
      <c r="W241" s="92" t="s">
        <v>25</v>
      </c>
      <c r="X241" s="92" t="s">
        <v>25</v>
      </c>
      <c r="Y241" s="13"/>
      <c r="Z241" s="13"/>
    </row>
    <row r="242" spans="1:26" s="14" customFormat="1" ht="44.25" customHeight="1">
      <c r="A242" s="88"/>
      <c r="B242" s="89"/>
      <c r="C242" s="90"/>
      <c r="D242" s="90"/>
      <c r="E242" s="91"/>
      <c r="F242" s="72" t="s">
        <v>38</v>
      </c>
      <c r="G242" s="60">
        <f t="shared" si="89"/>
        <v>2500000</v>
      </c>
      <c r="H242" s="60">
        <v>0</v>
      </c>
      <c r="I242" s="60">
        <v>0</v>
      </c>
      <c r="J242" s="60">
        <v>0</v>
      </c>
      <c r="K242" s="60">
        <v>0</v>
      </c>
      <c r="L242" s="60">
        <v>0</v>
      </c>
      <c r="M242" s="60">
        <v>2500000</v>
      </c>
      <c r="N242" s="60">
        <v>1750000</v>
      </c>
      <c r="O242" s="92"/>
      <c r="P242" s="93"/>
      <c r="Q242" s="92"/>
      <c r="R242" s="92"/>
      <c r="S242" s="92"/>
      <c r="T242" s="92"/>
      <c r="U242" s="92"/>
      <c r="V242" s="92"/>
      <c r="W242" s="92"/>
      <c r="X242" s="92"/>
      <c r="Y242" s="13"/>
      <c r="Z242" s="13"/>
    </row>
    <row r="243" spans="1:26" s="14" customFormat="1" ht="44.25" customHeight="1">
      <c r="A243" s="88"/>
      <c r="B243" s="89"/>
      <c r="C243" s="90"/>
      <c r="D243" s="90"/>
      <c r="E243" s="91"/>
      <c r="F243" s="72" t="s">
        <v>67</v>
      </c>
      <c r="G243" s="60">
        <f t="shared" si="89"/>
        <v>0</v>
      </c>
      <c r="H243" s="60">
        <v>0</v>
      </c>
      <c r="I243" s="60">
        <v>0</v>
      </c>
      <c r="J243" s="60">
        <v>0</v>
      </c>
      <c r="K243" s="60">
        <v>0</v>
      </c>
      <c r="L243" s="60">
        <v>0</v>
      </c>
      <c r="M243" s="60">
        <v>0</v>
      </c>
      <c r="N243" s="60">
        <v>0</v>
      </c>
      <c r="O243" s="92"/>
      <c r="P243" s="93"/>
      <c r="Q243" s="92"/>
      <c r="R243" s="92"/>
      <c r="S243" s="92"/>
      <c r="T243" s="92"/>
      <c r="U243" s="92"/>
      <c r="V243" s="92"/>
      <c r="W243" s="92"/>
      <c r="X243" s="92"/>
      <c r="Y243" s="13"/>
      <c r="Z243" s="13"/>
    </row>
    <row r="244" spans="1:26" s="14" customFormat="1" ht="35.25" customHeight="1">
      <c r="A244" s="77" t="s">
        <v>142</v>
      </c>
      <c r="B244" s="108" t="s">
        <v>276</v>
      </c>
      <c r="C244" s="90">
        <v>2022</v>
      </c>
      <c r="D244" s="90">
        <v>2026</v>
      </c>
      <c r="E244" s="93" t="s">
        <v>73</v>
      </c>
      <c r="F244" s="72" t="s">
        <v>71</v>
      </c>
      <c r="G244" s="60">
        <f t="shared" ref="G244:G256" si="93">H244+I244+J244+K244+L244+M244</f>
        <v>784664.42</v>
      </c>
      <c r="H244" s="60">
        <f t="shared" ref="H244:M244" si="94">H245+H246</f>
        <v>0</v>
      </c>
      <c r="I244" s="60">
        <f t="shared" si="94"/>
        <v>0</v>
      </c>
      <c r="J244" s="60">
        <f t="shared" si="94"/>
        <v>784664.42</v>
      </c>
      <c r="K244" s="60">
        <f t="shared" si="94"/>
        <v>0</v>
      </c>
      <c r="L244" s="60">
        <f t="shared" si="94"/>
        <v>0</v>
      </c>
      <c r="M244" s="60">
        <f t="shared" si="94"/>
        <v>0</v>
      </c>
      <c r="N244" s="60">
        <f>N245+N246</f>
        <v>0</v>
      </c>
      <c r="O244" s="92" t="s">
        <v>74</v>
      </c>
      <c r="P244" s="93" t="s">
        <v>75</v>
      </c>
      <c r="Q244" s="93">
        <v>100</v>
      </c>
      <c r="R244" s="93" t="s">
        <v>25</v>
      </c>
      <c r="S244" s="93" t="s">
        <v>25</v>
      </c>
      <c r="T244" s="93">
        <v>100</v>
      </c>
      <c r="U244" s="93" t="s">
        <v>25</v>
      </c>
      <c r="V244" s="93" t="s">
        <v>25</v>
      </c>
      <c r="W244" s="93" t="s">
        <v>25</v>
      </c>
      <c r="X244" s="93" t="s">
        <v>25</v>
      </c>
      <c r="Y244" s="13"/>
      <c r="Z244" s="13"/>
    </row>
    <row r="245" spans="1:26" s="14" customFormat="1" ht="76.5" customHeight="1">
      <c r="A245" s="77"/>
      <c r="B245" s="108"/>
      <c r="C245" s="90"/>
      <c r="D245" s="90"/>
      <c r="E245" s="93"/>
      <c r="F245" s="72" t="s">
        <v>38</v>
      </c>
      <c r="G245" s="60">
        <f t="shared" si="93"/>
        <v>784664.42</v>
      </c>
      <c r="H245" s="60">
        <v>0</v>
      </c>
      <c r="I245" s="60">
        <v>0</v>
      </c>
      <c r="J245" s="60">
        <v>784664.42</v>
      </c>
      <c r="K245" s="60">
        <v>0</v>
      </c>
      <c r="L245" s="60">
        <v>0</v>
      </c>
      <c r="M245" s="60">
        <v>0</v>
      </c>
      <c r="N245" s="60">
        <v>0</v>
      </c>
      <c r="O245" s="92"/>
      <c r="P245" s="93"/>
      <c r="Q245" s="93"/>
      <c r="R245" s="93"/>
      <c r="S245" s="93"/>
      <c r="T245" s="93"/>
      <c r="U245" s="93"/>
      <c r="V245" s="93"/>
      <c r="W245" s="93"/>
      <c r="X245" s="93"/>
      <c r="Y245" s="13"/>
      <c r="Z245" s="13"/>
    </row>
    <row r="246" spans="1:26" s="14" customFormat="1" ht="99" customHeight="1">
      <c r="A246" s="77"/>
      <c r="B246" s="108"/>
      <c r="C246" s="90"/>
      <c r="D246" s="90"/>
      <c r="E246" s="93"/>
      <c r="F246" s="72" t="s">
        <v>67</v>
      </c>
      <c r="G246" s="60">
        <f t="shared" si="93"/>
        <v>0</v>
      </c>
      <c r="H246" s="60">
        <v>0</v>
      </c>
      <c r="I246" s="60">
        <v>0</v>
      </c>
      <c r="J246" s="60">
        <v>0</v>
      </c>
      <c r="K246" s="60">
        <v>0</v>
      </c>
      <c r="L246" s="60">
        <v>0</v>
      </c>
      <c r="M246" s="60">
        <v>0</v>
      </c>
      <c r="N246" s="60">
        <v>0</v>
      </c>
      <c r="O246" s="92"/>
      <c r="P246" s="93"/>
      <c r="Q246" s="93"/>
      <c r="R246" s="93"/>
      <c r="S246" s="93"/>
      <c r="T246" s="93"/>
      <c r="U246" s="93"/>
      <c r="V246" s="93"/>
      <c r="W246" s="93"/>
      <c r="X246" s="93"/>
      <c r="Y246" s="13"/>
      <c r="Z246" s="13"/>
    </row>
    <row r="247" spans="1:26" s="14" customFormat="1" ht="48.6" customHeight="1">
      <c r="A247" s="88" t="s">
        <v>277</v>
      </c>
      <c r="B247" s="89" t="s">
        <v>80</v>
      </c>
      <c r="C247" s="90">
        <v>2022</v>
      </c>
      <c r="D247" s="90">
        <v>2026</v>
      </c>
      <c r="E247" s="91" t="s">
        <v>96</v>
      </c>
      <c r="F247" s="72" t="s">
        <v>71</v>
      </c>
      <c r="G247" s="60">
        <f t="shared" si="93"/>
        <v>565159.42000000004</v>
      </c>
      <c r="H247" s="60">
        <f t="shared" ref="H247:M247" si="95">H248+H249</f>
        <v>0</v>
      </c>
      <c r="I247" s="60">
        <f t="shared" si="95"/>
        <v>0</v>
      </c>
      <c r="J247" s="60">
        <f t="shared" si="95"/>
        <v>565159.42000000004</v>
      </c>
      <c r="K247" s="60">
        <f t="shared" si="95"/>
        <v>0</v>
      </c>
      <c r="L247" s="60">
        <f t="shared" si="95"/>
        <v>0</v>
      </c>
      <c r="M247" s="60">
        <f t="shared" si="95"/>
        <v>0</v>
      </c>
      <c r="N247" s="60">
        <f>N248+N249</f>
        <v>0</v>
      </c>
      <c r="O247" s="92" t="s">
        <v>25</v>
      </c>
      <c r="P247" s="93" t="s">
        <v>25</v>
      </c>
      <c r="Q247" s="92" t="s">
        <v>25</v>
      </c>
      <c r="R247" s="92" t="s">
        <v>25</v>
      </c>
      <c r="S247" s="92" t="s">
        <v>25</v>
      </c>
      <c r="T247" s="92" t="s">
        <v>25</v>
      </c>
      <c r="U247" s="92" t="s">
        <v>25</v>
      </c>
      <c r="V247" s="92" t="s">
        <v>25</v>
      </c>
      <c r="W247" s="92" t="s">
        <v>25</v>
      </c>
      <c r="X247" s="92" t="s">
        <v>25</v>
      </c>
      <c r="Y247" s="13"/>
      <c r="Z247" s="13"/>
    </row>
    <row r="248" spans="1:26" s="14" customFormat="1" ht="44.25" customHeight="1">
      <c r="A248" s="88"/>
      <c r="B248" s="89"/>
      <c r="C248" s="90"/>
      <c r="D248" s="90"/>
      <c r="E248" s="91"/>
      <c r="F248" s="72" t="s">
        <v>38</v>
      </c>
      <c r="G248" s="60">
        <f t="shared" si="93"/>
        <v>565159.42000000004</v>
      </c>
      <c r="H248" s="60">
        <v>0</v>
      </c>
      <c r="I248" s="60">
        <v>0</v>
      </c>
      <c r="J248" s="60">
        <v>565159.42000000004</v>
      </c>
      <c r="K248" s="60">
        <v>0</v>
      </c>
      <c r="L248" s="60">
        <v>0</v>
      </c>
      <c r="M248" s="60">
        <v>0</v>
      </c>
      <c r="N248" s="60">
        <v>0</v>
      </c>
      <c r="O248" s="92"/>
      <c r="P248" s="93"/>
      <c r="Q248" s="92"/>
      <c r="R248" s="92"/>
      <c r="S248" s="92"/>
      <c r="T248" s="92"/>
      <c r="U248" s="92"/>
      <c r="V248" s="92"/>
      <c r="W248" s="92"/>
      <c r="X248" s="92"/>
      <c r="Y248" s="13"/>
      <c r="Z248" s="13"/>
    </row>
    <row r="249" spans="1:26" s="14" customFormat="1" ht="44.25" customHeight="1">
      <c r="A249" s="88"/>
      <c r="B249" s="89"/>
      <c r="C249" s="90"/>
      <c r="D249" s="90"/>
      <c r="E249" s="91"/>
      <c r="F249" s="72" t="s">
        <v>67</v>
      </c>
      <c r="G249" s="60">
        <f t="shared" si="93"/>
        <v>0</v>
      </c>
      <c r="H249" s="60">
        <v>0</v>
      </c>
      <c r="I249" s="60">
        <v>0</v>
      </c>
      <c r="J249" s="60">
        <v>0</v>
      </c>
      <c r="K249" s="60">
        <v>0</v>
      </c>
      <c r="L249" s="60">
        <v>0</v>
      </c>
      <c r="M249" s="60">
        <v>0</v>
      </c>
      <c r="N249" s="60">
        <v>0</v>
      </c>
      <c r="O249" s="92"/>
      <c r="P249" s="93"/>
      <c r="Q249" s="92"/>
      <c r="R249" s="92"/>
      <c r="S249" s="92"/>
      <c r="T249" s="92"/>
      <c r="U249" s="92"/>
      <c r="V249" s="92"/>
      <c r="W249" s="92"/>
      <c r="X249" s="92"/>
      <c r="Y249" s="13"/>
      <c r="Z249" s="13"/>
    </row>
    <row r="250" spans="1:26" s="14" customFormat="1" ht="44.25" customHeight="1">
      <c r="A250" s="77" t="s">
        <v>278</v>
      </c>
      <c r="B250" s="90" t="s">
        <v>113</v>
      </c>
      <c r="C250" s="90">
        <v>2022</v>
      </c>
      <c r="D250" s="90">
        <v>2026</v>
      </c>
      <c r="E250" s="93" t="s">
        <v>96</v>
      </c>
      <c r="F250" s="72" t="s">
        <v>71</v>
      </c>
      <c r="G250" s="60">
        <f t="shared" si="93"/>
        <v>219505</v>
      </c>
      <c r="H250" s="60">
        <f t="shared" ref="H250:M250" si="96">H251+H252</f>
        <v>0</v>
      </c>
      <c r="I250" s="60">
        <f t="shared" si="96"/>
        <v>0</v>
      </c>
      <c r="J250" s="60">
        <f t="shared" si="96"/>
        <v>219505</v>
      </c>
      <c r="K250" s="60">
        <f t="shared" si="96"/>
        <v>0</v>
      </c>
      <c r="L250" s="60">
        <f t="shared" si="96"/>
        <v>0</v>
      </c>
      <c r="M250" s="60">
        <f t="shared" si="96"/>
        <v>0</v>
      </c>
      <c r="N250" s="60">
        <f>N251+N252</f>
        <v>0</v>
      </c>
      <c r="O250" s="92" t="s">
        <v>25</v>
      </c>
      <c r="P250" s="93" t="s">
        <v>25</v>
      </c>
      <c r="Q250" s="92" t="s">
        <v>25</v>
      </c>
      <c r="R250" s="92" t="s">
        <v>25</v>
      </c>
      <c r="S250" s="92" t="s">
        <v>25</v>
      </c>
      <c r="T250" s="92" t="s">
        <v>25</v>
      </c>
      <c r="U250" s="92" t="s">
        <v>25</v>
      </c>
      <c r="V250" s="92" t="s">
        <v>25</v>
      </c>
      <c r="W250" s="92" t="s">
        <v>25</v>
      </c>
      <c r="X250" s="92" t="s">
        <v>25</v>
      </c>
      <c r="Y250" s="13"/>
      <c r="Z250" s="13"/>
    </row>
    <row r="251" spans="1:26" s="14" customFormat="1" ht="44.25" customHeight="1">
      <c r="A251" s="77"/>
      <c r="B251" s="90"/>
      <c r="C251" s="90"/>
      <c r="D251" s="90"/>
      <c r="E251" s="93"/>
      <c r="F251" s="72" t="s">
        <v>38</v>
      </c>
      <c r="G251" s="60">
        <f t="shared" si="93"/>
        <v>219505</v>
      </c>
      <c r="H251" s="60">
        <v>0</v>
      </c>
      <c r="I251" s="60">
        <v>0</v>
      </c>
      <c r="J251" s="60">
        <v>219505</v>
      </c>
      <c r="K251" s="60">
        <v>0</v>
      </c>
      <c r="L251" s="60">
        <v>0</v>
      </c>
      <c r="M251" s="60">
        <v>0</v>
      </c>
      <c r="N251" s="60">
        <v>0</v>
      </c>
      <c r="O251" s="92"/>
      <c r="P251" s="93"/>
      <c r="Q251" s="92"/>
      <c r="R251" s="92"/>
      <c r="S251" s="92"/>
      <c r="T251" s="92"/>
      <c r="U251" s="92"/>
      <c r="V251" s="92"/>
      <c r="W251" s="92"/>
      <c r="X251" s="92"/>
      <c r="Y251" s="13"/>
      <c r="Z251" s="13"/>
    </row>
    <row r="252" spans="1:26" s="14" customFormat="1" ht="44.25" customHeight="1">
      <c r="A252" s="77"/>
      <c r="B252" s="90"/>
      <c r="C252" s="90"/>
      <c r="D252" s="90"/>
      <c r="E252" s="93"/>
      <c r="F252" s="72" t="s">
        <v>67</v>
      </c>
      <c r="G252" s="60">
        <f t="shared" si="93"/>
        <v>0</v>
      </c>
      <c r="H252" s="60">
        <v>0</v>
      </c>
      <c r="I252" s="60">
        <v>0</v>
      </c>
      <c r="J252" s="60">
        <v>0</v>
      </c>
      <c r="K252" s="60">
        <v>0</v>
      </c>
      <c r="L252" s="60">
        <v>0</v>
      </c>
      <c r="M252" s="60">
        <v>0</v>
      </c>
      <c r="N252" s="60">
        <v>0</v>
      </c>
      <c r="O252" s="92"/>
      <c r="P252" s="93"/>
      <c r="Q252" s="92"/>
      <c r="R252" s="92"/>
      <c r="S252" s="92"/>
      <c r="T252" s="92"/>
      <c r="U252" s="92"/>
      <c r="V252" s="92"/>
      <c r="W252" s="92"/>
      <c r="X252" s="92"/>
      <c r="Y252" s="13"/>
      <c r="Z252" s="13"/>
    </row>
    <row r="253" spans="1:26" s="14" customFormat="1" ht="35.25" hidden="1" customHeight="1">
      <c r="A253" s="77" t="s">
        <v>165</v>
      </c>
      <c r="B253" s="108" t="s">
        <v>166</v>
      </c>
      <c r="C253" s="90">
        <v>2022</v>
      </c>
      <c r="D253" s="90">
        <v>2022</v>
      </c>
      <c r="E253" s="93" t="s">
        <v>73</v>
      </c>
      <c r="F253" s="72" t="s">
        <v>71</v>
      </c>
      <c r="G253" s="60">
        <f t="shared" si="93"/>
        <v>0</v>
      </c>
      <c r="H253" s="60">
        <f t="shared" ref="H253:M253" si="97">H254+H255</f>
        <v>0</v>
      </c>
      <c r="I253" s="60">
        <f t="shared" si="97"/>
        <v>0</v>
      </c>
      <c r="J253" s="60">
        <f t="shared" si="97"/>
        <v>0</v>
      </c>
      <c r="K253" s="60">
        <f t="shared" si="97"/>
        <v>0</v>
      </c>
      <c r="L253" s="60">
        <f t="shared" si="97"/>
        <v>0</v>
      </c>
      <c r="M253" s="60">
        <f t="shared" si="97"/>
        <v>0</v>
      </c>
      <c r="N253" s="60">
        <f>N254+N255</f>
        <v>0</v>
      </c>
      <c r="O253" s="92" t="s">
        <v>74</v>
      </c>
      <c r="P253" s="93" t="s">
        <v>75</v>
      </c>
      <c r="Q253" s="93">
        <v>100</v>
      </c>
      <c r="R253" s="93" t="s">
        <v>25</v>
      </c>
      <c r="S253" s="93" t="s">
        <v>25</v>
      </c>
      <c r="T253" s="93" t="s">
        <v>25</v>
      </c>
      <c r="U253" s="93" t="s">
        <v>25</v>
      </c>
      <c r="V253" s="93" t="s">
        <v>25</v>
      </c>
      <c r="W253" s="93" t="s">
        <v>25</v>
      </c>
      <c r="X253" s="93" t="s">
        <v>25</v>
      </c>
      <c r="Y253" s="13"/>
      <c r="Z253" s="13"/>
    </row>
    <row r="254" spans="1:26" s="14" customFormat="1" ht="76.5" hidden="1" customHeight="1">
      <c r="A254" s="77"/>
      <c r="B254" s="108"/>
      <c r="C254" s="90"/>
      <c r="D254" s="90"/>
      <c r="E254" s="93"/>
      <c r="F254" s="72" t="s">
        <v>38</v>
      </c>
      <c r="G254" s="60">
        <f t="shared" si="93"/>
        <v>0</v>
      </c>
      <c r="H254" s="60">
        <v>0</v>
      </c>
      <c r="I254" s="60">
        <v>0</v>
      </c>
      <c r="J254" s="60">
        <v>0</v>
      </c>
      <c r="K254" s="60">
        <v>0</v>
      </c>
      <c r="L254" s="60">
        <v>0</v>
      </c>
      <c r="M254" s="60">
        <v>0</v>
      </c>
      <c r="N254" s="60">
        <v>0</v>
      </c>
      <c r="O254" s="92"/>
      <c r="P254" s="93"/>
      <c r="Q254" s="93"/>
      <c r="R254" s="93"/>
      <c r="S254" s="93"/>
      <c r="T254" s="93"/>
      <c r="U254" s="93"/>
      <c r="V254" s="93"/>
      <c r="W254" s="93"/>
      <c r="X254" s="93"/>
      <c r="Y254" s="13"/>
      <c r="Z254" s="13"/>
    </row>
    <row r="255" spans="1:26" s="14" customFormat="1" ht="99" hidden="1" customHeight="1">
      <c r="A255" s="77"/>
      <c r="B255" s="108"/>
      <c r="C255" s="90"/>
      <c r="D255" s="90"/>
      <c r="E255" s="93"/>
      <c r="F255" s="72" t="s">
        <v>67</v>
      </c>
      <c r="G255" s="60">
        <f t="shared" si="93"/>
        <v>0</v>
      </c>
      <c r="H255" s="60">
        <v>0</v>
      </c>
      <c r="I255" s="60">
        <v>0</v>
      </c>
      <c r="J255" s="60">
        <v>0</v>
      </c>
      <c r="K255" s="60">
        <v>0</v>
      </c>
      <c r="L255" s="60">
        <v>0</v>
      </c>
      <c r="M255" s="60">
        <v>0</v>
      </c>
      <c r="N255" s="60">
        <v>0</v>
      </c>
      <c r="O255" s="92"/>
      <c r="P255" s="93"/>
      <c r="Q255" s="93"/>
      <c r="R255" s="93"/>
      <c r="S255" s="93"/>
      <c r="T255" s="93"/>
      <c r="U255" s="93"/>
      <c r="V255" s="93"/>
      <c r="W255" s="93"/>
      <c r="X255" s="93"/>
      <c r="Y255" s="13"/>
      <c r="Z255" s="13"/>
    </row>
    <row r="256" spans="1:26" s="14" customFormat="1" ht="44.25" hidden="1" customHeight="1">
      <c r="A256" s="88" t="s">
        <v>167</v>
      </c>
      <c r="B256" s="89" t="s">
        <v>80</v>
      </c>
      <c r="C256" s="90">
        <v>2022</v>
      </c>
      <c r="D256" s="90">
        <v>2022</v>
      </c>
      <c r="E256" s="91" t="s">
        <v>96</v>
      </c>
      <c r="F256" s="72" t="s">
        <v>71</v>
      </c>
      <c r="G256" s="60">
        <f t="shared" si="93"/>
        <v>0</v>
      </c>
      <c r="H256" s="60">
        <f t="shared" ref="H256:M256" si="98">H257+H258</f>
        <v>0</v>
      </c>
      <c r="I256" s="60">
        <f t="shared" si="98"/>
        <v>0</v>
      </c>
      <c r="J256" s="60">
        <f t="shared" si="98"/>
        <v>0</v>
      </c>
      <c r="K256" s="60">
        <f t="shared" si="98"/>
        <v>0</v>
      </c>
      <c r="L256" s="60">
        <f t="shared" si="98"/>
        <v>0</v>
      </c>
      <c r="M256" s="60">
        <f t="shared" si="98"/>
        <v>0</v>
      </c>
      <c r="N256" s="60">
        <f>N257+N258</f>
        <v>0</v>
      </c>
      <c r="O256" s="92" t="s">
        <v>25</v>
      </c>
      <c r="P256" s="93" t="s">
        <v>25</v>
      </c>
      <c r="Q256" s="92" t="s">
        <v>25</v>
      </c>
      <c r="R256" s="92" t="s">
        <v>25</v>
      </c>
      <c r="S256" s="92" t="s">
        <v>25</v>
      </c>
      <c r="T256" s="92" t="s">
        <v>25</v>
      </c>
      <c r="U256" s="92" t="s">
        <v>25</v>
      </c>
      <c r="V256" s="92" t="s">
        <v>25</v>
      </c>
      <c r="W256" s="92" t="s">
        <v>25</v>
      </c>
      <c r="X256" s="92" t="s">
        <v>25</v>
      </c>
      <c r="Y256" s="13"/>
      <c r="Z256" s="13"/>
    </row>
    <row r="257" spans="1:26" s="14" customFormat="1" ht="44.25" hidden="1" customHeight="1">
      <c r="A257" s="88"/>
      <c r="B257" s="89"/>
      <c r="C257" s="90"/>
      <c r="D257" s="90"/>
      <c r="E257" s="91"/>
      <c r="F257" s="72" t="s">
        <v>38</v>
      </c>
      <c r="G257" s="60">
        <v>50000</v>
      </c>
      <c r="H257" s="60">
        <v>0</v>
      </c>
      <c r="I257" s="60">
        <v>0</v>
      </c>
      <c r="J257" s="60">
        <v>0</v>
      </c>
      <c r="K257" s="60">
        <v>0</v>
      </c>
      <c r="L257" s="60">
        <v>0</v>
      </c>
      <c r="M257" s="60">
        <v>0</v>
      </c>
      <c r="N257" s="60">
        <v>0</v>
      </c>
      <c r="O257" s="92"/>
      <c r="P257" s="93"/>
      <c r="Q257" s="92"/>
      <c r="R257" s="92"/>
      <c r="S257" s="92"/>
      <c r="T257" s="92"/>
      <c r="U257" s="92"/>
      <c r="V257" s="92"/>
      <c r="W257" s="92"/>
      <c r="X257" s="92"/>
      <c r="Y257" s="13"/>
      <c r="Z257" s="13"/>
    </row>
    <row r="258" spans="1:26" s="14" customFormat="1" ht="44.25" hidden="1" customHeight="1">
      <c r="A258" s="88"/>
      <c r="B258" s="89"/>
      <c r="C258" s="90"/>
      <c r="D258" s="90"/>
      <c r="E258" s="91"/>
      <c r="F258" s="72" t="s">
        <v>67</v>
      </c>
      <c r="G258" s="60">
        <f t="shared" ref="G258:G283" si="99">H258+I258+J258+K258+L258+M258</f>
        <v>0</v>
      </c>
      <c r="H258" s="60">
        <v>0</v>
      </c>
      <c r="I258" s="60">
        <v>0</v>
      </c>
      <c r="J258" s="60">
        <v>0</v>
      </c>
      <c r="K258" s="60">
        <v>0</v>
      </c>
      <c r="L258" s="60">
        <v>0</v>
      </c>
      <c r="M258" s="60">
        <v>0</v>
      </c>
      <c r="N258" s="60">
        <v>0</v>
      </c>
      <c r="O258" s="92"/>
      <c r="P258" s="93"/>
      <c r="Q258" s="92"/>
      <c r="R258" s="92"/>
      <c r="S258" s="92"/>
      <c r="T258" s="92"/>
      <c r="U258" s="92"/>
      <c r="V258" s="92"/>
      <c r="W258" s="92"/>
      <c r="X258" s="92"/>
      <c r="Y258" s="13"/>
      <c r="Z258" s="13"/>
    </row>
    <row r="259" spans="1:26" s="14" customFormat="1" ht="44.25" hidden="1" customHeight="1">
      <c r="A259" s="77" t="s">
        <v>168</v>
      </c>
      <c r="B259" s="90" t="s">
        <v>113</v>
      </c>
      <c r="C259" s="90">
        <v>2022</v>
      </c>
      <c r="D259" s="90">
        <v>2022</v>
      </c>
      <c r="E259" s="93" t="s">
        <v>96</v>
      </c>
      <c r="F259" s="72" t="s">
        <v>71</v>
      </c>
      <c r="G259" s="60">
        <f t="shared" si="99"/>
        <v>0</v>
      </c>
      <c r="H259" s="60">
        <f t="shared" ref="H259:M259" si="100">H260+H261</f>
        <v>0</v>
      </c>
      <c r="I259" s="60">
        <f t="shared" si="100"/>
        <v>0</v>
      </c>
      <c r="J259" s="60">
        <f t="shared" si="100"/>
        <v>0</v>
      </c>
      <c r="K259" s="60">
        <f t="shared" si="100"/>
        <v>0</v>
      </c>
      <c r="L259" s="60">
        <f t="shared" si="100"/>
        <v>0</v>
      </c>
      <c r="M259" s="60">
        <f t="shared" si="100"/>
        <v>0</v>
      </c>
      <c r="N259" s="60">
        <f>N260+N261</f>
        <v>0</v>
      </c>
      <c r="O259" s="92" t="s">
        <v>25</v>
      </c>
      <c r="P259" s="93" t="s">
        <v>25</v>
      </c>
      <c r="Q259" s="92" t="s">
        <v>25</v>
      </c>
      <c r="R259" s="92" t="s">
        <v>25</v>
      </c>
      <c r="S259" s="92" t="s">
        <v>25</v>
      </c>
      <c r="T259" s="92" t="s">
        <v>25</v>
      </c>
      <c r="U259" s="92" t="s">
        <v>25</v>
      </c>
      <c r="V259" s="92" t="s">
        <v>25</v>
      </c>
      <c r="W259" s="92" t="s">
        <v>25</v>
      </c>
      <c r="X259" s="92" t="s">
        <v>25</v>
      </c>
      <c r="Y259" s="13"/>
      <c r="Z259" s="13"/>
    </row>
    <row r="260" spans="1:26" s="14" customFormat="1" ht="44.25" hidden="1" customHeight="1">
      <c r="A260" s="77"/>
      <c r="B260" s="90"/>
      <c r="C260" s="90"/>
      <c r="D260" s="90"/>
      <c r="E260" s="93"/>
      <c r="F260" s="72" t="s">
        <v>38</v>
      </c>
      <c r="G260" s="60">
        <f t="shared" si="99"/>
        <v>0</v>
      </c>
      <c r="H260" s="60">
        <v>0</v>
      </c>
      <c r="I260" s="60">
        <v>0</v>
      </c>
      <c r="J260" s="60">
        <v>0</v>
      </c>
      <c r="K260" s="60">
        <v>0</v>
      </c>
      <c r="L260" s="60">
        <v>0</v>
      </c>
      <c r="M260" s="60">
        <v>0</v>
      </c>
      <c r="N260" s="60">
        <v>0</v>
      </c>
      <c r="O260" s="92"/>
      <c r="P260" s="93"/>
      <c r="Q260" s="92"/>
      <c r="R260" s="92"/>
      <c r="S260" s="92"/>
      <c r="T260" s="92"/>
      <c r="U260" s="92"/>
      <c r="V260" s="92"/>
      <c r="W260" s="92"/>
      <c r="X260" s="92"/>
      <c r="Y260" s="13"/>
      <c r="Z260" s="13"/>
    </row>
    <row r="261" spans="1:26" s="14" customFormat="1" ht="44.25" hidden="1" customHeight="1">
      <c r="A261" s="77"/>
      <c r="B261" s="90"/>
      <c r="C261" s="90"/>
      <c r="D261" s="90"/>
      <c r="E261" s="93"/>
      <c r="F261" s="72" t="s">
        <v>67</v>
      </c>
      <c r="G261" s="60">
        <f t="shared" si="99"/>
        <v>0</v>
      </c>
      <c r="H261" s="60">
        <v>0</v>
      </c>
      <c r="I261" s="60">
        <v>0</v>
      </c>
      <c r="J261" s="60">
        <v>0</v>
      </c>
      <c r="K261" s="60">
        <v>0</v>
      </c>
      <c r="L261" s="60">
        <v>0</v>
      </c>
      <c r="M261" s="60">
        <v>0</v>
      </c>
      <c r="N261" s="60">
        <v>0</v>
      </c>
      <c r="O261" s="92"/>
      <c r="P261" s="93"/>
      <c r="Q261" s="92"/>
      <c r="R261" s="92"/>
      <c r="S261" s="92"/>
      <c r="T261" s="92"/>
      <c r="U261" s="92"/>
      <c r="V261" s="92"/>
      <c r="W261" s="92"/>
      <c r="X261" s="92"/>
      <c r="Y261" s="13"/>
      <c r="Z261" s="13"/>
    </row>
    <row r="262" spans="1:26" s="14" customFormat="1" ht="35.25" hidden="1" customHeight="1">
      <c r="A262" s="77" t="s">
        <v>169</v>
      </c>
      <c r="B262" s="108" t="s">
        <v>170</v>
      </c>
      <c r="C262" s="90">
        <v>2022</v>
      </c>
      <c r="D262" s="90">
        <v>2022</v>
      </c>
      <c r="E262" s="93" t="s">
        <v>73</v>
      </c>
      <c r="F262" s="72" t="s">
        <v>71</v>
      </c>
      <c r="G262" s="60">
        <f t="shared" si="99"/>
        <v>0</v>
      </c>
      <c r="H262" s="60">
        <f t="shared" ref="H262:M262" si="101">H263+H264</f>
        <v>0</v>
      </c>
      <c r="I262" s="60">
        <f t="shared" si="101"/>
        <v>0</v>
      </c>
      <c r="J262" s="60">
        <f t="shared" si="101"/>
        <v>0</v>
      </c>
      <c r="K262" s="60">
        <f t="shared" si="101"/>
        <v>0</v>
      </c>
      <c r="L262" s="60">
        <f t="shared" si="101"/>
        <v>0</v>
      </c>
      <c r="M262" s="60">
        <f t="shared" si="101"/>
        <v>0</v>
      </c>
      <c r="N262" s="60">
        <f>N263+N264</f>
        <v>0</v>
      </c>
      <c r="O262" s="92" t="s">
        <v>74</v>
      </c>
      <c r="P262" s="93" t="s">
        <v>75</v>
      </c>
      <c r="Q262" s="93">
        <v>100</v>
      </c>
      <c r="R262" s="93" t="s">
        <v>25</v>
      </c>
      <c r="S262" s="93" t="s">
        <v>25</v>
      </c>
      <c r="T262" s="93" t="s">
        <v>25</v>
      </c>
      <c r="U262" s="93" t="s">
        <v>25</v>
      </c>
      <c r="V262" s="93" t="s">
        <v>25</v>
      </c>
      <c r="W262" s="93" t="s">
        <v>25</v>
      </c>
      <c r="X262" s="93" t="s">
        <v>25</v>
      </c>
      <c r="Y262" s="13"/>
      <c r="Z262" s="13"/>
    </row>
    <row r="263" spans="1:26" s="14" customFormat="1" ht="76.5" hidden="1" customHeight="1">
      <c r="A263" s="77"/>
      <c r="B263" s="108"/>
      <c r="C263" s="90"/>
      <c r="D263" s="90"/>
      <c r="E263" s="93"/>
      <c r="F263" s="72" t="s">
        <v>38</v>
      </c>
      <c r="G263" s="60">
        <f t="shared" si="99"/>
        <v>0</v>
      </c>
      <c r="H263" s="60">
        <v>0</v>
      </c>
      <c r="I263" s="60">
        <v>0</v>
      </c>
      <c r="J263" s="60">
        <v>0</v>
      </c>
      <c r="K263" s="60">
        <v>0</v>
      </c>
      <c r="L263" s="60">
        <v>0</v>
      </c>
      <c r="M263" s="60">
        <v>0</v>
      </c>
      <c r="N263" s="60">
        <v>0</v>
      </c>
      <c r="O263" s="92"/>
      <c r="P263" s="93"/>
      <c r="Q263" s="93"/>
      <c r="R263" s="93"/>
      <c r="S263" s="93"/>
      <c r="T263" s="93"/>
      <c r="U263" s="93"/>
      <c r="V263" s="93"/>
      <c r="W263" s="93"/>
      <c r="X263" s="93"/>
      <c r="Y263" s="13"/>
      <c r="Z263" s="13"/>
    </row>
    <row r="264" spans="1:26" s="14" customFormat="1" ht="99" hidden="1" customHeight="1">
      <c r="A264" s="77"/>
      <c r="B264" s="108"/>
      <c r="C264" s="90"/>
      <c r="D264" s="90"/>
      <c r="E264" s="93"/>
      <c r="F264" s="72" t="s">
        <v>67</v>
      </c>
      <c r="G264" s="60">
        <f t="shared" si="99"/>
        <v>0</v>
      </c>
      <c r="H264" s="60">
        <v>0</v>
      </c>
      <c r="I264" s="60">
        <v>0</v>
      </c>
      <c r="J264" s="60">
        <v>0</v>
      </c>
      <c r="K264" s="60">
        <v>0</v>
      </c>
      <c r="L264" s="60">
        <v>0</v>
      </c>
      <c r="M264" s="60">
        <v>0</v>
      </c>
      <c r="N264" s="60">
        <v>0</v>
      </c>
      <c r="O264" s="92"/>
      <c r="P264" s="93"/>
      <c r="Q264" s="93"/>
      <c r="R264" s="93"/>
      <c r="S264" s="93"/>
      <c r="T264" s="93"/>
      <c r="U264" s="93"/>
      <c r="V264" s="93"/>
      <c r="W264" s="93"/>
      <c r="X264" s="93"/>
      <c r="Y264" s="13"/>
      <c r="Z264" s="13"/>
    </row>
    <row r="265" spans="1:26" s="14" customFormat="1" ht="44.25" hidden="1" customHeight="1">
      <c r="A265" s="88" t="s">
        <v>171</v>
      </c>
      <c r="B265" s="89" t="s">
        <v>80</v>
      </c>
      <c r="C265" s="90">
        <v>2022</v>
      </c>
      <c r="D265" s="90">
        <v>2022</v>
      </c>
      <c r="E265" s="91" t="s">
        <v>96</v>
      </c>
      <c r="F265" s="72" t="s">
        <v>71</v>
      </c>
      <c r="G265" s="60">
        <f t="shared" si="99"/>
        <v>0</v>
      </c>
      <c r="H265" s="60">
        <f t="shared" ref="H265:M265" si="102">H266+H267</f>
        <v>0</v>
      </c>
      <c r="I265" s="60">
        <f t="shared" si="102"/>
        <v>0</v>
      </c>
      <c r="J265" s="60">
        <f t="shared" si="102"/>
        <v>0</v>
      </c>
      <c r="K265" s="60">
        <f t="shared" si="102"/>
        <v>0</v>
      </c>
      <c r="L265" s="60">
        <f t="shared" si="102"/>
        <v>0</v>
      </c>
      <c r="M265" s="60">
        <f t="shared" si="102"/>
        <v>0</v>
      </c>
      <c r="N265" s="60">
        <f>N266+N267</f>
        <v>0</v>
      </c>
      <c r="O265" s="92" t="s">
        <v>25</v>
      </c>
      <c r="P265" s="93" t="s">
        <v>25</v>
      </c>
      <c r="Q265" s="92" t="s">
        <v>25</v>
      </c>
      <c r="R265" s="92" t="s">
        <v>25</v>
      </c>
      <c r="S265" s="92" t="s">
        <v>25</v>
      </c>
      <c r="T265" s="92" t="s">
        <v>25</v>
      </c>
      <c r="U265" s="92" t="s">
        <v>25</v>
      </c>
      <c r="V265" s="92" t="s">
        <v>25</v>
      </c>
      <c r="W265" s="92" t="s">
        <v>25</v>
      </c>
      <c r="X265" s="92" t="s">
        <v>25</v>
      </c>
      <c r="Y265" s="13"/>
      <c r="Z265" s="13"/>
    </row>
    <row r="266" spans="1:26" s="14" customFormat="1" ht="44.25" hidden="1" customHeight="1">
      <c r="A266" s="88"/>
      <c r="B266" s="89"/>
      <c r="C266" s="90"/>
      <c r="D266" s="90"/>
      <c r="E266" s="91"/>
      <c r="F266" s="72" t="s">
        <v>38</v>
      </c>
      <c r="G266" s="60">
        <f t="shared" si="99"/>
        <v>0</v>
      </c>
      <c r="H266" s="60">
        <v>0</v>
      </c>
      <c r="I266" s="60">
        <v>0</v>
      </c>
      <c r="J266" s="60">
        <v>0</v>
      </c>
      <c r="K266" s="60">
        <v>0</v>
      </c>
      <c r="L266" s="60">
        <v>0</v>
      </c>
      <c r="M266" s="60">
        <v>0</v>
      </c>
      <c r="N266" s="60">
        <v>0</v>
      </c>
      <c r="O266" s="92"/>
      <c r="P266" s="93"/>
      <c r="Q266" s="92"/>
      <c r="R266" s="92"/>
      <c r="S266" s="92"/>
      <c r="T266" s="92"/>
      <c r="U266" s="92"/>
      <c r="V266" s="92"/>
      <c r="W266" s="92"/>
      <c r="X266" s="92"/>
      <c r="Y266" s="13"/>
      <c r="Z266" s="13"/>
    </row>
    <row r="267" spans="1:26" s="14" customFormat="1" ht="44.25" hidden="1" customHeight="1">
      <c r="A267" s="88"/>
      <c r="B267" s="89"/>
      <c r="C267" s="90"/>
      <c r="D267" s="90"/>
      <c r="E267" s="91"/>
      <c r="F267" s="72" t="s">
        <v>67</v>
      </c>
      <c r="G267" s="60">
        <f t="shared" si="99"/>
        <v>0</v>
      </c>
      <c r="H267" s="60">
        <v>0</v>
      </c>
      <c r="I267" s="60">
        <v>0</v>
      </c>
      <c r="J267" s="60">
        <v>0</v>
      </c>
      <c r="K267" s="60">
        <v>0</v>
      </c>
      <c r="L267" s="60">
        <v>0</v>
      </c>
      <c r="M267" s="60">
        <v>0</v>
      </c>
      <c r="N267" s="60">
        <v>0</v>
      </c>
      <c r="O267" s="92"/>
      <c r="P267" s="93"/>
      <c r="Q267" s="92"/>
      <c r="R267" s="92"/>
      <c r="S267" s="92"/>
      <c r="T267" s="92"/>
      <c r="U267" s="92"/>
      <c r="V267" s="92"/>
      <c r="W267" s="92"/>
      <c r="X267" s="92"/>
      <c r="Y267" s="13"/>
      <c r="Z267" s="13"/>
    </row>
    <row r="268" spans="1:26" s="14" customFormat="1" ht="44.25" hidden="1" customHeight="1">
      <c r="A268" s="77" t="s">
        <v>172</v>
      </c>
      <c r="B268" s="90" t="s">
        <v>113</v>
      </c>
      <c r="C268" s="90">
        <v>2022</v>
      </c>
      <c r="D268" s="90">
        <v>2022</v>
      </c>
      <c r="E268" s="93" t="s">
        <v>96</v>
      </c>
      <c r="F268" s="72" t="s">
        <v>71</v>
      </c>
      <c r="G268" s="60">
        <f t="shared" si="99"/>
        <v>0</v>
      </c>
      <c r="H268" s="60">
        <f t="shared" ref="H268:M268" si="103">H269+H270</f>
        <v>0</v>
      </c>
      <c r="I268" s="60">
        <f t="shared" si="103"/>
        <v>0</v>
      </c>
      <c r="J268" s="60">
        <f t="shared" si="103"/>
        <v>0</v>
      </c>
      <c r="K268" s="60">
        <f t="shared" si="103"/>
        <v>0</v>
      </c>
      <c r="L268" s="60">
        <f t="shared" si="103"/>
        <v>0</v>
      </c>
      <c r="M268" s="60">
        <f t="shared" si="103"/>
        <v>0</v>
      </c>
      <c r="N268" s="60">
        <f>N269+N270</f>
        <v>0</v>
      </c>
      <c r="O268" s="92" t="s">
        <v>25</v>
      </c>
      <c r="P268" s="93" t="s">
        <v>25</v>
      </c>
      <c r="Q268" s="92" t="s">
        <v>25</v>
      </c>
      <c r="R268" s="92" t="s">
        <v>25</v>
      </c>
      <c r="S268" s="92" t="s">
        <v>25</v>
      </c>
      <c r="T268" s="92" t="s">
        <v>25</v>
      </c>
      <c r="U268" s="92" t="s">
        <v>25</v>
      </c>
      <c r="V268" s="92" t="s">
        <v>25</v>
      </c>
      <c r="W268" s="92" t="s">
        <v>25</v>
      </c>
      <c r="X268" s="92" t="s">
        <v>25</v>
      </c>
      <c r="Y268" s="13"/>
      <c r="Z268" s="13"/>
    </row>
    <row r="269" spans="1:26" s="14" customFormat="1" ht="44.25" hidden="1" customHeight="1">
      <c r="A269" s="77"/>
      <c r="B269" s="90"/>
      <c r="C269" s="90"/>
      <c r="D269" s="90"/>
      <c r="E269" s="93"/>
      <c r="F269" s="72" t="s">
        <v>38</v>
      </c>
      <c r="G269" s="60">
        <f t="shared" si="99"/>
        <v>0</v>
      </c>
      <c r="H269" s="60">
        <v>0</v>
      </c>
      <c r="I269" s="60">
        <v>0</v>
      </c>
      <c r="J269" s="60">
        <v>0</v>
      </c>
      <c r="K269" s="60">
        <v>0</v>
      </c>
      <c r="L269" s="60">
        <v>0</v>
      </c>
      <c r="M269" s="60">
        <v>0</v>
      </c>
      <c r="N269" s="60">
        <v>0</v>
      </c>
      <c r="O269" s="92"/>
      <c r="P269" s="93"/>
      <c r="Q269" s="92"/>
      <c r="R269" s="92"/>
      <c r="S269" s="92"/>
      <c r="T269" s="92"/>
      <c r="U269" s="92"/>
      <c r="V269" s="92"/>
      <c r="W269" s="92"/>
      <c r="X269" s="92"/>
      <c r="Y269" s="13"/>
      <c r="Z269" s="13"/>
    </row>
    <row r="270" spans="1:26" s="14" customFormat="1" ht="44.25" hidden="1" customHeight="1">
      <c r="A270" s="77"/>
      <c r="B270" s="90"/>
      <c r="C270" s="90"/>
      <c r="D270" s="90"/>
      <c r="E270" s="93"/>
      <c r="F270" s="72" t="s">
        <v>67</v>
      </c>
      <c r="G270" s="60">
        <f t="shared" si="99"/>
        <v>0</v>
      </c>
      <c r="H270" s="60">
        <v>0</v>
      </c>
      <c r="I270" s="60">
        <v>0</v>
      </c>
      <c r="J270" s="60">
        <v>0</v>
      </c>
      <c r="K270" s="60">
        <v>0</v>
      </c>
      <c r="L270" s="60">
        <v>0</v>
      </c>
      <c r="M270" s="60">
        <v>0</v>
      </c>
      <c r="N270" s="60">
        <v>0</v>
      </c>
      <c r="O270" s="92"/>
      <c r="P270" s="93"/>
      <c r="Q270" s="92"/>
      <c r="R270" s="92"/>
      <c r="S270" s="92"/>
      <c r="T270" s="92"/>
      <c r="U270" s="92"/>
      <c r="V270" s="92"/>
      <c r="W270" s="92"/>
      <c r="X270" s="92"/>
      <c r="Y270" s="13"/>
      <c r="Z270" s="13"/>
    </row>
    <row r="271" spans="1:26" s="14" customFormat="1" ht="35.25" customHeight="1">
      <c r="A271" s="77" t="s">
        <v>143</v>
      </c>
      <c r="B271" s="108" t="s">
        <v>279</v>
      </c>
      <c r="C271" s="90">
        <v>2023</v>
      </c>
      <c r="D271" s="90">
        <v>2026</v>
      </c>
      <c r="E271" s="93" t="s">
        <v>73</v>
      </c>
      <c r="F271" s="72" t="s">
        <v>71</v>
      </c>
      <c r="G271" s="60">
        <f t="shared" si="99"/>
        <v>0</v>
      </c>
      <c r="H271" s="60">
        <f t="shared" ref="H271:M271" si="104">H272+H273</f>
        <v>0</v>
      </c>
      <c r="I271" s="60">
        <f t="shared" si="104"/>
        <v>0</v>
      </c>
      <c r="J271" s="60">
        <f t="shared" si="104"/>
        <v>0</v>
      </c>
      <c r="K271" s="60">
        <f t="shared" si="104"/>
        <v>0</v>
      </c>
      <c r="L271" s="60">
        <f t="shared" si="104"/>
        <v>0</v>
      </c>
      <c r="M271" s="60">
        <f t="shared" si="104"/>
        <v>0</v>
      </c>
      <c r="N271" s="60">
        <f>N272+N273</f>
        <v>0</v>
      </c>
      <c r="O271" s="92" t="s">
        <v>74</v>
      </c>
      <c r="P271" s="93" t="s">
        <v>75</v>
      </c>
      <c r="Q271" s="93">
        <v>100</v>
      </c>
      <c r="R271" s="93" t="s">
        <v>25</v>
      </c>
      <c r="S271" s="93" t="s">
        <v>25</v>
      </c>
      <c r="T271" s="93" t="s">
        <v>25</v>
      </c>
      <c r="U271" s="93" t="s">
        <v>25</v>
      </c>
      <c r="V271" s="93">
        <v>100</v>
      </c>
      <c r="W271" s="93" t="s">
        <v>25</v>
      </c>
      <c r="X271" s="93" t="s">
        <v>25</v>
      </c>
      <c r="Y271" s="13"/>
      <c r="Z271" s="13"/>
    </row>
    <row r="272" spans="1:26" s="14" customFormat="1" ht="76.5" customHeight="1">
      <c r="A272" s="77"/>
      <c r="B272" s="108"/>
      <c r="C272" s="90"/>
      <c r="D272" s="90"/>
      <c r="E272" s="93"/>
      <c r="F272" s="72" t="s">
        <v>38</v>
      </c>
      <c r="G272" s="60">
        <f t="shared" si="99"/>
        <v>0</v>
      </c>
      <c r="H272" s="60">
        <v>0</v>
      </c>
      <c r="I272" s="60">
        <v>0</v>
      </c>
      <c r="J272" s="60">
        <v>0</v>
      </c>
      <c r="K272" s="60">
        <v>0</v>
      </c>
      <c r="L272" s="60">
        <v>0</v>
      </c>
      <c r="M272" s="60">
        <v>0</v>
      </c>
      <c r="N272" s="60">
        <v>0</v>
      </c>
      <c r="O272" s="92"/>
      <c r="P272" s="93"/>
      <c r="Q272" s="93"/>
      <c r="R272" s="93"/>
      <c r="S272" s="93"/>
      <c r="T272" s="93"/>
      <c r="U272" s="93"/>
      <c r="V272" s="93"/>
      <c r="W272" s="93"/>
      <c r="X272" s="93"/>
      <c r="Y272" s="13"/>
      <c r="Z272" s="13"/>
    </row>
    <row r="273" spans="1:26" s="14" customFormat="1" ht="99" customHeight="1">
      <c r="A273" s="77"/>
      <c r="B273" s="108"/>
      <c r="C273" s="90"/>
      <c r="D273" s="90"/>
      <c r="E273" s="93"/>
      <c r="F273" s="72" t="s">
        <v>67</v>
      </c>
      <c r="G273" s="60">
        <f t="shared" si="99"/>
        <v>0</v>
      </c>
      <c r="H273" s="60">
        <v>0</v>
      </c>
      <c r="I273" s="60">
        <v>0</v>
      </c>
      <c r="J273" s="60">
        <v>0</v>
      </c>
      <c r="K273" s="60">
        <v>0</v>
      </c>
      <c r="L273" s="60">
        <v>0</v>
      </c>
      <c r="M273" s="60">
        <v>0</v>
      </c>
      <c r="N273" s="60">
        <v>0</v>
      </c>
      <c r="O273" s="92"/>
      <c r="P273" s="93"/>
      <c r="Q273" s="93"/>
      <c r="R273" s="93"/>
      <c r="S273" s="93"/>
      <c r="T273" s="93"/>
      <c r="U273" s="93"/>
      <c r="V273" s="93"/>
      <c r="W273" s="93"/>
      <c r="X273" s="93"/>
      <c r="Y273" s="13"/>
      <c r="Z273" s="13"/>
    </row>
    <row r="274" spans="1:26" s="14" customFormat="1" ht="35.25" customHeight="1">
      <c r="A274" s="77" t="s">
        <v>146</v>
      </c>
      <c r="B274" s="108" t="s">
        <v>403</v>
      </c>
      <c r="C274" s="90">
        <v>2020</v>
      </c>
      <c r="D274" s="90">
        <v>2026</v>
      </c>
      <c r="E274" s="93" t="s">
        <v>73</v>
      </c>
      <c r="F274" s="72" t="s">
        <v>71</v>
      </c>
      <c r="G274" s="60">
        <f t="shared" si="99"/>
        <v>20744832.489999998</v>
      </c>
      <c r="H274" s="60">
        <f t="shared" ref="H274:M274" si="105">H275+H276</f>
        <v>6790385.2300000004</v>
      </c>
      <c r="I274" s="60">
        <f t="shared" si="105"/>
        <v>1383590.88</v>
      </c>
      <c r="J274" s="60">
        <f t="shared" si="105"/>
        <v>1337844.74</v>
      </c>
      <c r="K274" s="60">
        <f t="shared" si="105"/>
        <v>6610343.5499999998</v>
      </c>
      <c r="L274" s="60">
        <f t="shared" si="105"/>
        <v>4622668.09</v>
      </c>
      <c r="M274" s="60">
        <f t="shared" si="105"/>
        <v>0</v>
      </c>
      <c r="N274" s="60">
        <f>N275+N276</f>
        <v>0</v>
      </c>
      <c r="O274" s="92" t="s">
        <v>74</v>
      </c>
      <c r="P274" s="93" t="s">
        <v>75</v>
      </c>
      <c r="Q274" s="93">
        <v>100</v>
      </c>
      <c r="R274" s="93" t="s">
        <v>25</v>
      </c>
      <c r="S274" s="93" t="s">
        <v>25</v>
      </c>
      <c r="T274" s="93">
        <v>100</v>
      </c>
      <c r="U274" s="93">
        <v>100</v>
      </c>
      <c r="V274" s="93">
        <v>100</v>
      </c>
      <c r="W274" s="93">
        <v>100</v>
      </c>
      <c r="X274" s="93">
        <v>100</v>
      </c>
      <c r="Y274" s="13"/>
      <c r="Z274" s="13"/>
    </row>
    <row r="275" spans="1:26" s="14" customFormat="1" ht="76.5" customHeight="1">
      <c r="A275" s="77"/>
      <c r="B275" s="108"/>
      <c r="C275" s="90"/>
      <c r="D275" s="90"/>
      <c r="E275" s="93"/>
      <c r="F275" s="72" t="s">
        <v>38</v>
      </c>
      <c r="G275" s="60">
        <f t="shared" si="99"/>
        <v>20744832.489999998</v>
      </c>
      <c r="H275" s="60">
        <v>6790385.2300000004</v>
      </c>
      <c r="I275" s="60">
        <v>1383590.88</v>
      </c>
      <c r="J275" s="60">
        <f>1338205.52-360.78</f>
        <v>1337844.74</v>
      </c>
      <c r="K275" s="60">
        <v>6610343.5499999998</v>
      </c>
      <c r="L275" s="60">
        <v>4622668.09</v>
      </c>
      <c r="M275" s="60">
        <v>0</v>
      </c>
      <c r="N275" s="60">
        <v>0</v>
      </c>
      <c r="O275" s="92"/>
      <c r="P275" s="93"/>
      <c r="Q275" s="93"/>
      <c r="R275" s="93"/>
      <c r="S275" s="93"/>
      <c r="T275" s="93"/>
      <c r="U275" s="93"/>
      <c r="V275" s="93"/>
      <c r="W275" s="93"/>
      <c r="X275" s="93"/>
      <c r="Y275" s="13"/>
      <c r="Z275" s="13"/>
    </row>
    <row r="276" spans="1:26" s="14" customFormat="1" ht="99" customHeight="1">
      <c r="A276" s="77"/>
      <c r="B276" s="108"/>
      <c r="C276" s="90"/>
      <c r="D276" s="90"/>
      <c r="E276" s="93"/>
      <c r="F276" s="72" t="s">
        <v>67</v>
      </c>
      <c r="G276" s="60">
        <f t="shared" si="99"/>
        <v>0</v>
      </c>
      <c r="H276" s="60">
        <v>0</v>
      </c>
      <c r="I276" s="60">
        <v>0</v>
      </c>
      <c r="J276" s="60">
        <v>0</v>
      </c>
      <c r="K276" s="60">
        <v>0</v>
      </c>
      <c r="L276" s="60">
        <v>0</v>
      </c>
      <c r="M276" s="60">
        <v>0</v>
      </c>
      <c r="N276" s="60">
        <v>0</v>
      </c>
      <c r="O276" s="92"/>
      <c r="P276" s="93"/>
      <c r="Q276" s="93"/>
      <c r="R276" s="93"/>
      <c r="S276" s="93"/>
      <c r="T276" s="93"/>
      <c r="U276" s="93"/>
      <c r="V276" s="93"/>
      <c r="W276" s="93"/>
      <c r="X276" s="93"/>
      <c r="Y276" s="13"/>
      <c r="Z276" s="13"/>
    </row>
    <row r="277" spans="1:26" s="14" customFormat="1" ht="35.25" customHeight="1">
      <c r="A277" s="77" t="s">
        <v>150</v>
      </c>
      <c r="B277" s="108" t="s">
        <v>280</v>
      </c>
      <c r="C277" s="90">
        <v>2020</v>
      </c>
      <c r="D277" s="90">
        <v>2026</v>
      </c>
      <c r="E277" s="93" t="s">
        <v>73</v>
      </c>
      <c r="F277" s="72" t="s">
        <v>71</v>
      </c>
      <c r="G277" s="60">
        <f t="shared" si="99"/>
        <v>554868.16</v>
      </c>
      <c r="H277" s="60">
        <f t="shared" ref="H277:M277" si="106">H278+H279</f>
        <v>0</v>
      </c>
      <c r="I277" s="60">
        <f t="shared" si="106"/>
        <v>0</v>
      </c>
      <c r="J277" s="60">
        <f t="shared" si="106"/>
        <v>554868.16</v>
      </c>
      <c r="K277" s="60">
        <f t="shared" si="106"/>
        <v>0</v>
      </c>
      <c r="L277" s="60">
        <f t="shared" si="106"/>
        <v>0</v>
      </c>
      <c r="M277" s="60">
        <f t="shared" si="106"/>
        <v>0</v>
      </c>
      <c r="N277" s="60">
        <f>N278+N279</f>
        <v>0</v>
      </c>
      <c r="O277" s="92" t="s">
        <v>74</v>
      </c>
      <c r="P277" s="93" t="s">
        <v>75</v>
      </c>
      <c r="Q277" s="93">
        <v>100</v>
      </c>
      <c r="R277" s="93" t="s">
        <v>25</v>
      </c>
      <c r="S277" s="93" t="s">
        <v>25</v>
      </c>
      <c r="T277" s="93">
        <v>100</v>
      </c>
      <c r="U277" s="93" t="s">
        <v>25</v>
      </c>
      <c r="V277" s="93" t="s">
        <v>25</v>
      </c>
      <c r="W277" s="93" t="s">
        <v>25</v>
      </c>
      <c r="X277" s="93" t="s">
        <v>25</v>
      </c>
      <c r="Y277" s="13"/>
      <c r="Z277" s="13"/>
    </row>
    <row r="278" spans="1:26" s="14" customFormat="1" ht="76.5" customHeight="1">
      <c r="A278" s="77"/>
      <c r="B278" s="108"/>
      <c r="C278" s="90"/>
      <c r="D278" s="90"/>
      <c r="E278" s="93"/>
      <c r="F278" s="72" t="s">
        <v>38</v>
      </c>
      <c r="G278" s="60">
        <f t="shared" si="99"/>
        <v>554868.16</v>
      </c>
      <c r="H278" s="60">
        <v>0</v>
      </c>
      <c r="I278" s="60">
        <v>0</v>
      </c>
      <c r="J278" s="60">
        <f>600000-45131.84</f>
        <v>554868.16</v>
      </c>
      <c r="K278" s="60">
        <v>0</v>
      </c>
      <c r="L278" s="60">
        <v>0</v>
      </c>
      <c r="M278" s="60">
        <v>0</v>
      </c>
      <c r="N278" s="60">
        <v>0</v>
      </c>
      <c r="O278" s="92"/>
      <c r="P278" s="93"/>
      <c r="Q278" s="93"/>
      <c r="R278" s="93"/>
      <c r="S278" s="93"/>
      <c r="T278" s="93"/>
      <c r="U278" s="93"/>
      <c r="V278" s="93"/>
      <c r="W278" s="93"/>
      <c r="X278" s="93"/>
      <c r="Y278" s="13"/>
      <c r="Z278" s="13"/>
    </row>
    <row r="279" spans="1:26" s="14" customFormat="1" ht="99" customHeight="1">
      <c r="A279" s="77"/>
      <c r="B279" s="108"/>
      <c r="C279" s="90"/>
      <c r="D279" s="90"/>
      <c r="E279" s="93"/>
      <c r="F279" s="72" t="s">
        <v>67</v>
      </c>
      <c r="G279" s="60">
        <f t="shared" si="99"/>
        <v>0</v>
      </c>
      <c r="H279" s="60">
        <v>0</v>
      </c>
      <c r="I279" s="60">
        <v>0</v>
      </c>
      <c r="J279" s="60">
        <v>0</v>
      </c>
      <c r="K279" s="60">
        <v>0</v>
      </c>
      <c r="L279" s="60">
        <v>0</v>
      </c>
      <c r="M279" s="60">
        <v>0</v>
      </c>
      <c r="N279" s="60">
        <v>0</v>
      </c>
      <c r="O279" s="92"/>
      <c r="P279" s="93"/>
      <c r="Q279" s="93"/>
      <c r="R279" s="93"/>
      <c r="S279" s="93"/>
      <c r="T279" s="93"/>
      <c r="U279" s="93"/>
      <c r="V279" s="93"/>
      <c r="W279" s="93"/>
      <c r="X279" s="93"/>
      <c r="Y279" s="13"/>
      <c r="Z279" s="13"/>
    </row>
    <row r="280" spans="1:26" s="14" customFormat="1" ht="35.25" customHeight="1">
      <c r="A280" s="77" t="s">
        <v>154</v>
      </c>
      <c r="B280" s="108" t="s">
        <v>281</v>
      </c>
      <c r="C280" s="90">
        <v>2020</v>
      </c>
      <c r="D280" s="90">
        <v>2026</v>
      </c>
      <c r="E280" s="93" t="s">
        <v>73</v>
      </c>
      <c r="F280" s="72" t="s">
        <v>71</v>
      </c>
      <c r="G280" s="60">
        <f t="shared" si="99"/>
        <v>0</v>
      </c>
      <c r="H280" s="60">
        <f t="shared" ref="H280:M280" si="107">H281+H282</f>
        <v>0</v>
      </c>
      <c r="I280" s="60">
        <f t="shared" si="107"/>
        <v>0</v>
      </c>
      <c r="J280" s="60">
        <f t="shared" si="107"/>
        <v>0</v>
      </c>
      <c r="K280" s="60">
        <f t="shared" si="107"/>
        <v>0</v>
      </c>
      <c r="L280" s="60">
        <f t="shared" si="107"/>
        <v>0</v>
      </c>
      <c r="M280" s="60">
        <f t="shared" si="107"/>
        <v>0</v>
      </c>
      <c r="N280" s="60">
        <f>N281+N282</f>
        <v>0</v>
      </c>
      <c r="O280" s="92" t="s">
        <v>140</v>
      </c>
      <c r="P280" s="93" t="s">
        <v>88</v>
      </c>
      <c r="Q280" s="93">
        <v>4</v>
      </c>
      <c r="R280" s="93" t="s">
        <v>25</v>
      </c>
      <c r="S280" s="93" t="s">
        <v>25</v>
      </c>
      <c r="T280" s="93">
        <v>4</v>
      </c>
      <c r="U280" s="93" t="s">
        <v>25</v>
      </c>
      <c r="V280" s="93" t="s">
        <v>25</v>
      </c>
      <c r="W280" s="93" t="s">
        <v>25</v>
      </c>
      <c r="X280" s="93" t="s">
        <v>25</v>
      </c>
      <c r="Y280" s="13"/>
      <c r="Z280" s="13"/>
    </row>
    <row r="281" spans="1:26" s="14" customFormat="1" ht="76.5" customHeight="1">
      <c r="A281" s="77"/>
      <c r="B281" s="108"/>
      <c r="C281" s="90"/>
      <c r="D281" s="90"/>
      <c r="E281" s="93"/>
      <c r="F281" s="72" t="s">
        <v>38</v>
      </c>
      <c r="G281" s="60">
        <f t="shared" si="99"/>
        <v>0</v>
      </c>
      <c r="H281" s="60">
        <v>0</v>
      </c>
      <c r="I281" s="60">
        <v>0</v>
      </c>
      <c r="J281" s="60">
        <v>0</v>
      </c>
      <c r="K281" s="60">
        <v>0</v>
      </c>
      <c r="L281" s="60">
        <v>0</v>
      </c>
      <c r="M281" s="60">
        <v>0</v>
      </c>
      <c r="N281" s="60">
        <v>0</v>
      </c>
      <c r="O281" s="92"/>
      <c r="P281" s="93"/>
      <c r="Q281" s="93"/>
      <c r="R281" s="93"/>
      <c r="S281" s="93"/>
      <c r="T281" s="93"/>
      <c r="U281" s="93"/>
      <c r="V281" s="93"/>
      <c r="W281" s="93"/>
      <c r="X281" s="93"/>
      <c r="Y281" s="13"/>
      <c r="Z281" s="13"/>
    </row>
    <row r="282" spans="1:26" s="14" customFormat="1" ht="99" customHeight="1">
      <c r="A282" s="77"/>
      <c r="B282" s="108"/>
      <c r="C282" s="90"/>
      <c r="D282" s="90"/>
      <c r="E282" s="93"/>
      <c r="F282" s="72" t="s">
        <v>67</v>
      </c>
      <c r="G282" s="60">
        <f t="shared" si="99"/>
        <v>0</v>
      </c>
      <c r="H282" s="60">
        <v>0</v>
      </c>
      <c r="I282" s="60">
        <v>0</v>
      </c>
      <c r="J282" s="60">
        <v>0</v>
      </c>
      <c r="K282" s="60">
        <v>0</v>
      </c>
      <c r="L282" s="60">
        <v>0</v>
      </c>
      <c r="M282" s="60">
        <v>0</v>
      </c>
      <c r="N282" s="60">
        <v>0</v>
      </c>
      <c r="O282" s="92"/>
      <c r="P282" s="93"/>
      <c r="Q282" s="93"/>
      <c r="R282" s="93"/>
      <c r="S282" s="93"/>
      <c r="T282" s="93"/>
      <c r="U282" s="93"/>
      <c r="V282" s="93"/>
      <c r="W282" s="93"/>
      <c r="X282" s="93"/>
      <c r="Y282" s="13"/>
      <c r="Z282" s="13"/>
    </row>
    <row r="283" spans="1:26" s="14" customFormat="1" ht="35.25" customHeight="1">
      <c r="A283" s="77" t="s">
        <v>158</v>
      </c>
      <c r="B283" s="108" t="s">
        <v>282</v>
      </c>
      <c r="C283" s="90">
        <v>2020</v>
      </c>
      <c r="D283" s="90">
        <v>2026</v>
      </c>
      <c r="E283" s="93" t="s">
        <v>73</v>
      </c>
      <c r="F283" s="72" t="s">
        <v>71</v>
      </c>
      <c r="G283" s="60">
        <f t="shared" si="99"/>
        <v>286556.55</v>
      </c>
      <c r="H283" s="60">
        <f t="shared" ref="H283:M283" si="108">H284+H285</f>
        <v>0</v>
      </c>
      <c r="I283" s="60">
        <f t="shared" si="108"/>
        <v>0</v>
      </c>
      <c r="J283" s="60">
        <f t="shared" si="108"/>
        <v>286556.55</v>
      </c>
      <c r="K283" s="60">
        <f t="shared" si="108"/>
        <v>0</v>
      </c>
      <c r="L283" s="60">
        <f t="shared" si="108"/>
        <v>0</v>
      </c>
      <c r="M283" s="60">
        <f t="shared" si="108"/>
        <v>0</v>
      </c>
      <c r="N283" s="60">
        <f>N284+N285</f>
        <v>0</v>
      </c>
      <c r="O283" s="92" t="s">
        <v>140</v>
      </c>
      <c r="P283" s="93" t="s">
        <v>88</v>
      </c>
      <c r="Q283" s="93">
        <v>1</v>
      </c>
      <c r="R283" s="93" t="s">
        <v>25</v>
      </c>
      <c r="S283" s="93" t="s">
        <v>25</v>
      </c>
      <c r="T283" s="93">
        <v>1</v>
      </c>
      <c r="U283" s="93" t="s">
        <v>25</v>
      </c>
      <c r="V283" s="93" t="s">
        <v>25</v>
      </c>
      <c r="W283" s="93" t="s">
        <v>25</v>
      </c>
      <c r="X283" s="93" t="s">
        <v>25</v>
      </c>
      <c r="Y283" s="13"/>
      <c r="Z283" s="13"/>
    </row>
    <row r="284" spans="1:26" s="14" customFormat="1" ht="76.5" customHeight="1">
      <c r="A284" s="77"/>
      <c r="B284" s="108"/>
      <c r="C284" s="90"/>
      <c r="D284" s="90"/>
      <c r="E284" s="93"/>
      <c r="F284" s="72" t="s">
        <v>38</v>
      </c>
      <c r="G284" s="60">
        <f t="shared" ref="G284:G315" si="109">H284+I284+J284+K284+L284+M284</f>
        <v>117010.01</v>
      </c>
      <c r="H284" s="60">
        <v>0</v>
      </c>
      <c r="I284" s="60">
        <v>0</v>
      </c>
      <c r="J284" s="60">
        <v>117010.01</v>
      </c>
      <c r="K284" s="60">
        <v>0</v>
      </c>
      <c r="L284" s="60">
        <v>0</v>
      </c>
      <c r="M284" s="60">
        <v>0</v>
      </c>
      <c r="N284" s="60">
        <v>0</v>
      </c>
      <c r="O284" s="92"/>
      <c r="P284" s="93"/>
      <c r="Q284" s="93"/>
      <c r="R284" s="93"/>
      <c r="S284" s="93"/>
      <c r="T284" s="93"/>
      <c r="U284" s="93"/>
      <c r="V284" s="93"/>
      <c r="W284" s="93"/>
      <c r="X284" s="93"/>
      <c r="Y284" s="13"/>
      <c r="Z284" s="13"/>
    </row>
    <row r="285" spans="1:26" s="14" customFormat="1" ht="99" customHeight="1">
      <c r="A285" s="77"/>
      <c r="B285" s="108"/>
      <c r="C285" s="90"/>
      <c r="D285" s="90"/>
      <c r="E285" s="93"/>
      <c r="F285" s="72" t="s">
        <v>67</v>
      </c>
      <c r="G285" s="60">
        <f t="shared" si="109"/>
        <v>169546.54</v>
      </c>
      <c r="H285" s="60">
        <v>0</v>
      </c>
      <c r="I285" s="60">
        <v>0</v>
      </c>
      <c r="J285" s="60">
        <v>169546.54</v>
      </c>
      <c r="K285" s="60">
        <v>0</v>
      </c>
      <c r="L285" s="60">
        <v>0</v>
      </c>
      <c r="M285" s="60">
        <v>0</v>
      </c>
      <c r="N285" s="60">
        <v>0</v>
      </c>
      <c r="O285" s="92"/>
      <c r="P285" s="93"/>
      <c r="Q285" s="93"/>
      <c r="R285" s="93"/>
      <c r="S285" s="93"/>
      <c r="T285" s="93"/>
      <c r="U285" s="93"/>
      <c r="V285" s="93"/>
      <c r="W285" s="93"/>
      <c r="X285" s="93"/>
      <c r="Y285" s="13"/>
      <c r="Z285" s="13"/>
    </row>
    <row r="286" spans="1:26" s="14" customFormat="1" ht="35.25" customHeight="1">
      <c r="A286" s="77" t="s">
        <v>160</v>
      </c>
      <c r="B286" s="108" t="s">
        <v>283</v>
      </c>
      <c r="C286" s="90">
        <v>2020</v>
      </c>
      <c r="D286" s="90">
        <v>2026</v>
      </c>
      <c r="E286" s="93" t="s">
        <v>73</v>
      </c>
      <c r="F286" s="72" t="s">
        <v>71</v>
      </c>
      <c r="G286" s="60">
        <f t="shared" si="109"/>
        <v>307074.59999999998</v>
      </c>
      <c r="H286" s="60">
        <f t="shared" ref="H286:M286" si="110">H287+H288</f>
        <v>0</v>
      </c>
      <c r="I286" s="60">
        <f t="shared" si="110"/>
        <v>0</v>
      </c>
      <c r="J286" s="60">
        <f t="shared" si="110"/>
        <v>307074.59999999998</v>
      </c>
      <c r="K286" s="60">
        <f t="shared" si="110"/>
        <v>0</v>
      </c>
      <c r="L286" s="60">
        <f t="shared" si="110"/>
        <v>0</v>
      </c>
      <c r="M286" s="60">
        <f t="shared" si="110"/>
        <v>0</v>
      </c>
      <c r="N286" s="60">
        <f>N287+N288</f>
        <v>0</v>
      </c>
      <c r="O286" s="92" t="s">
        <v>140</v>
      </c>
      <c r="P286" s="93" t="s">
        <v>88</v>
      </c>
      <c r="Q286" s="93">
        <v>4</v>
      </c>
      <c r="R286" s="93" t="s">
        <v>25</v>
      </c>
      <c r="S286" s="93" t="s">
        <v>25</v>
      </c>
      <c r="T286" s="93">
        <v>4</v>
      </c>
      <c r="U286" s="93" t="s">
        <v>25</v>
      </c>
      <c r="V286" s="93" t="s">
        <v>25</v>
      </c>
      <c r="W286" s="93" t="s">
        <v>25</v>
      </c>
      <c r="X286" s="93" t="s">
        <v>25</v>
      </c>
      <c r="Y286" s="13"/>
      <c r="Z286" s="13"/>
    </row>
    <row r="287" spans="1:26" s="14" customFormat="1" ht="76.5" customHeight="1">
      <c r="A287" s="77"/>
      <c r="B287" s="108"/>
      <c r="C287" s="90"/>
      <c r="D287" s="90"/>
      <c r="E287" s="93"/>
      <c r="F287" s="72" t="s">
        <v>38</v>
      </c>
      <c r="G287" s="60">
        <f t="shared" si="109"/>
        <v>125388.17</v>
      </c>
      <c r="H287" s="60">
        <v>0</v>
      </c>
      <c r="I287" s="60">
        <v>0</v>
      </c>
      <c r="J287" s="60">
        <v>125388.17</v>
      </c>
      <c r="K287" s="60">
        <v>0</v>
      </c>
      <c r="L287" s="60">
        <v>0</v>
      </c>
      <c r="M287" s="60">
        <v>0</v>
      </c>
      <c r="N287" s="60">
        <v>0</v>
      </c>
      <c r="O287" s="92"/>
      <c r="P287" s="93"/>
      <c r="Q287" s="93"/>
      <c r="R287" s="93"/>
      <c r="S287" s="93"/>
      <c r="T287" s="93"/>
      <c r="U287" s="93"/>
      <c r="V287" s="93"/>
      <c r="W287" s="93"/>
      <c r="X287" s="93"/>
      <c r="Y287" s="13"/>
      <c r="Z287" s="13"/>
    </row>
    <row r="288" spans="1:26" s="14" customFormat="1" ht="99" customHeight="1">
      <c r="A288" s="77"/>
      <c r="B288" s="108"/>
      <c r="C288" s="90"/>
      <c r="D288" s="90"/>
      <c r="E288" s="93"/>
      <c r="F288" s="72" t="s">
        <v>67</v>
      </c>
      <c r="G288" s="60">
        <f t="shared" si="109"/>
        <v>181686.43</v>
      </c>
      <c r="H288" s="60">
        <v>0</v>
      </c>
      <c r="I288" s="60">
        <v>0</v>
      </c>
      <c r="J288" s="60">
        <v>181686.43</v>
      </c>
      <c r="K288" s="60">
        <v>0</v>
      </c>
      <c r="L288" s="60">
        <v>0</v>
      </c>
      <c r="M288" s="60">
        <v>0</v>
      </c>
      <c r="N288" s="60">
        <v>0</v>
      </c>
      <c r="O288" s="92"/>
      <c r="P288" s="93"/>
      <c r="Q288" s="93"/>
      <c r="R288" s="93"/>
      <c r="S288" s="93"/>
      <c r="T288" s="93"/>
      <c r="U288" s="93"/>
      <c r="V288" s="93"/>
      <c r="W288" s="93"/>
      <c r="X288" s="93"/>
      <c r="Y288" s="13"/>
      <c r="Z288" s="13"/>
    </row>
    <row r="289" spans="1:26" s="14" customFormat="1" ht="35.25" customHeight="1">
      <c r="A289" s="77" t="s">
        <v>161</v>
      </c>
      <c r="B289" s="108" t="s">
        <v>284</v>
      </c>
      <c r="C289" s="90">
        <v>2020</v>
      </c>
      <c r="D289" s="90">
        <v>2026</v>
      </c>
      <c r="E289" s="93" t="s">
        <v>73</v>
      </c>
      <c r="F289" s="72" t="s">
        <v>71</v>
      </c>
      <c r="G289" s="60">
        <f t="shared" si="109"/>
        <v>0</v>
      </c>
      <c r="H289" s="60">
        <f t="shared" ref="H289:M289" si="111">H290+H291</f>
        <v>0</v>
      </c>
      <c r="I289" s="60">
        <f t="shared" si="111"/>
        <v>0</v>
      </c>
      <c r="J289" s="60">
        <f t="shared" si="111"/>
        <v>0</v>
      </c>
      <c r="K289" s="60">
        <f t="shared" si="111"/>
        <v>0</v>
      </c>
      <c r="L289" s="60">
        <f t="shared" si="111"/>
        <v>0</v>
      </c>
      <c r="M289" s="60">
        <f t="shared" si="111"/>
        <v>0</v>
      </c>
      <c r="N289" s="60">
        <f>N290+N291</f>
        <v>0</v>
      </c>
      <c r="O289" s="92" t="s">
        <v>144</v>
      </c>
      <c r="P289" s="93" t="s">
        <v>145</v>
      </c>
      <c r="Q289" s="93">
        <v>408</v>
      </c>
      <c r="R289" s="93" t="s">
        <v>25</v>
      </c>
      <c r="S289" s="93" t="s">
        <v>25</v>
      </c>
      <c r="T289" s="93">
        <v>408</v>
      </c>
      <c r="U289" s="93" t="s">
        <v>25</v>
      </c>
      <c r="V289" s="93" t="s">
        <v>25</v>
      </c>
      <c r="W289" s="93" t="s">
        <v>25</v>
      </c>
      <c r="X289" s="93" t="s">
        <v>25</v>
      </c>
      <c r="Y289" s="13"/>
      <c r="Z289" s="13"/>
    </row>
    <row r="290" spans="1:26" s="14" customFormat="1" ht="76.5" customHeight="1">
      <c r="A290" s="77"/>
      <c r="B290" s="108"/>
      <c r="C290" s="90"/>
      <c r="D290" s="90"/>
      <c r="E290" s="93"/>
      <c r="F290" s="72" t="s">
        <v>38</v>
      </c>
      <c r="G290" s="60">
        <f t="shared" si="109"/>
        <v>0</v>
      </c>
      <c r="H290" s="60">
        <v>0</v>
      </c>
      <c r="I290" s="60">
        <v>0</v>
      </c>
      <c r="J290" s="60">
        <v>0</v>
      </c>
      <c r="K290" s="60">
        <v>0</v>
      </c>
      <c r="L290" s="60">
        <v>0</v>
      </c>
      <c r="M290" s="60">
        <v>0</v>
      </c>
      <c r="N290" s="60">
        <v>0</v>
      </c>
      <c r="O290" s="92"/>
      <c r="P290" s="93"/>
      <c r="Q290" s="93"/>
      <c r="R290" s="93"/>
      <c r="S290" s="93"/>
      <c r="T290" s="93"/>
      <c r="U290" s="93"/>
      <c r="V290" s="93"/>
      <c r="W290" s="93"/>
      <c r="X290" s="93"/>
      <c r="Y290" s="13">
        <v>25000</v>
      </c>
      <c r="Z290" s="13"/>
    </row>
    <row r="291" spans="1:26" s="14" customFormat="1" ht="99" customHeight="1">
      <c r="A291" s="77"/>
      <c r="B291" s="108"/>
      <c r="C291" s="90"/>
      <c r="D291" s="90"/>
      <c r="E291" s="93"/>
      <c r="F291" s="72" t="s">
        <v>67</v>
      </c>
      <c r="G291" s="60">
        <f t="shared" si="109"/>
        <v>0</v>
      </c>
      <c r="H291" s="60">
        <v>0</v>
      </c>
      <c r="I291" s="60">
        <v>0</v>
      </c>
      <c r="J291" s="60">
        <v>0</v>
      </c>
      <c r="K291" s="60">
        <v>0</v>
      </c>
      <c r="L291" s="60">
        <v>0</v>
      </c>
      <c r="M291" s="60">
        <v>0</v>
      </c>
      <c r="N291" s="60">
        <v>0</v>
      </c>
      <c r="O291" s="92"/>
      <c r="P291" s="93"/>
      <c r="Q291" s="93"/>
      <c r="R291" s="93"/>
      <c r="S291" s="93"/>
      <c r="T291" s="93"/>
      <c r="U291" s="93"/>
      <c r="V291" s="93"/>
      <c r="W291" s="93"/>
      <c r="X291" s="93"/>
      <c r="Y291" s="13"/>
      <c r="Z291" s="13"/>
    </row>
    <row r="292" spans="1:26" s="14" customFormat="1" ht="35.25" customHeight="1">
      <c r="A292" s="77" t="s">
        <v>163</v>
      </c>
      <c r="B292" s="108" t="s">
        <v>285</v>
      </c>
      <c r="C292" s="90">
        <v>2020</v>
      </c>
      <c r="D292" s="90">
        <v>2026</v>
      </c>
      <c r="E292" s="93" t="s">
        <v>73</v>
      </c>
      <c r="F292" s="72" t="s">
        <v>71</v>
      </c>
      <c r="G292" s="60">
        <f t="shared" si="109"/>
        <v>0</v>
      </c>
      <c r="H292" s="60">
        <f t="shared" ref="H292:M292" si="112">H293+H294</f>
        <v>0</v>
      </c>
      <c r="I292" s="60">
        <f t="shared" si="112"/>
        <v>0</v>
      </c>
      <c r="J292" s="60">
        <f t="shared" si="112"/>
        <v>0</v>
      </c>
      <c r="K292" s="60">
        <f t="shared" si="112"/>
        <v>0</v>
      </c>
      <c r="L292" s="60">
        <f t="shared" si="112"/>
        <v>0</v>
      </c>
      <c r="M292" s="60">
        <f t="shared" si="112"/>
        <v>0</v>
      </c>
      <c r="N292" s="60">
        <f>N293+N294</f>
        <v>0</v>
      </c>
      <c r="O292" s="92" t="s">
        <v>144</v>
      </c>
      <c r="P292" s="93" t="s">
        <v>145</v>
      </c>
      <c r="Q292" s="93">
        <v>400</v>
      </c>
      <c r="R292" s="93" t="s">
        <v>25</v>
      </c>
      <c r="S292" s="93" t="s">
        <v>25</v>
      </c>
      <c r="T292" s="93">
        <v>400</v>
      </c>
      <c r="U292" s="93" t="s">
        <v>25</v>
      </c>
      <c r="V292" s="93" t="s">
        <v>25</v>
      </c>
      <c r="W292" s="93" t="s">
        <v>25</v>
      </c>
      <c r="X292" s="93" t="s">
        <v>25</v>
      </c>
      <c r="Y292" s="13"/>
      <c r="Z292" s="13"/>
    </row>
    <row r="293" spans="1:26" s="14" customFormat="1" ht="76.5" customHeight="1">
      <c r="A293" s="77"/>
      <c r="B293" s="108"/>
      <c r="C293" s="90"/>
      <c r="D293" s="90"/>
      <c r="E293" s="93"/>
      <c r="F293" s="72" t="s">
        <v>38</v>
      </c>
      <c r="G293" s="60">
        <f t="shared" si="109"/>
        <v>0</v>
      </c>
      <c r="H293" s="60">
        <v>0</v>
      </c>
      <c r="I293" s="60">
        <v>0</v>
      </c>
      <c r="J293" s="60">
        <v>0</v>
      </c>
      <c r="K293" s="60">
        <v>0</v>
      </c>
      <c r="L293" s="60">
        <v>0</v>
      </c>
      <c r="M293" s="60">
        <v>0</v>
      </c>
      <c r="N293" s="60">
        <v>0</v>
      </c>
      <c r="O293" s="92"/>
      <c r="P293" s="93"/>
      <c r="Q293" s="93"/>
      <c r="R293" s="93"/>
      <c r="S293" s="93"/>
      <c r="T293" s="93"/>
      <c r="U293" s="93"/>
      <c r="V293" s="93"/>
      <c r="W293" s="93"/>
      <c r="X293" s="93"/>
      <c r="Y293" s="13"/>
      <c r="Z293" s="13"/>
    </row>
    <row r="294" spans="1:26" s="14" customFormat="1" ht="99" customHeight="1">
      <c r="A294" s="77"/>
      <c r="B294" s="108"/>
      <c r="C294" s="90"/>
      <c r="D294" s="90"/>
      <c r="E294" s="93"/>
      <c r="F294" s="72" t="s">
        <v>67</v>
      </c>
      <c r="G294" s="60">
        <f t="shared" si="109"/>
        <v>0</v>
      </c>
      <c r="H294" s="60">
        <v>0</v>
      </c>
      <c r="I294" s="60">
        <v>0</v>
      </c>
      <c r="J294" s="60">
        <v>0</v>
      </c>
      <c r="K294" s="60">
        <v>0</v>
      </c>
      <c r="L294" s="60">
        <v>0</v>
      </c>
      <c r="M294" s="60">
        <v>0</v>
      </c>
      <c r="N294" s="60">
        <v>0</v>
      </c>
      <c r="O294" s="92"/>
      <c r="P294" s="93"/>
      <c r="Q294" s="93"/>
      <c r="R294" s="93"/>
      <c r="S294" s="93"/>
      <c r="T294" s="93"/>
      <c r="U294" s="93"/>
      <c r="V294" s="93"/>
      <c r="W294" s="93"/>
      <c r="X294" s="93"/>
      <c r="Y294" s="13"/>
      <c r="Z294" s="13"/>
    </row>
    <row r="295" spans="1:26" s="14" customFormat="1" ht="35.25" customHeight="1">
      <c r="A295" s="77" t="s">
        <v>164</v>
      </c>
      <c r="B295" s="108" t="s">
        <v>286</v>
      </c>
      <c r="C295" s="90">
        <v>2020</v>
      </c>
      <c r="D295" s="90">
        <v>2026</v>
      </c>
      <c r="E295" s="93" t="s">
        <v>73</v>
      </c>
      <c r="F295" s="72" t="s">
        <v>71</v>
      </c>
      <c r="G295" s="60">
        <f t="shared" si="109"/>
        <v>177082.5</v>
      </c>
      <c r="H295" s="60">
        <f t="shared" ref="H295:M295" si="113">H296+H297</f>
        <v>0</v>
      </c>
      <c r="I295" s="60">
        <f t="shared" si="113"/>
        <v>0</v>
      </c>
      <c r="J295" s="60">
        <f t="shared" si="113"/>
        <v>177082.5</v>
      </c>
      <c r="K295" s="60">
        <f t="shared" si="113"/>
        <v>0</v>
      </c>
      <c r="L295" s="60">
        <f t="shared" si="113"/>
        <v>0</v>
      </c>
      <c r="M295" s="60">
        <f t="shared" si="113"/>
        <v>0</v>
      </c>
      <c r="N295" s="60">
        <f>N296+N297</f>
        <v>0</v>
      </c>
      <c r="O295" s="92" t="s">
        <v>144</v>
      </c>
      <c r="P295" s="93" t="s">
        <v>145</v>
      </c>
      <c r="Q295" s="93">
        <v>100</v>
      </c>
      <c r="R295" s="93" t="s">
        <v>25</v>
      </c>
      <c r="S295" s="93" t="s">
        <v>25</v>
      </c>
      <c r="T295" s="93">
        <v>100</v>
      </c>
      <c r="U295" s="93" t="s">
        <v>25</v>
      </c>
      <c r="V295" s="93" t="s">
        <v>25</v>
      </c>
      <c r="W295" s="93" t="s">
        <v>25</v>
      </c>
      <c r="X295" s="93" t="s">
        <v>25</v>
      </c>
      <c r="Y295" s="13"/>
      <c r="Z295" s="13"/>
    </row>
    <row r="296" spans="1:26" s="14" customFormat="1" ht="76.5" customHeight="1">
      <c r="A296" s="77"/>
      <c r="B296" s="108"/>
      <c r="C296" s="90"/>
      <c r="D296" s="90"/>
      <c r="E296" s="93"/>
      <c r="F296" s="72" t="s">
        <v>38</v>
      </c>
      <c r="G296" s="60">
        <f t="shared" si="109"/>
        <v>72308.33</v>
      </c>
      <c r="H296" s="60">
        <v>0</v>
      </c>
      <c r="I296" s="60">
        <v>0</v>
      </c>
      <c r="J296" s="60">
        <v>72308.33</v>
      </c>
      <c r="K296" s="60">
        <v>0</v>
      </c>
      <c r="L296" s="60">
        <v>0</v>
      </c>
      <c r="M296" s="60">
        <v>0</v>
      </c>
      <c r="N296" s="60">
        <v>0</v>
      </c>
      <c r="O296" s="92"/>
      <c r="P296" s="93"/>
      <c r="Q296" s="93"/>
      <c r="R296" s="93"/>
      <c r="S296" s="93"/>
      <c r="T296" s="93"/>
      <c r="U296" s="93"/>
      <c r="V296" s="93"/>
      <c r="W296" s="93"/>
      <c r="X296" s="93"/>
      <c r="Y296" s="13"/>
      <c r="Z296" s="13"/>
    </row>
    <row r="297" spans="1:26" s="14" customFormat="1" ht="99" customHeight="1">
      <c r="A297" s="77"/>
      <c r="B297" s="108"/>
      <c r="C297" s="90"/>
      <c r="D297" s="90"/>
      <c r="E297" s="93"/>
      <c r="F297" s="72" t="s">
        <v>67</v>
      </c>
      <c r="G297" s="60">
        <f t="shared" si="109"/>
        <v>104774.17</v>
      </c>
      <c r="H297" s="60">
        <v>0</v>
      </c>
      <c r="I297" s="60">
        <v>0</v>
      </c>
      <c r="J297" s="60">
        <v>104774.17</v>
      </c>
      <c r="K297" s="60">
        <v>0</v>
      </c>
      <c r="L297" s="60">
        <v>0</v>
      </c>
      <c r="M297" s="60">
        <v>0</v>
      </c>
      <c r="N297" s="60">
        <v>0</v>
      </c>
      <c r="O297" s="92"/>
      <c r="P297" s="93"/>
      <c r="Q297" s="93"/>
      <c r="R297" s="93"/>
      <c r="S297" s="93"/>
      <c r="T297" s="93"/>
      <c r="U297" s="93"/>
      <c r="V297" s="93"/>
      <c r="W297" s="93"/>
      <c r="X297" s="93"/>
      <c r="Y297" s="13"/>
      <c r="Z297" s="13"/>
    </row>
    <row r="298" spans="1:26" s="14" customFormat="1" ht="35.25" customHeight="1">
      <c r="A298" s="77" t="s">
        <v>368</v>
      </c>
      <c r="B298" s="108" t="s">
        <v>336</v>
      </c>
      <c r="C298" s="90">
        <v>2020</v>
      </c>
      <c r="D298" s="90">
        <v>2026</v>
      </c>
      <c r="E298" s="93" t="s">
        <v>73</v>
      </c>
      <c r="F298" s="72" t="s">
        <v>71</v>
      </c>
      <c r="G298" s="60">
        <f t="shared" si="109"/>
        <v>0</v>
      </c>
      <c r="H298" s="60">
        <f t="shared" ref="H298:M298" si="114">H299+H300</f>
        <v>0</v>
      </c>
      <c r="I298" s="60">
        <f t="shared" si="114"/>
        <v>0</v>
      </c>
      <c r="J298" s="60">
        <f t="shared" si="114"/>
        <v>0</v>
      </c>
      <c r="K298" s="60">
        <f t="shared" si="114"/>
        <v>0</v>
      </c>
      <c r="L298" s="60">
        <f t="shared" si="114"/>
        <v>0</v>
      </c>
      <c r="M298" s="60">
        <f t="shared" si="114"/>
        <v>0</v>
      </c>
      <c r="N298" s="60">
        <f>N299+N300</f>
        <v>0</v>
      </c>
      <c r="O298" s="92" t="s">
        <v>144</v>
      </c>
      <c r="P298" s="93" t="s">
        <v>194</v>
      </c>
      <c r="Q298" s="93">
        <v>204</v>
      </c>
      <c r="R298" s="93" t="s">
        <v>25</v>
      </c>
      <c r="S298" s="93" t="s">
        <v>25</v>
      </c>
      <c r="T298" s="93" t="s">
        <v>25</v>
      </c>
      <c r="U298" s="93">
        <v>204</v>
      </c>
      <c r="V298" s="93" t="s">
        <v>25</v>
      </c>
      <c r="W298" s="93" t="s">
        <v>25</v>
      </c>
      <c r="X298" s="93" t="s">
        <v>25</v>
      </c>
      <c r="Y298" s="13"/>
      <c r="Z298" s="13"/>
    </row>
    <row r="299" spans="1:26" s="14" customFormat="1" ht="76.5" customHeight="1">
      <c r="A299" s="77"/>
      <c r="B299" s="108"/>
      <c r="C299" s="90"/>
      <c r="D299" s="90"/>
      <c r="E299" s="93"/>
      <c r="F299" s="72" t="s">
        <v>38</v>
      </c>
      <c r="G299" s="60">
        <f t="shared" si="109"/>
        <v>0</v>
      </c>
      <c r="H299" s="60">
        <v>0</v>
      </c>
      <c r="I299" s="60">
        <v>0</v>
      </c>
      <c r="J299" s="60">
        <v>0</v>
      </c>
      <c r="K299" s="60">
        <v>0</v>
      </c>
      <c r="L299" s="60">
        <v>0</v>
      </c>
      <c r="M299" s="60">
        <v>0</v>
      </c>
      <c r="N299" s="60">
        <v>0</v>
      </c>
      <c r="O299" s="92"/>
      <c r="P299" s="93"/>
      <c r="Q299" s="93"/>
      <c r="R299" s="93"/>
      <c r="S299" s="93"/>
      <c r="T299" s="93"/>
      <c r="U299" s="93"/>
      <c r="V299" s="93"/>
      <c r="W299" s="93"/>
      <c r="X299" s="93"/>
      <c r="Y299" s="13"/>
      <c r="Z299" s="13"/>
    </row>
    <row r="300" spans="1:26" s="14" customFormat="1" ht="99" customHeight="1">
      <c r="A300" s="77"/>
      <c r="B300" s="108"/>
      <c r="C300" s="90"/>
      <c r="D300" s="90"/>
      <c r="E300" s="93"/>
      <c r="F300" s="72" t="s">
        <v>67</v>
      </c>
      <c r="G300" s="60">
        <f t="shared" si="109"/>
        <v>0</v>
      </c>
      <c r="H300" s="60">
        <v>0</v>
      </c>
      <c r="I300" s="60">
        <v>0</v>
      </c>
      <c r="J300" s="60">
        <v>0</v>
      </c>
      <c r="K300" s="60">
        <v>0</v>
      </c>
      <c r="L300" s="60">
        <v>0</v>
      </c>
      <c r="M300" s="60">
        <v>0</v>
      </c>
      <c r="N300" s="60">
        <v>0</v>
      </c>
      <c r="O300" s="92"/>
      <c r="P300" s="93"/>
      <c r="Q300" s="93"/>
      <c r="R300" s="93"/>
      <c r="S300" s="93"/>
      <c r="T300" s="93"/>
      <c r="U300" s="93"/>
      <c r="V300" s="93"/>
      <c r="W300" s="93"/>
      <c r="X300" s="93"/>
      <c r="Y300" s="13"/>
      <c r="Z300" s="13"/>
    </row>
    <row r="301" spans="1:26" s="14" customFormat="1" ht="35.25" customHeight="1">
      <c r="A301" s="77" t="s">
        <v>165</v>
      </c>
      <c r="B301" s="108" t="s">
        <v>287</v>
      </c>
      <c r="C301" s="90">
        <v>2020</v>
      </c>
      <c r="D301" s="90">
        <v>2026</v>
      </c>
      <c r="E301" s="93" t="s">
        <v>73</v>
      </c>
      <c r="F301" s="72" t="s">
        <v>71</v>
      </c>
      <c r="G301" s="60">
        <f t="shared" si="109"/>
        <v>1498990.32</v>
      </c>
      <c r="H301" s="60">
        <f t="shared" ref="H301:M301" si="115">H302+H303</f>
        <v>0</v>
      </c>
      <c r="I301" s="60">
        <f t="shared" si="115"/>
        <v>0</v>
      </c>
      <c r="J301" s="60">
        <f t="shared" si="115"/>
        <v>1498990.32</v>
      </c>
      <c r="K301" s="60">
        <f t="shared" si="115"/>
        <v>0</v>
      </c>
      <c r="L301" s="60">
        <f t="shared" si="115"/>
        <v>0</v>
      </c>
      <c r="M301" s="60">
        <f t="shared" si="115"/>
        <v>0</v>
      </c>
      <c r="N301" s="60">
        <f>N302+N303</f>
        <v>0</v>
      </c>
      <c r="O301" s="138" t="s">
        <v>183</v>
      </c>
      <c r="P301" s="93" t="s">
        <v>88</v>
      </c>
      <c r="Q301" s="93">
        <v>1</v>
      </c>
      <c r="R301" s="93" t="s">
        <v>25</v>
      </c>
      <c r="S301" s="93" t="s">
        <v>25</v>
      </c>
      <c r="T301" s="93">
        <v>1</v>
      </c>
      <c r="U301" s="93" t="s">
        <v>25</v>
      </c>
      <c r="V301" s="93" t="s">
        <v>25</v>
      </c>
      <c r="W301" s="93" t="s">
        <v>25</v>
      </c>
      <c r="X301" s="93" t="s">
        <v>25</v>
      </c>
      <c r="Y301" s="13"/>
      <c r="Z301" s="13"/>
    </row>
    <row r="302" spans="1:26" s="14" customFormat="1" ht="76.5" customHeight="1">
      <c r="A302" s="77"/>
      <c r="B302" s="108"/>
      <c r="C302" s="90"/>
      <c r="D302" s="90"/>
      <c r="E302" s="93"/>
      <c r="F302" s="72" t="s">
        <v>38</v>
      </c>
      <c r="G302" s="60">
        <f t="shared" si="109"/>
        <v>1498990.32</v>
      </c>
      <c r="H302" s="60">
        <v>0</v>
      </c>
      <c r="I302" s="60">
        <v>0</v>
      </c>
      <c r="J302" s="60">
        <v>1498990.32</v>
      </c>
      <c r="K302" s="60">
        <v>0</v>
      </c>
      <c r="L302" s="60">
        <v>0</v>
      </c>
      <c r="M302" s="60">
        <v>0</v>
      </c>
      <c r="N302" s="60">
        <v>0</v>
      </c>
      <c r="O302" s="138"/>
      <c r="P302" s="93"/>
      <c r="Q302" s="93"/>
      <c r="R302" s="93"/>
      <c r="S302" s="93"/>
      <c r="T302" s="93"/>
      <c r="U302" s="93"/>
      <c r="V302" s="93"/>
      <c r="W302" s="93"/>
      <c r="X302" s="93"/>
      <c r="Y302" s="13"/>
      <c r="Z302" s="13"/>
    </row>
    <row r="303" spans="1:26" s="14" customFormat="1" ht="99" customHeight="1">
      <c r="A303" s="77"/>
      <c r="B303" s="108"/>
      <c r="C303" s="90"/>
      <c r="D303" s="90"/>
      <c r="E303" s="93"/>
      <c r="F303" s="72" t="s">
        <v>67</v>
      </c>
      <c r="G303" s="60">
        <f t="shared" si="109"/>
        <v>0</v>
      </c>
      <c r="H303" s="60">
        <v>0</v>
      </c>
      <c r="I303" s="60">
        <v>0</v>
      </c>
      <c r="J303" s="60">
        <v>0</v>
      </c>
      <c r="K303" s="60">
        <v>0</v>
      </c>
      <c r="L303" s="60">
        <v>0</v>
      </c>
      <c r="M303" s="60">
        <v>0</v>
      </c>
      <c r="N303" s="60">
        <v>0</v>
      </c>
      <c r="O303" s="138"/>
      <c r="P303" s="93"/>
      <c r="Q303" s="93"/>
      <c r="R303" s="93"/>
      <c r="S303" s="93"/>
      <c r="T303" s="93"/>
      <c r="U303" s="93"/>
      <c r="V303" s="93"/>
      <c r="W303" s="93"/>
      <c r="X303" s="93"/>
      <c r="Y303" s="13"/>
      <c r="Z303" s="13"/>
    </row>
    <row r="304" spans="1:26" s="14" customFormat="1" ht="35.25" customHeight="1">
      <c r="A304" s="77" t="s">
        <v>169</v>
      </c>
      <c r="B304" s="108" t="s">
        <v>288</v>
      </c>
      <c r="C304" s="90">
        <v>2020</v>
      </c>
      <c r="D304" s="90">
        <v>2026</v>
      </c>
      <c r="E304" s="93" t="s">
        <v>73</v>
      </c>
      <c r="F304" s="72" t="s">
        <v>71</v>
      </c>
      <c r="G304" s="60">
        <f t="shared" si="109"/>
        <v>4031086.24</v>
      </c>
      <c r="H304" s="60">
        <f t="shared" ref="H304:M304" si="116">H305+H306</f>
        <v>0</v>
      </c>
      <c r="I304" s="60">
        <f t="shared" si="116"/>
        <v>0</v>
      </c>
      <c r="J304" s="60">
        <f t="shared" si="116"/>
        <v>1856000</v>
      </c>
      <c r="K304" s="60">
        <f t="shared" si="116"/>
        <v>2175086.2400000002</v>
      </c>
      <c r="L304" s="60">
        <f t="shared" si="116"/>
        <v>0</v>
      </c>
      <c r="M304" s="60">
        <f t="shared" si="116"/>
        <v>0</v>
      </c>
      <c r="N304" s="60">
        <f>N305+N306</f>
        <v>0</v>
      </c>
      <c r="O304" s="92" t="s">
        <v>185</v>
      </c>
      <c r="P304" s="93" t="s">
        <v>88</v>
      </c>
      <c r="Q304" s="93">
        <v>1</v>
      </c>
      <c r="R304" s="93" t="s">
        <v>25</v>
      </c>
      <c r="S304" s="93" t="s">
        <v>25</v>
      </c>
      <c r="T304" s="93">
        <v>1</v>
      </c>
      <c r="U304" s="93" t="s">
        <v>25</v>
      </c>
      <c r="V304" s="93" t="s">
        <v>25</v>
      </c>
      <c r="W304" s="93" t="s">
        <v>25</v>
      </c>
      <c r="X304" s="93" t="s">
        <v>25</v>
      </c>
      <c r="Y304" s="13"/>
      <c r="Z304" s="13"/>
    </row>
    <row r="305" spans="1:26" s="14" customFormat="1" ht="76.5" customHeight="1">
      <c r="A305" s="77"/>
      <c r="B305" s="108"/>
      <c r="C305" s="90"/>
      <c r="D305" s="90"/>
      <c r="E305" s="93"/>
      <c r="F305" s="72" t="s">
        <v>38</v>
      </c>
      <c r="G305" s="60">
        <f t="shared" si="109"/>
        <v>4031086.24</v>
      </c>
      <c r="H305" s="60">
        <v>0</v>
      </c>
      <c r="I305" s="60">
        <v>0</v>
      </c>
      <c r="J305" s="60">
        <v>1856000</v>
      </c>
      <c r="K305" s="60">
        <v>2175086.2400000002</v>
      </c>
      <c r="L305" s="60">
        <v>0</v>
      </c>
      <c r="M305" s="60">
        <v>0</v>
      </c>
      <c r="N305" s="60">
        <v>0</v>
      </c>
      <c r="O305" s="92"/>
      <c r="P305" s="93"/>
      <c r="Q305" s="93"/>
      <c r="R305" s="93"/>
      <c r="S305" s="93"/>
      <c r="T305" s="93"/>
      <c r="U305" s="93"/>
      <c r="V305" s="93"/>
      <c r="W305" s="93"/>
      <c r="X305" s="93"/>
      <c r="Y305" s="13"/>
      <c r="Z305" s="13"/>
    </row>
    <row r="306" spans="1:26" s="14" customFormat="1" ht="99" customHeight="1">
      <c r="A306" s="77"/>
      <c r="B306" s="108"/>
      <c r="C306" s="90"/>
      <c r="D306" s="90"/>
      <c r="E306" s="93"/>
      <c r="F306" s="72" t="s">
        <v>67</v>
      </c>
      <c r="G306" s="60">
        <f t="shared" si="109"/>
        <v>0</v>
      </c>
      <c r="H306" s="60">
        <v>0</v>
      </c>
      <c r="I306" s="60">
        <v>0</v>
      </c>
      <c r="J306" s="60">
        <v>0</v>
      </c>
      <c r="K306" s="60">
        <v>0</v>
      </c>
      <c r="L306" s="60">
        <v>0</v>
      </c>
      <c r="M306" s="60">
        <v>0</v>
      </c>
      <c r="N306" s="60">
        <v>0</v>
      </c>
      <c r="O306" s="92"/>
      <c r="P306" s="93"/>
      <c r="Q306" s="93"/>
      <c r="R306" s="93"/>
      <c r="S306" s="93"/>
      <c r="T306" s="93"/>
      <c r="U306" s="93"/>
      <c r="V306" s="93"/>
      <c r="W306" s="93"/>
      <c r="X306" s="93"/>
      <c r="Y306" s="13"/>
      <c r="Z306" s="13"/>
    </row>
    <row r="307" spans="1:26" s="14" customFormat="1" ht="35.25" customHeight="1">
      <c r="A307" s="77" t="s">
        <v>289</v>
      </c>
      <c r="B307" s="108" t="s">
        <v>290</v>
      </c>
      <c r="C307" s="90">
        <v>2020</v>
      </c>
      <c r="D307" s="90">
        <v>2026</v>
      </c>
      <c r="E307" s="93" t="s">
        <v>73</v>
      </c>
      <c r="F307" s="72" t="s">
        <v>71</v>
      </c>
      <c r="G307" s="60">
        <f t="shared" si="109"/>
        <v>0</v>
      </c>
      <c r="H307" s="60">
        <f t="shared" ref="H307:M307" si="117">H308+H309</f>
        <v>0</v>
      </c>
      <c r="I307" s="60">
        <f t="shared" si="117"/>
        <v>0</v>
      </c>
      <c r="J307" s="60">
        <f t="shared" si="117"/>
        <v>0</v>
      </c>
      <c r="K307" s="60">
        <f t="shared" si="117"/>
        <v>0</v>
      </c>
      <c r="L307" s="60">
        <f t="shared" si="117"/>
        <v>0</v>
      </c>
      <c r="M307" s="60">
        <f t="shared" si="117"/>
        <v>0</v>
      </c>
      <c r="N307" s="60">
        <f>N308+N309</f>
        <v>0</v>
      </c>
      <c r="O307" s="92" t="s">
        <v>187</v>
      </c>
      <c r="P307" s="93" t="s">
        <v>88</v>
      </c>
      <c r="Q307" s="93">
        <v>1</v>
      </c>
      <c r="R307" s="93" t="s">
        <v>25</v>
      </c>
      <c r="S307" s="93" t="s">
        <v>25</v>
      </c>
      <c r="T307" s="93" t="s">
        <v>25</v>
      </c>
      <c r="U307" s="93">
        <v>1</v>
      </c>
      <c r="V307" s="93" t="s">
        <v>25</v>
      </c>
      <c r="W307" s="93" t="s">
        <v>25</v>
      </c>
      <c r="X307" s="93" t="s">
        <v>25</v>
      </c>
      <c r="Y307" s="13"/>
      <c r="Z307" s="13"/>
    </row>
    <row r="308" spans="1:26" s="14" customFormat="1" ht="76.5" customHeight="1">
      <c r="A308" s="77"/>
      <c r="B308" s="108"/>
      <c r="C308" s="90"/>
      <c r="D308" s="90"/>
      <c r="E308" s="93"/>
      <c r="F308" s="72" t="s">
        <v>38</v>
      </c>
      <c r="G308" s="60">
        <f t="shared" si="109"/>
        <v>0</v>
      </c>
      <c r="H308" s="60">
        <v>0</v>
      </c>
      <c r="I308" s="60">
        <v>0</v>
      </c>
      <c r="J308" s="60">
        <v>0</v>
      </c>
      <c r="K308" s="60">
        <v>0</v>
      </c>
      <c r="L308" s="60">
        <v>0</v>
      </c>
      <c r="M308" s="60">
        <v>0</v>
      </c>
      <c r="N308" s="60">
        <v>0</v>
      </c>
      <c r="O308" s="92"/>
      <c r="P308" s="93"/>
      <c r="Q308" s="93"/>
      <c r="R308" s="93"/>
      <c r="S308" s="93"/>
      <c r="T308" s="93"/>
      <c r="U308" s="93"/>
      <c r="V308" s="93"/>
      <c r="W308" s="93"/>
      <c r="X308" s="93"/>
      <c r="Y308" s="13"/>
      <c r="Z308" s="13"/>
    </row>
    <row r="309" spans="1:26" s="14" customFormat="1" ht="99" customHeight="1">
      <c r="A309" s="77"/>
      <c r="B309" s="108"/>
      <c r="C309" s="90"/>
      <c r="D309" s="90"/>
      <c r="E309" s="93"/>
      <c r="F309" s="72" t="s">
        <v>67</v>
      </c>
      <c r="G309" s="60">
        <f t="shared" si="109"/>
        <v>0</v>
      </c>
      <c r="H309" s="60">
        <v>0</v>
      </c>
      <c r="I309" s="60">
        <v>0</v>
      </c>
      <c r="J309" s="60">
        <v>0</v>
      </c>
      <c r="K309" s="60">
        <v>0</v>
      </c>
      <c r="L309" s="60">
        <v>0</v>
      </c>
      <c r="M309" s="60">
        <v>0</v>
      </c>
      <c r="N309" s="60">
        <v>0</v>
      </c>
      <c r="O309" s="92"/>
      <c r="P309" s="93"/>
      <c r="Q309" s="93"/>
      <c r="R309" s="93"/>
      <c r="S309" s="93"/>
      <c r="T309" s="93"/>
      <c r="U309" s="93"/>
      <c r="V309" s="93"/>
      <c r="W309" s="93"/>
      <c r="X309" s="93"/>
      <c r="Y309" s="13"/>
      <c r="Z309" s="13"/>
    </row>
    <row r="310" spans="1:26" s="14" customFormat="1" ht="35.25" customHeight="1">
      <c r="A310" s="77" t="s">
        <v>173</v>
      </c>
      <c r="B310" s="108" t="s">
        <v>291</v>
      </c>
      <c r="C310" s="90">
        <v>2020</v>
      </c>
      <c r="D310" s="90">
        <v>2026</v>
      </c>
      <c r="E310" s="93" t="s">
        <v>73</v>
      </c>
      <c r="F310" s="72" t="s">
        <v>71</v>
      </c>
      <c r="G310" s="60">
        <f t="shared" si="109"/>
        <v>9518008.1500000004</v>
      </c>
      <c r="H310" s="60">
        <f t="shared" ref="H310:M310" si="118">H311+H312</f>
        <v>0</v>
      </c>
      <c r="I310" s="60">
        <f t="shared" si="118"/>
        <v>0</v>
      </c>
      <c r="J310" s="60">
        <f t="shared" si="118"/>
        <v>1514174.8</v>
      </c>
      <c r="K310" s="60">
        <f t="shared" si="118"/>
        <v>7883833.3499999996</v>
      </c>
      <c r="L310" s="60">
        <f t="shared" si="118"/>
        <v>120000</v>
      </c>
      <c r="M310" s="60">
        <f t="shared" si="118"/>
        <v>0</v>
      </c>
      <c r="N310" s="60">
        <f>N311+N312</f>
        <v>0</v>
      </c>
      <c r="O310" s="92" t="s">
        <v>189</v>
      </c>
      <c r="P310" s="93" t="s">
        <v>75</v>
      </c>
      <c r="Q310" s="93">
        <v>100</v>
      </c>
      <c r="R310" s="93" t="s">
        <v>25</v>
      </c>
      <c r="S310" s="93" t="s">
        <v>25</v>
      </c>
      <c r="T310" s="93">
        <v>100</v>
      </c>
      <c r="U310" s="93" t="s">
        <v>25</v>
      </c>
      <c r="V310" s="93" t="s">
        <v>25</v>
      </c>
      <c r="W310" s="93" t="s">
        <v>25</v>
      </c>
      <c r="X310" s="93" t="s">
        <v>25</v>
      </c>
      <c r="Y310" s="13"/>
      <c r="Z310" s="13"/>
    </row>
    <row r="311" spans="1:26" s="14" customFormat="1" ht="76.5" customHeight="1">
      <c r="A311" s="77"/>
      <c r="B311" s="108"/>
      <c r="C311" s="90"/>
      <c r="D311" s="90"/>
      <c r="E311" s="93"/>
      <c r="F311" s="72" t="s">
        <v>38</v>
      </c>
      <c r="G311" s="60">
        <f t="shared" si="109"/>
        <v>9518008.1500000004</v>
      </c>
      <c r="H311" s="60">
        <v>0</v>
      </c>
      <c r="I311" s="60">
        <v>0</v>
      </c>
      <c r="J311" s="60">
        <v>1514174.8</v>
      </c>
      <c r="K311" s="60">
        <v>7883833.3499999996</v>
      </c>
      <c r="L311" s="60">
        <v>120000</v>
      </c>
      <c r="M311" s="60">
        <v>0</v>
      </c>
      <c r="N311" s="60">
        <v>0</v>
      </c>
      <c r="O311" s="92"/>
      <c r="P311" s="93"/>
      <c r="Q311" s="93"/>
      <c r="R311" s="93"/>
      <c r="S311" s="93"/>
      <c r="T311" s="93"/>
      <c r="U311" s="93"/>
      <c r="V311" s="93"/>
      <c r="W311" s="93"/>
      <c r="X311" s="93"/>
      <c r="Y311" s="13"/>
      <c r="Z311" s="13"/>
    </row>
    <row r="312" spans="1:26" s="14" customFormat="1" ht="142.5" customHeight="1">
      <c r="A312" s="77"/>
      <c r="B312" s="108"/>
      <c r="C312" s="90"/>
      <c r="D312" s="90"/>
      <c r="E312" s="93"/>
      <c r="F312" s="72" t="s">
        <v>67</v>
      </c>
      <c r="G312" s="60">
        <f t="shared" si="109"/>
        <v>0</v>
      </c>
      <c r="H312" s="60">
        <v>0</v>
      </c>
      <c r="I312" s="60">
        <v>0</v>
      </c>
      <c r="J312" s="60">
        <v>0</v>
      </c>
      <c r="K312" s="60">
        <v>0</v>
      </c>
      <c r="L312" s="60">
        <v>0</v>
      </c>
      <c r="M312" s="60">
        <v>0</v>
      </c>
      <c r="N312" s="60">
        <v>0</v>
      </c>
      <c r="O312" s="92"/>
      <c r="P312" s="93"/>
      <c r="Q312" s="93"/>
      <c r="R312" s="93"/>
      <c r="S312" s="93"/>
      <c r="T312" s="93"/>
      <c r="U312" s="93"/>
      <c r="V312" s="93"/>
      <c r="W312" s="93"/>
      <c r="X312" s="93"/>
      <c r="Y312" s="13"/>
      <c r="Z312" s="13"/>
    </row>
    <row r="313" spans="1:26" s="14" customFormat="1" ht="35.25" customHeight="1">
      <c r="A313" s="77" t="s">
        <v>174</v>
      </c>
      <c r="B313" s="108" t="s">
        <v>292</v>
      </c>
      <c r="C313" s="90">
        <v>2020</v>
      </c>
      <c r="D313" s="90">
        <v>2026</v>
      </c>
      <c r="E313" s="93" t="s">
        <v>191</v>
      </c>
      <c r="F313" s="72" t="s">
        <v>71</v>
      </c>
      <c r="G313" s="60">
        <f t="shared" si="109"/>
        <v>3958860</v>
      </c>
      <c r="H313" s="60">
        <f t="shared" ref="H313:M313" si="119">H314+H315</f>
        <v>0</v>
      </c>
      <c r="I313" s="60">
        <f t="shared" si="119"/>
        <v>0</v>
      </c>
      <c r="J313" s="60">
        <f t="shared" si="119"/>
        <v>3958860</v>
      </c>
      <c r="K313" s="60">
        <f t="shared" si="119"/>
        <v>0</v>
      </c>
      <c r="L313" s="60">
        <f t="shared" si="119"/>
        <v>0</v>
      </c>
      <c r="M313" s="60">
        <f t="shared" si="119"/>
        <v>0</v>
      </c>
      <c r="N313" s="60">
        <f>N314+N315</f>
        <v>0</v>
      </c>
      <c r="O313" s="92" t="s">
        <v>192</v>
      </c>
      <c r="P313" s="93" t="s">
        <v>75</v>
      </c>
      <c r="Q313" s="93">
        <v>100</v>
      </c>
      <c r="R313" s="93" t="s">
        <v>25</v>
      </c>
      <c r="S313" s="93" t="s">
        <v>25</v>
      </c>
      <c r="T313" s="93">
        <v>100</v>
      </c>
      <c r="U313" s="93" t="s">
        <v>25</v>
      </c>
      <c r="V313" s="93" t="s">
        <v>25</v>
      </c>
      <c r="W313" s="93" t="s">
        <v>25</v>
      </c>
      <c r="X313" s="93" t="s">
        <v>25</v>
      </c>
      <c r="Y313" s="13"/>
      <c r="Z313" s="13"/>
    </row>
    <row r="314" spans="1:26" s="14" customFormat="1" ht="38.25" customHeight="1">
      <c r="A314" s="77"/>
      <c r="B314" s="108"/>
      <c r="C314" s="90"/>
      <c r="D314" s="90"/>
      <c r="E314" s="93"/>
      <c r="F314" s="72" t="s">
        <v>38</v>
      </c>
      <c r="G314" s="60">
        <f t="shared" si="109"/>
        <v>197943</v>
      </c>
      <c r="H314" s="60">
        <v>0</v>
      </c>
      <c r="I314" s="60">
        <v>0</v>
      </c>
      <c r="J314" s="60">
        <v>197943</v>
      </c>
      <c r="K314" s="60">
        <v>0</v>
      </c>
      <c r="L314" s="60">
        <v>0</v>
      </c>
      <c r="M314" s="60">
        <v>0</v>
      </c>
      <c r="N314" s="60">
        <v>0</v>
      </c>
      <c r="O314" s="92"/>
      <c r="P314" s="93"/>
      <c r="Q314" s="93"/>
      <c r="R314" s="93"/>
      <c r="S314" s="93"/>
      <c r="T314" s="93"/>
      <c r="U314" s="93"/>
      <c r="V314" s="93"/>
      <c r="W314" s="93"/>
      <c r="X314" s="93"/>
      <c r="Y314" s="13"/>
      <c r="Z314" s="13"/>
    </row>
    <row r="315" spans="1:26" s="14" customFormat="1" ht="75.599999999999994" customHeight="1">
      <c r="A315" s="77"/>
      <c r="B315" s="108"/>
      <c r="C315" s="90"/>
      <c r="D315" s="90"/>
      <c r="E315" s="93"/>
      <c r="F315" s="72" t="s">
        <v>67</v>
      </c>
      <c r="G315" s="60">
        <f t="shared" si="109"/>
        <v>3760917</v>
      </c>
      <c r="H315" s="60">
        <v>0</v>
      </c>
      <c r="I315" s="60">
        <v>0</v>
      </c>
      <c r="J315" s="60">
        <v>3760917</v>
      </c>
      <c r="K315" s="60">
        <v>0</v>
      </c>
      <c r="L315" s="60">
        <v>0</v>
      </c>
      <c r="M315" s="60">
        <v>0</v>
      </c>
      <c r="N315" s="60">
        <v>0</v>
      </c>
      <c r="O315" s="92"/>
      <c r="P315" s="93"/>
      <c r="Q315" s="93"/>
      <c r="R315" s="93"/>
      <c r="S315" s="93"/>
      <c r="T315" s="93"/>
      <c r="U315" s="93"/>
      <c r="V315" s="93"/>
      <c r="W315" s="93"/>
      <c r="X315" s="93"/>
      <c r="Y315" s="13"/>
      <c r="Z315" s="13"/>
    </row>
    <row r="316" spans="1:26" s="14" customFormat="1" ht="47.85" customHeight="1">
      <c r="A316" s="77" t="s">
        <v>175</v>
      </c>
      <c r="B316" s="108" t="s">
        <v>293</v>
      </c>
      <c r="C316" s="90">
        <v>2022</v>
      </c>
      <c r="D316" s="90">
        <v>2026</v>
      </c>
      <c r="E316" s="93" t="s">
        <v>73</v>
      </c>
      <c r="F316" s="72" t="s">
        <v>71</v>
      </c>
      <c r="G316" s="60">
        <f>SUM(H316:M316)</f>
        <v>4585374.68</v>
      </c>
      <c r="H316" s="60">
        <v>0</v>
      </c>
      <c r="I316" s="60">
        <v>0</v>
      </c>
      <c r="J316" s="60">
        <f>SUM(J317:J318)</f>
        <v>1882187.24</v>
      </c>
      <c r="K316" s="60">
        <f>SUM(K317:K318)</f>
        <v>2703187.44</v>
      </c>
      <c r="L316" s="60">
        <f>SUM(L317:L318)</f>
        <v>0</v>
      </c>
      <c r="M316" s="60">
        <f>SUM(M317:M318)</f>
        <v>0</v>
      </c>
      <c r="N316" s="60">
        <f>SUM(N317:N318)</f>
        <v>0</v>
      </c>
      <c r="O316" s="92" t="s">
        <v>193</v>
      </c>
      <c r="P316" s="93" t="s">
        <v>194</v>
      </c>
      <c r="Q316" s="93">
        <v>5032</v>
      </c>
      <c r="R316" s="93" t="s">
        <v>25</v>
      </c>
      <c r="S316" s="93" t="s">
        <v>25</v>
      </c>
      <c r="T316" s="93">
        <v>5032</v>
      </c>
      <c r="U316" s="93" t="s">
        <v>25</v>
      </c>
      <c r="V316" s="93" t="s">
        <v>25</v>
      </c>
      <c r="W316" s="93" t="s">
        <v>25</v>
      </c>
      <c r="X316" s="93" t="s">
        <v>25</v>
      </c>
      <c r="Y316" s="13"/>
      <c r="Z316" s="13"/>
    </row>
    <row r="317" spans="1:26" s="14" customFormat="1" ht="48.75" customHeight="1">
      <c r="A317" s="77"/>
      <c r="B317" s="108"/>
      <c r="C317" s="90"/>
      <c r="D317" s="90"/>
      <c r="E317" s="93"/>
      <c r="F317" s="72" t="s">
        <v>38</v>
      </c>
      <c r="G317" s="60">
        <f>SUM(H317:M317)</f>
        <v>202922.35</v>
      </c>
      <c r="H317" s="60">
        <v>0</v>
      </c>
      <c r="I317" s="60">
        <v>0</v>
      </c>
      <c r="J317" s="60">
        <v>94794.85</v>
      </c>
      <c r="K317" s="60">
        <v>108127.5</v>
      </c>
      <c r="L317" s="60">
        <v>0</v>
      </c>
      <c r="M317" s="60">
        <v>0</v>
      </c>
      <c r="N317" s="60">
        <v>0</v>
      </c>
      <c r="O317" s="92"/>
      <c r="P317" s="93"/>
      <c r="Q317" s="93"/>
      <c r="R317" s="93"/>
      <c r="S317" s="93"/>
      <c r="T317" s="93"/>
      <c r="U317" s="93"/>
      <c r="V317" s="93"/>
      <c r="W317" s="93"/>
      <c r="X317" s="93"/>
      <c r="Y317" s="13"/>
      <c r="Z317" s="13"/>
    </row>
    <row r="318" spans="1:26" s="14" customFormat="1" ht="67.900000000000006" customHeight="1">
      <c r="A318" s="77"/>
      <c r="B318" s="108"/>
      <c r="C318" s="90"/>
      <c r="D318" s="90"/>
      <c r="E318" s="93"/>
      <c r="F318" s="72" t="s">
        <v>67</v>
      </c>
      <c r="G318" s="60">
        <v>0</v>
      </c>
      <c r="H318" s="60">
        <v>0</v>
      </c>
      <c r="I318" s="60">
        <v>0</v>
      </c>
      <c r="J318" s="60">
        <v>1787392.39</v>
      </c>
      <c r="K318" s="60">
        <v>2595059.94</v>
      </c>
      <c r="L318" s="60">
        <v>0</v>
      </c>
      <c r="M318" s="60">
        <v>0</v>
      </c>
      <c r="N318" s="60">
        <v>0</v>
      </c>
      <c r="O318" s="92"/>
      <c r="P318" s="93"/>
      <c r="Q318" s="93"/>
      <c r="R318" s="93"/>
      <c r="S318" s="93"/>
      <c r="T318" s="93"/>
      <c r="U318" s="93"/>
      <c r="V318" s="93"/>
      <c r="W318" s="93"/>
      <c r="X318" s="93"/>
      <c r="Y318" s="13"/>
      <c r="Z318" s="13"/>
    </row>
    <row r="319" spans="1:26" s="14" customFormat="1" ht="54.6" customHeight="1">
      <c r="A319" s="77" t="s">
        <v>176</v>
      </c>
      <c r="B319" s="108" t="s">
        <v>294</v>
      </c>
      <c r="C319" s="90">
        <v>2020</v>
      </c>
      <c r="D319" s="90">
        <v>2026</v>
      </c>
      <c r="E319" s="93" t="s">
        <v>73</v>
      </c>
      <c r="F319" s="72" t="s">
        <v>71</v>
      </c>
      <c r="G319" s="60">
        <f>SUM(H319:M319)</f>
        <v>0</v>
      </c>
      <c r="H319" s="60">
        <v>0</v>
      </c>
      <c r="I319" s="60">
        <v>0</v>
      </c>
      <c r="J319" s="60">
        <f>SUM(J320:J321)</f>
        <v>0</v>
      </c>
      <c r="K319" s="60">
        <v>0</v>
      </c>
      <c r="L319" s="60">
        <v>0</v>
      </c>
      <c r="M319" s="60">
        <v>0</v>
      </c>
      <c r="N319" s="60">
        <v>0</v>
      </c>
      <c r="O319" s="92" t="s">
        <v>195</v>
      </c>
      <c r="P319" s="93" t="s">
        <v>194</v>
      </c>
      <c r="Q319" s="93">
        <v>200</v>
      </c>
      <c r="R319" s="93" t="s">
        <v>25</v>
      </c>
      <c r="S319" s="93" t="s">
        <v>25</v>
      </c>
      <c r="T319" s="93" t="s">
        <v>25</v>
      </c>
      <c r="U319" s="93">
        <v>200</v>
      </c>
      <c r="V319" s="93" t="s">
        <v>25</v>
      </c>
      <c r="W319" s="93" t="s">
        <v>25</v>
      </c>
      <c r="X319" s="93" t="s">
        <v>25</v>
      </c>
      <c r="Y319" s="13"/>
      <c r="Z319" s="13"/>
    </row>
    <row r="320" spans="1:26" s="14" customFormat="1" ht="71.849999999999994" customHeight="1">
      <c r="A320" s="77"/>
      <c r="B320" s="108"/>
      <c r="C320" s="90"/>
      <c r="D320" s="90"/>
      <c r="E320" s="93"/>
      <c r="F320" s="72" t="s">
        <v>38</v>
      </c>
      <c r="G320" s="60">
        <f>SUM(H320:M320)</f>
        <v>0</v>
      </c>
      <c r="H320" s="60">
        <v>0</v>
      </c>
      <c r="I320" s="60">
        <v>0</v>
      </c>
      <c r="J320" s="60">
        <v>0</v>
      </c>
      <c r="K320" s="60">
        <v>0</v>
      </c>
      <c r="L320" s="60">
        <v>0</v>
      </c>
      <c r="M320" s="60">
        <v>0</v>
      </c>
      <c r="N320" s="60">
        <v>0</v>
      </c>
      <c r="O320" s="92"/>
      <c r="P320" s="93"/>
      <c r="Q320" s="93"/>
      <c r="R320" s="93"/>
      <c r="S320" s="93"/>
      <c r="T320" s="93"/>
      <c r="U320" s="93"/>
      <c r="V320" s="93"/>
      <c r="W320" s="93"/>
      <c r="X320" s="93"/>
      <c r="Y320" s="13"/>
      <c r="Z320" s="13"/>
    </row>
    <row r="321" spans="1:26" s="14" customFormat="1" ht="45" customHeight="1">
      <c r="A321" s="77"/>
      <c r="B321" s="108"/>
      <c r="C321" s="90"/>
      <c r="D321" s="90"/>
      <c r="E321" s="93"/>
      <c r="F321" s="72" t="s">
        <v>67</v>
      </c>
      <c r="G321" s="60">
        <v>0</v>
      </c>
      <c r="H321" s="60">
        <v>0</v>
      </c>
      <c r="I321" s="60">
        <v>0</v>
      </c>
      <c r="J321" s="60">
        <v>0</v>
      </c>
      <c r="K321" s="60">
        <v>0</v>
      </c>
      <c r="L321" s="60">
        <v>0</v>
      </c>
      <c r="M321" s="60">
        <v>0</v>
      </c>
      <c r="N321" s="60">
        <v>0</v>
      </c>
      <c r="O321" s="92"/>
      <c r="P321" s="93"/>
      <c r="Q321" s="93"/>
      <c r="R321" s="93"/>
      <c r="S321" s="93"/>
      <c r="T321" s="93"/>
      <c r="U321" s="93"/>
      <c r="V321" s="93"/>
      <c r="W321" s="93"/>
      <c r="X321" s="93"/>
      <c r="Y321" s="13"/>
      <c r="Z321" s="13"/>
    </row>
    <row r="322" spans="1:26" s="14" customFormat="1" ht="54.6" customHeight="1">
      <c r="A322" s="77" t="s">
        <v>177</v>
      </c>
      <c r="B322" s="108" t="s">
        <v>295</v>
      </c>
      <c r="C322" s="90">
        <v>2023</v>
      </c>
      <c r="D322" s="90">
        <v>2026</v>
      </c>
      <c r="E322" s="93" t="s">
        <v>73</v>
      </c>
      <c r="F322" s="72" t="s">
        <v>71</v>
      </c>
      <c r="G322" s="60">
        <f>SUM(H322:M322)</f>
        <v>245887.6</v>
      </c>
      <c r="H322" s="60">
        <v>0</v>
      </c>
      <c r="I322" s="60">
        <v>0</v>
      </c>
      <c r="J322" s="60">
        <f>SUM(J323:J324)</f>
        <v>0</v>
      </c>
      <c r="K322" s="60">
        <f>SUM(K323:K324)</f>
        <v>245887.6</v>
      </c>
      <c r="L322" s="60">
        <f>SUM(L323:L324)</f>
        <v>0</v>
      </c>
      <c r="M322" s="60">
        <f>SUM(M323:M324)</f>
        <v>0</v>
      </c>
      <c r="N322" s="60">
        <f>SUM(N323:N324)</f>
        <v>0</v>
      </c>
      <c r="O322" s="92" t="s">
        <v>74</v>
      </c>
      <c r="P322" s="93" t="s">
        <v>75</v>
      </c>
      <c r="Q322" s="93">
        <v>100</v>
      </c>
      <c r="R322" s="93" t="s">
        <v>25</v>
      </c>
      <c r="S322" s="93" t="s">
        <v>25</v>
      </c>
      <c r="T322" s="93" t="s">
        <v>25</v>
      </c>
      <c r="U322" s="93">
        <v>100</v>
      </c>
      <c r="V322" s="93" t="s">
        <v>25</v>
      </c>
      <c r="W322" s="93" t="s">
        <v>25</v>
      </c>
      <c r="X322" s="93" t="s">
        <v>25</v>
      </c>
      <c r="Y322" s="13"/>
      <c r="Z322" s="13"/>
    </row>
    <row r="323" spans="1:26" s="14" customFormat="1" ht="71.849999999999994" customHeight="1">
      <c r="A323" s="77"/>
      <c r="B323" s="108"/>
      <c r="C323" s="90"/>
      <c r="D323" s="90"/>
      <c r="E323" s="93"/>
      <c r="F323" s="72" t="s">
        <v>38</v>
      </c>
      <c r="G323" s="60">
        <f>SUM(H323:M323)</f>
        <v>245887.6</v>
      </c>
      <c r="H323" s="60">
        <v>0</v>
      </c>
      <c r="I323" s="60">
        <v>0</v>
      </c>
      <c r="J323" s="60">
        <v>0</v>
      </c>
      <c r="K323" s="60">
        <v>245887.6</v>
      </c>
      <c r="L323" s="60">
        <v>0</v>
      </c>
      <c r="M323" s="60">
        <v>0</v>
      </c>
      <c r="N323" s="60">
        <v>0</v>
      </c>
      <c r="O323" s="92"/>
      <c r="P323" s="93"/>
      <c r="Q323" s="93"/>
      <c r="R323" s="93"/>
      <c r="S323" s="93"/>
      <c r="T323" s="93"/>
      <c r="U323" s="93"/>
      <c r="V323" s="93"/>
      <c r="W323" s="93"/>
      <c r="X323" s="93"/>
      <c r="Y323" s="13"/>
      <c r="Z323" s="13"/>
    </row>
    <row r="324" spans="1:26" s="14" customFormat="1" ht="45" customHeight="1">
      <c r="A324" s="77"/>
      <c r="B324" s="108"/>
      <c r="C324" s="90"/>
      <c r="D324" s="90"/>
      <c r="E324" s="93"/>
      <c r="F324" s="72" t="s">
        <v>67</v>
      </c>
      <c r="G324" s="60">
        <v>0</v>
      </c>
      <c r="H324" s="60">
        <v>0</v>
      </c>
      <c r="I324" s="60">
        <v>0</v>
      </c>
      <c r="J324" s="60">
        <v>0</v>
      </c>
      <c r="K324" s="60">
        <v>0</v>
      </c>
      <c r="L324" s="60">
        <v>0</v>
      </c>
      <c r="M324" s="60">
        <v>0</v>
      </c>
      <c r="N324" s="60">
        <v>0</v>
      </c>
      <c r="O324" s="92"/>
      <c r="P324" s="93"/>
      <c r="Q324" s="93"/>
      <c r="R324" s="93"/>
      <c r="S324" s="93"/>
      <c r="T324" s="93"/>
      <c r="U324" s="93"/>
      <c r="V324" s="93"/>
      <c r="W324" s="93"/>
      <c r="X324" s="93"/>
      <c r="Y324" s="13"/>
      <c r="Z324" s="13"/>
    </row>
    <row r="325" spans="1:26" s="14" customFormat="1" ht="44.25" customHeight="1">
      <c r="A325" s="88" t="s">
        <v>306</v>
      </c>
      <c r="B325" s="89" t="s">
        <v>80</v>
      </c>
      <c r="C325" s="90">
        <v>2023</v>
      </c>
      <c r="D325" s="90">
        <v>2026</v>
      </c>
      <c r="E325" s="91" t="s">
        <v>96</v>
      </c>
      <c r="F325" s="72" t="s">
        <v>71</v>
      </c>
      <c r="G325" s="60">
        <f t="shared" ref="G325:G330" si="120">H325+I325+J325+K325+L325+M325</f>
        <v>245887.6</v>
      </c>
      <c r="H325" s="60">
        <f t="shared" ref="H325:M325" si="121">H326+H327</f>
        <v>0</v>
      </c>
      <c r="I325" s="60">
        <f t="shared" si="121"/>
        <v>0</v>
      </c>
      <c r="J325" s="60">
        <f t="shared" si="121"/>
        <v>0</v>
      </c>
      <c r="K325" s="60">
        <f t="shared" si="121"/>
        <v>245887.6</v>
      </c>
      <c r="L325" s="60">
        <f t="shared" si="121"/>
        <v>0</v>
      </c>
      <c r="M325" s="60">
        <f t="shared" si="121"/>
        <v>0</v>
      </c>
      <c r="N325" s="60">
        <f>N326+N327</f>
        <v>0</v>
      </c>
      <c r="O325" s="92" t="s">
        <v>25</v>
      </c>
      <c r="P325" s="93" t="s">
        <v>25</v>
      </c>
      <c r="Q325" s="92" t="s">
        <v>25</v>
      </c>
      <c r="R325" s="92" t="s">
        <v>25</v>
      </c>
      <c r="S325" s="92" t="s">
        <v>25</v>
      </c>
      <c r="T325" s="92" t="s">
        <v>25</v>
      </c>
      <c r="U325" s="92" t="s">
        <v>25</v>
      </c>
      <c r="V325" s="92" t="s">
        <v>25</v>
      </c>
      <c r="W325" s="92" t="s">
        <v>25</v>
      </c>
      <c r="X325" s="92" t="s">
        <v>25</v>
      </c>
      <c r="Y325" s="13"/>
      <c r="Z325" s="13"/>
    </row>
    <row r="326" spans="1:26" s="14" customFormat="1" ht="44.25" customHeight="1">
      <c r="A326" s="88"/>
      <c r="B326" s="89"/>
      <c r="C326" s="90"/>
      <c r="D326" s="90"/>
      <c r="E326" s="91"/>
      <c r="F326" s="72" t="s">
        <v>38</v>
      </c>
      <c r="G326" s="60">
        <f t="shared" si="120"/>
        <v>245887.6</v>
      </c>
      <c r="H326" s="60">
        <v>0</v>
      </c>
      <c r="I326" s="60">
        <v>0</v>
      </c>
      <c r="J326" s="60">
        <v>0</v>
      </c>
      <c r="K326" s="60">
        <v>245887.6</v>
      </c>
      <c r="L326" s="60">
        <v>0</v>
      </c>
      <c r="M326" s="60">
        <v>0</v>
      </c>
      <c r="N326" s="60">
        <v>0</v>
      </c>
      <c r="O326" s="92"/>
      <c r="P326" s="93"/>
      <c r="Q326" s="92"/>
      <c r="R326" s="92"/>
      <c r="S326" s="92"/>
      <c r="T326" s="92"/>
      <c r="U326" s="92"/>
      <c r="V326" s="92"/>
      <c r="W326" s="92"/>
      <c r="X326" s="92"/>
      <c r="Y326" s="13"/>
      <c r="Z326" s="13"/>
    </row>
    <row r="327" spans="1:26" s="14" customFormat="1" ht="44.25" customHeight="1">
      <c r="A327" s="88"/>
      <c r="B327" s="89"/>
      <c r="C327" s="90"/>
      <c r="D327" s="90"/>
      <c r="E327" s="91"/>
      <c r="F327" s="72" t="s">
        <v>67</v>
      </c>
      <c r="G327" s="60">
        <f t="shared" si="120"/>
        <v>0</v>
      </c>
      <c r="H327" s="60">
        <v>0</v>
      </c>
      <c r="I327" s="60">
        <v>0</v>
      </c>
      <c r="J327" s="60">
        <v>0</v>
      </c>
      <c r="K327" s="60">
        <v>0</v>
      </c>
      <c r="L327" s="60">
        <v>0</v>
      </c>
      <c r="M327" s="60">
        <v>0</v>
      </c>
      <c r="N327" s="60">
        <v>0</v>
      </c>
      <c r="O327" s="92"/>
      <c r="P327" s="93"/>
      <c r="Q327" s="92"/>
      <c r="R327" s="92"/>
      <c r="S327" s="92"/>
      <c r="T327" s="92"/>
      <c r="U327" s="92"/>
      <c r="V327" s="92"/>
      <c r="W327" s="92"/>
      <c r="X327" s="92"/>
      <c r="Y327" s="13"/>
      <c r="Z327" s="13"/>
    </row>
    <row r="328" spans="1:26" s="14" customFormat="1" ht="44.25" customHeight="1">
      <c r="A328" s="77" t="s">
        <v>307</v>
      </c>
      <c r="B328" s="90" t="s">
        <v>113</v>
      </c>
      <c r="C328" s="90">
        <v>2023</v>
      </c>
      <c r="D328" s="90">
        <v>2026</v>
      </c>
      <c r="E328" s="93" t="s">
        <v>96</v>
      </c>
      <c r="F328" s="72" t="s">
        <v>71</v>
      </c>
      <c r="G328" s="60">
        <f t="shared" si="120"/>
        <v>0</v>
      </c>
      <c r="H328" s="60">
        <f t="shared" ref="H328:M328" si="122">H329+H330</f>
        <v>0</v>
      </c>
      <c r="I328" s="60">
        <f t="shared" si="122"/>
        <v>0</v>
      </c>
      <c r="J328" s="60">
        <f t="shared" si="122"/>
        <v>0</v>
      </c>
      <c r="K328" s="60">
        <f t="shared" si="122"/>
        <v>0</v>
      </c>
      <c r="L328" s="60">
        <f t="shared" si="122"/>
        <v>0</v>
      </c>
      <c r="M328" s="60">
        <f t="shared" si="122"/>
        <v>0</v>
      </c>
      <c r="N328" s="60">
        <f>N329+N330</f>
        <v>0</v>
      </c>
      <c r="O328" s="92" t="s">
        <v>25</v>
      </c>
      <c r="P328" s="93" t="s">
        <v>25</v>
      </c>
      <c r="Q328" s="92" t="s">
        <v>25</v>
      </c>
      <c r="R328" s="92" t="s">
        <v>25</v>
      </c>
      <c r="S328" s="92" t="s">
        <v>25</v>
      </c>
      <c r="T328" s="92" t="s">
        <v>25</v>
      </c>
      <c r="U328" s="92" t="s">
        <v>25</v>
      </c>
      <c r="V328" s="92" t="s">
        <v>25</v>
      </c>
      <c r="W328" s="92" t="s">
        <v>25</v>
      </c>
      <c r="X328" s="92" t="s">
        <v>25</v>
      </c>
      <c r="Y328" s="13"/>
      <c r="Z328" s="13"/>
    </row>
    <row r="329" spans="1:26" s="14" customFormat="1" ht="44.25" customHeight="1">
      <c r="A329" s="77"/>
      <c r="B329" s="90"/>
      <c r="C329" s="90"/>
      <c r="D329" s="90"/>
      <c r="E329" s="93"/>
      <c r="F329" s="72" t="s">
        <v>38</v>
      </c>
      <c r="G329" s="60">
        <f t="shared" si="120"/>
        <v>0</v>
      </c>
      <c r="H329" s="60">
        <v>0</v>
      </c>
      <c r="I329" s="60">
        <v>0</v>
      </c>
      <c r="J329" s="60">
        <v>0</v>
      </c>
      <c r="K329" s="60">
        <v>0</v>
      </c>
      <c r="L329" s="60">
        <v>0</v>
      </c>
      <c r="M329" s="60">
        <v>0</v>
      </c>
      <c r="N329" s="60">
        <v>0</v>
      </c>
      <c r="O329" s="92"/>
      <c r="P329" s="93"/>
      <c r="Q329" s="92"/>
      <c r="R329" s="92"/>
      <c r="S329" s="92"/>
      <c r="T329" s="92"/>
      <c r="U329" s="92"/>
      <c r="V329" s="92"/>
      <c r="W329" s="92"/>
      <c r="X329" s="92"/>
      <c r="Y329" s="13"/>
      <c r="Z329" s="13"/>
    </row>
    <row r="330" spans="1:26" s="14" customFormat="1" ht="44.25" customHeight="1">
      <c r="A330" s="77"/>
      <c r="B330" s="90"/>
      <c r="C330" s="90"/>
      <c r="D330" s="90"/>
      <c r="E330" s="93"/>
      <c r="F330" s="72" t="s">
        <v>67</v>
      </c>
      <c r="G330" s="60">
        <f t="shared" si="120"/>
        <v>0</v>
      </c>
      <c r="H330" s="60">
        <v>0</v>
      </c>
      <c r="I330" s="60">
        <v>0</v>
      </c>
      <c r="J330" s="60">
        <v>0</v>
      </c>
      <c r="K330" s="60">
        <v>0</v>
      </c>
      <c r="L330" s="60">
        <v>0</v>
      </c>
      <c r="M330" s="60">
        <v>0</v>
      </c>
      <c r="N330" s="60">
        <v>0</v>
      </c>
      <c r="O330" s="92"/>
      <c r="P330" s="93"/>
      <c r="Q330" s="92"/>
      <c r="R330" s="92"/>
      <c r="S330" s="92"/>
      <c r="T330" s="92"/>
      <c r="U330" s="92"/>
      <c r="V330" s="92"/>
      <c r="W330" s="92"/>
      <c r="X330" s="92"/>
      <c r="Y330" s="13"/>
      <c r="Z330" s="13"/>
    </row>
    <row r="331" spans="1:26" s="14" customFormat="1" ht="54.6" customHeight="1">
      <c r="A331" s="77" t="s">
        <v>178</v>
      </c>
      <c r="B331" s="108" t="s">
        <v>296</v>
      </c>
      <c r="C331" s="90">
        <v>2024</v>
      </c>
      <c r="D331" s="90">
        <v>2026</v>
      </c>
      <c r="E331" s="93" t="s">
        <v>73</v>
      </c>
      <c r="F331" s="72" t="s">
        <v>71</v>
      </c>
      <c r="G331" s="60">
        <f>SUM(H331:M331)</f>
        <v>219563.03</v>
      </c>
      <c r="H331" s="60">
        <v>0</v>
      </c>
      <c r="I331" s="60">
        <v>0</v>
      </c>
      <c r="J331" s="60">
        <f>SUM(J332:J333)</f>
        <v>0</v>
      </c>
      <c r="K331" s="60">
        <f>SUM(K332:K333)</f>
        <v>0</v>
      </c>
      <c r="L331" s="60">
        <f>SUM(L332:L333)</f>
        <v>219563.03</v>
      </c>
      <c r="M331" s="60">
        <f>SUM(M332:M333)</f>
        <v>0</v>
      </c>
      <c r="N331" s="60">
        <f>SUM(N332:N333)</f>
        <v>0</v>
      </c>
      <c r="O331" s="92" t="s">
        <v>74</v>
      </c>
      <c r="P331" s="93" t="s">
        <v>75</v>
      </c>
      <c r="Q331" s="93">
        <v>100</v>
      </c>
      <c r="R331" s="93" t="s">
        <v>25</v>
      </c>
      <c r="S331" s="93" t="s">
        <v>25</v>
      </c>
      <c r="T331" s="93" t="s">
        <v>25</v>
      </c>
      <c r="U331" s="93" t="s">
        <v>25</v>
      </c>
      <c r="V331" s="93">
        <v>100</v>
      </c>
      <c r="W331" s="93" t="s">
        <v>25</v>
      </c>
      <c r="X331" s="93" t="s">
        <v>25</v>
      </c>
      <c r="Y331" s="13"/>
      <c r="Z331" s="13"/>
    </row>
    <row r="332" spans="1:26" s="14" customFormat="1" ht="71.849999999999994" customHeight="1">
      <c r="A332" s="77"/>
      <c r="B332" s="108"/>
      <c r="C332" s="90"/>
      <c r="D332" s="90"/>
      <c r="E332" s="93"/>
      <c r="F332" s="72" t="s">
        <v>38</v>
      </c>
      <c r="G332" s="60">
        <f>SUM(H332:M332)</f>
        <v>219563.03</v>
      </c>
      <c r="H332" s="60">
        <v>0</v>
      </c>
      <c r="I332" s="60">
        <v>0</v>
      </c>
      <c r="J332" s="60">
        <v>0</v>
      </c>
      <c r="K332" s="60">
        <v>0</v>
      </c>
      <c r="L332" s="60">
        <v>219563.03</v>
      </c>
      <c r="M332" s="60">
        <v>0</v>
      </c>
      <c r="N332" s="60">
        <v>0</v>
      </c>
      <c r="O332" s="92"/>
      <c r="P332" s="93"/>
      <c r="Q332" s="93"/>
      <c r="R332" s="93"/>
      <c r="S332" s="93"/>
      <c r="T332" s="93"/>
      <c r="U332" s="93"/>
      <c r="V332" s="93"/>
      <c r="W332" s="93"/>
      <c r="X332" s="93"/>
      <c r="Y332" s="13"/>
      <c r="Z332" s="13"/>
    </row>
    <row r="333" spans="1:26" s="14" customFormat="1" ht="45" customHeight="1">
      <c r="A333" s="77"/>
      <c r="B333" s="108"/>
      <c r="C333" s="90"/>
      <c r="D333" s="90"/>
      <c r="E333" s="93"/>
      <c r="F333" s="72" t="s">
        <v>67</v>
      </c>
      <c r="G333" s="60">
        <v>0</v>
      </c>
      <c r="H333" s="60">
        <v>0</v>
      </c>
      <c r="I333" s="60">
        <v>0</v>
      </c>
      <c r="J333" s="60">
        <v>0</v>
      </c>
      <c r="K333" s="60">
        <v>0</v>
      </c>
      <c r="L333" s="60">
        <v>0</v>
      </c>
      <c r="M333" s="60">
        <v>0</v>
      </c>
      <c r="N333" s="60">
        <v>0</v>
      </c>
      <c r="O333" s="92"/>
      <c r="P333" s="93"/>
      <c r="Q333" s="93"/>
      <c r="R333" s="93"/>
      <c r="S333" s="93"/>
      <c r="T333" s="93"/>
      <c r="U333" s="93"/>
      <c r="V333" s="93"/>
      <c r="W333" s="93"/>
      <c r="X333" s="93"/>
      <c r="Y333" s="13"/>
      <c r="Z333" s="13"/>
    </row>
    <row r="334" spans="1:26" s="14" customFormat="1" ht="44.25" customHeight="1">
      <c r="A334" s="88" t="s">
        <v>313</v>
      </c>
      <c r="B334" s="89" t="s">
        <v>80</v>
      </c>
      <c r="C334" s="90">
        <v>2023</v>
      </c>
      <c r="D334" s="90">
        <v>2026</v>
      </c>
      <c r="E334" s="91" t="s">
        <v>96</v>
      </c>
      <c r="F334" s="72" t="s">
        <v>71</v>
      </c>
      <c r="G334" s="60">
        <f t="shared" ref="G334:G339" si="123">H334+I334+J334+K334+L334+M334</f>
        <v>219563.03</v>
      </c>
      <c r="H334" s="60">
        <f t="shared" ref="H334:M334" si="124">H335+H336</f>
        <v>0</v>
      </c>
      <c r="I334" s="60">
        <f t="shared" si="124"/>
        <v>0</v>
      </c>
      <c r="J334" s="60">
        <f t="shared" si="124"/>
        <v>0</v>
      </c>
      <c r="K334" s="60">
        <f t="shared" si="124"/>
        <v>0</v>
      </c>
      <c r="L334" s="60">
        <f t="shared" si="124"/>
        <v>219563.03</v>
      </c>
      <c r="M334" s="60">
        <f t="shared" si="124"/>
        <v>0</v>
      </c>
      <c r="N334" s="60">
        <f>N335+N336</f>
        <v>0</v>
      </c>
      <c r="O334" s="92" t="s">
        <v>25</v>
      </c>
      <c r="P334" s="93" t="s">
        <v>25</v>
      </c>
      <c r="Q334" s="92" t="s">
        <v>25</v>
      </c>
      <c r="R334" s="92" t="s">
        <v>25</v>
      </c>
      <c r="S334" s="92" t="s">
        <v>25</v>
      </c>
      <c r="T334" s="92" t="s">
        <v>25</v>
      </c>
      <c r="U334" s="92" t="s">
        <v>25</v>
      </c>
      <c r="V334" s="92" t="s">
        <v>25</v>
      </c>
      <c r="W334" s="92" t="s">
        <v>25</v>
      </c>
      <c r="X334" s="92" t="s">
        <v>25</v>
      </c>
      <c r="Y334" s="13"/>
      <c r="Z334" s="13"/>
    </row>
    <row r="335" spans="1:26" s="14" customFormat="1" ht="44.25" customHeight="1">
      <c r="A335" s="88"/>
      <c r="B335" s="89"/>
      <c r="C335" s="90"/>
      <c r="D335" s="90"/>
      <c r="E335" s="91"/>
      <c r="F335" s="72" t="s">
        <v>38</v>
      </c>
      <c r="G335" s="60">
        <f t="shared" si="123"/>
        <v>219563.03</v>
      </c>
      <c r="H335" s="60">
        <v>0</v>
      </c>
      <c r="I335" s="60">
        <v>0</v>
      </c>
      <c r="J335" s="60">
        <v>0</v>
      </c>
      <c r="K335" s="60">
        <v>0</v>
      </c>
      <c r="L335" s="60">
        <v>219563.03</v>
      </c>
      <c r="M335" s="60">
        <v>0</v>
      </c>
      <c r="N335" s="60">
        <v>0</v>
      </c>
      <c r="O335" s="92"/>
      <c r="P335" s="93"/>
      <c r="Q335" s="92"/>
      <c r="R335" s="92"/>
      <c r="S335" s="92"/>
      <c r="T335" s="92"/>
      <c r="U335" s="92"/>
      <c r="V335" s="92"/>
      <c r="W335" s="92"/>
      <c r="X335" s="92"/>
      <c r="Y335" s="13"/>
      <c r="Z335" s="13"/>
    </row>
    <row r="336" spans="1:26" s="14" customFormat="1" ht="44.25" customHeight="1">
      <c r="A336" s="88"/>
      <c r="B336" s="89"/>
      <c r="C336" s="90"/>
      <c r="D336" s="90"/>
      <c r="E336" s="91"/>
      <c r="F336" s="72" t="s">
        <v>67</v>
      </c>
      <c r="G336" s="60">
        <f t="shared" si="123"/>
        <v>0</v>
      </c>
      <c r="H336" s="60">
        <v>0</v>
      </c>
      <c r="I336" s="60">
        <v>0</v>
      </c>
      <c r="J336" s="60">
        <v>0</v>
      </c>
      <c r="K336" s="60">
        <v>0</v>
      </c>
      <c r="L336" s="60">
        <v>0</v>
      </c>
      <c r="M336" s="60">
        <v>0</v>
      </c>
      <c r="N336" s="60">
        <v>0</v>
      </c>
      <c r="O336" s="92"/>
      <c r="P336" s="93"/>
      <c r="Q336" s="92"/>
      <c r="R336" s="92"/>
      <c r="S336" s="92"/>
      <c r="T336" s="92"/>
      <c r="U336" s="92"/>
      <c r="V336" s="92"/>
      <c r="W336" s="92"/>
      <c r="X336" s="92"/>
      <c r="Y336" s="13"/>
      <c r="Z336" s="13"/>
    </row>
    <row r="337" spans="1:26" s="14" customFormat="1" ht="44.25" customHeight="1">
      <c r="A337" s="77" t="s">
        <v>314</v>
      </c>
      <c r="B337" s="90" t="s">
        <v>113</v>
      </c>
      <c r="C337" s="90">
        <v>2023</v>
      </c>
      <c r="D337" s="90">
        <v>2026</v>
      </c>
      <c r="E337" s="93" t="s">
        <v>96</v>
      </c>
      <c r="F337" s="72" t="s">
        <v>71</v>
      </c>
      <c r="G337" s="60">
        <f t="shared" si="123"/>
        <v>0</v>
      </c>
      <c r="H337" s="60">
        <f t="shared" ref="H337:M337" si="125">H338+H339</f>
        <v>0</v>
      </c>
      <c r="I337" s="60">
        <f t="shared" si="125"/>
        <v>0</v>
      </c>
      <c r="J337" s="60">
        <f t="shared" si="125"/>
        <v>0</v>
      </c>
      <c r="K337" s="60">
        <f t="shared" si="125"/>
        <v>0</v>
      </c>
      <c r="L337" s="60">
        <f t="shared" si="125"/>
        <v>0</v>
      </c>
      <c r="M337" s="60">
        <f t="shared" si="125"/>
        <v>0</v>
      </c>
      <c r="N337" s="60">
        <f>N338+N339</f>
        <v>0</v>
      </c>
      <c r="O337" s="92" t="s">
        <v>25</v>
      </c>
      <c r="P337" s="93" t="s">
        <v>25</v>
      </c>
      <c r="Q337" s="92" t="s">
        <v>25</v>
      </c>
      <c r="R337" s="92" t="s">
        <v>25</v>
      </c>
      <c r="S337" s="92" t="s">
        <v>25</v>
      </c>
      <c r="T337" s="92" t="s">
        <v>25</v>
      </c>
      <c r="U337" s="92" t="s">
        <v>25</v>
      </c>
      <c r="V337" s="92" t="s">
        <v>25</v>
      </c>
      <c r="W337" s="92" t="s">
        <v>25</v>
      </c>
      <c r="X337" s="92" t="s">
        <v>25</v>
      </c>
      <c r="Y337" s="13"/>
      <c r="Z337" s="13"/>
    </row>
    <row r="338" spans="1:26" s="14" customFormat="1" ht="44.25" customHeight="1">
      <c r="A338" s="77"/>
      <c r="B338" s="90"/>
      <c r="C338" s="90"/>
      <c r="D338" s="90"/>
      <c r="E338" s="93"/>
      <c r="F338" s="72" t="s">
        <v>38</v>
      </c>
      <c r="G338" s="60">
        <f t="shared" si="123"/>
        <v>0</v>
      </c>
      <c r="H338" s="60">
        <v>0</v>
      </c>
      <c r="I338" s="60">
        <v>0</v>
      </c>
      <c r="J338" s="60">
        <v>0</v>
      </c>
      <c r="K338" s="60">
        <v>0</v>
      </c>
      <c r="L338" s="60">
        <v>0</v>
      </c>
      <c r="M338" s="60">
        <v>0</v>
      </c>
      <c r="N338" s="60">
        <v>0</v>
      </c>
      <c r="O338" s="92"/>
      <c r="P338" s="93"/>
      <c r="Q338" s="92"/>
      <c r="R338" s="92"/>
      <c r="S338" s="92"/>
      <c r="T338" s="92"/>
      <c r="U338" s="92"/>
      <c r="V338" s="92"/>
      <c r="W338" s="92"/>
      <c r="X338" s="92"/>
      <c r="Y338" s="13"/>
      <c r="Z338" s="13"/>
    </row>
    <row r="339" spans="1:26" s="14" customFormat="1" ht="44.25" customHeight="1">
      <c r="A339" s="77"/>
      <c r="B339" s="90"/>
      <c r="C339" s="90"/>
      <c r="D339" s="90"/>
      <c r="E339" s="93"/>
      <c r="F339" s="72" t="s">
        <v>67</v>
      </c>
      <c r="G339" s="60">
        <f t="shared" si="123"/>
        <v>0</v>
      </c>
      <c r="H339" s="60">
        <v>0</v>
      </c>
      <c r="I339" s="60">
        <v>0</v>
      </c>
      <c r="J339" s="60">
        <v>0</v>
      </c>
      <c r="K339" s="60">
        <v>0</v>
      </c>
      <c r="L339" s="60">
        <v>0</v>
      </c>
      <c r="M339" s="60">
        <v>0</v>
      </c>
      <c r="N339" s="60">
        <v>0</v>
      </c>
      <c r="O339" s="92"/>
      <c r="P339" s="93"/>
      <c r="Q339" s="92"/>
      <c r="R339" s="92"/>
      <c r="S339" s="92"/>
      <c r="T339" s="92"/>
      <c r="U339" s="92"/>
      <c r="V339" s="92"/>
      <c r="W339" s="92"/>
      <c r="X339" s="92"/>
      <c r="Y339" s="13"/>
      <c r="Z339" s="13"/>
    </row>
    <row r="340" spans="1:26" s="14" customFormat="1" ht="54.6" customHeight="1">
      <c r="A340" s="77" t="s">
        <v>179</v>
      </c>
      <c r="B340" s="108" t="s">
        <v>297</v>
      </c>
      <c r="C340" s="90">
        <v>2024</v>
      </c>
      <c r="D340" s="90">
        <v>2026</v>
      </c>
      <c r="E340" s="93" t="s">
        <v>73</v>
      </c>
      <c r="F340" s="72" t="s">
        <v>71</v>
      </c>
      <c r="G340" s="60">
        <f>SUM(H340:M340)</f>
        <v>1750000</v>
      </c>
      <c r="H340" s="60">
        <v>0</v>
      </c>
      <c r="I340" s="60">
        <v>0</v>
      </c>
      <c r="J340" s="60">
        <f>SUM(J341:J342)</f>
        <v>0</v>
      </c>
      <c r="K340" s="60">
        <f>SUM(K341:K342)</f>
        <v>0</v>
      </c>
      <c r="L340" s="60">
        <f>SUM(L341:L342)</f>
        <v>0</v>
      </c>
      <c r="M340" s="60">
        <f>SUM(M341:M342)</f>
        <v>1750000</v>
      </c>
      <c r="N340" s="60">
        <f>SUM(N341:N342)</f>
        <v>0</v>
      </c>
      <c r="O340" s="92" t="s">
        <v>74</v>
      </c>
      <c r="P340" s="93" t="s">
        <v>75</v>
      </c>
      <c r="Q340" s="93">
        <v>100</v>
      </c>
      <c r="R340" s="93" t="s">
        <v>25</v>
      </c>
      <c r="S340" s="93" t="s">
        <v>25</v>
      </c>
      <c r="T340" s="93" t="s">
        <v>25</v>
      </c>
      <c r="U340" s="93" t="s">
        <v>25</v>
      </c>
      <c r="V340" s="93" t="s">
        <v>25</v>
      </c>
      <c r="W340" s="93">
        <v>100</v>
      </c>
      <c r="X340" s="93">
        <v>100</v>
      </c>
      <c r="Y340" s="13"/>
      <c r="Z340" s="13"/>
    </row>
    <row r="341" spans="1:26" s="14" customFormat="1" ht="71.849999999999994" customHeight="1">
      <c r="A341" s="77"/>
      <c r="B341" s="108"/>
      <c r="C341" s="90"/>
      <c r="D341" s="90"/>
      <c r="E341" s="93"/>
      <c r="F341" s="72" t="s">
        <v>38</v>
      </c>
      <c r="G341" s="60">
        <f>SUM(H341:M341)</f>
        <v>1750000</v>
      </c>
      <c r="H341" s="60">
        <v>0</v>
      </c>
      <c r="I341" s="60">
        <v>0</v>
      </c>
      <c r="J341" s="60">
        <v>0</v>
      </c>
      <c r="K341" s="60">
        <v>0</v>
      </c>
      <c r="L341" s="60">
        <v>0</v>
      </c>
      <c r="M341" s="60">
        <v>1750000</v>
      </c>
      <c r="N341" s="60">
        <v>0</v>
      </c>
      <c r="O341" s="92"/>
      <c r="P341" s="93"/>
      <c r="Q341" s="93"/>
      <c r="R341" s="93"/>
      <c r="S341" s="93"/>
      <c r="T341" s="93"/>
      <c r="U341" s="93"/>
      <c r="V341" s="93"/>
      <c r="W341" s="93"/>
      <c r="X341" s="93"/>
      <c r="Y341" s="13"/>
      <c r="Z341" s="13"/>
    </row>
    <row r="342" spans="1:26" s="14" customFormat="1" ht="45" customHeight="1">
      <c r="A342" s="77"/>
      <c r="B342" s="108"/>
      <c r="C342" s="90"/>
      <c r="D342" s="90"/>
      <c r="E342" s="93"/>
      <c r="F342" s="72" t="s">
        <v>67</v>
      </c>
      <c r="G342" s="60">
        <v>0</v>
      </c>
      <c r="H342" s="60">
        <v>0</v>
      </c>
      <c r="I342" s="60">
        <v>0</v>
      </c>
      <c r="J342" s="60">
        <v>0</v>
      </c>
      <c r="K342" s="60">
        <v>0</v>
      </c>
      <c r="L342" s="60">
        <v>0</v>
      </c>
      <c r="M342" s="60">
        <v>0</v>
      </c>
      <c r="N342" s="60">
        <v>0</v>
      </c>
      <c r="O342" s="92"/>
      <c r="P342" s="93"/>
      <c r="Q342" s="93"/>
      <c r="R342" s="93"/>
      <c r="S342" s="93"/>
      <c r="T342" s="93"/>
      <c r="U342" s="93"/>
      <c r="V342" s="93"/>
      <c r="W342" s="93"/>
      <c r="X342" s="93"/>
      <c r="Y342" s="13"/>
      <c r="Z342" s="13"/>
    </row>
    <row r="343" spans="1:26" s="14" customFormat="1" ht="44.25" customHeight="1">
      <c r="A343" s="88" t="s">
        <v>315</v>
      </c>
      <c r="B343" s="89" t="s">
        <v>80</v>
      </c>
      <c r="C343" s="90">
        <v>2023</v>
      </c>
      <c r="D343" s="90">
        <v>2026</v>
      </c>
      <c r="E343" s="91" t="s">
        <v>96</v>
      </c>
      <c r="F343" s="72" t="s">
        <v>71</v>
      </c>
      <c r="G343" s="60">
        <f t="shared" ref="G343:G348" si="126">H343+I343+J343+K343+L343+M343</f>
        <v>0</v>
      </c>
      <c r="H343" s="60">
        <f t="shared" ref="H343:M343" si="127">H344+H345</f>
        <v>0</v>
      </c>
      <c r="I343" s="60">
        <f t="shared" si="127"/>
        <v>0</v>
      </c>
      <c r="J343" s="60">
        <f t="shared" si="127"/>
        <v>0</v>
      </c>
      <c r="K343" s="60">
        <f t="shared" si="127"/>
        <v>0</v>
      </c>
      <c r="L343" s="60">
        <f t="shared" si="127"/>
        <v>0</v>
      </c>
      <c r="M343" s="60">
        <f t="shared" si="127"/>
        <v>0</v>
      </c>
      <c r="N343" s="60">
        <f>N344+N345</f>
        <v>0</v>
      </c>
      <c r="O343" s="92" t="s">
        <v>25</v>
      </c>
      <c r="P343" s="93" t="s">
        <v>25</v>
      </c>
      <c r="Q343" s="92" t="s">
        <v>25</v>
      </c>
      <c r="R343" s="92" t="s">
        <v>25</v>
      </c>
      <c r="S343" s="92" t="s">
        <v>25</v>
      </c>
      <c r="T343" s="92" t="s">
        <v>25</v>
      </c>
      <c r="U343" s="92" t="s">
        <v>25</v>
      </c>
      <c r="V343" s="92" t="s">
        <v>25</v>
      </c>
      <c r="W343" s="92" t="s">
        <v>25</v>
      </c>
      <c r="X343" s="92" t="s">
        <v>25</v>
      </c>
      <c r="Y343" s="13"/>
      <c r="Z343" s="13"/>
    </row>
    <row r="344" spans="1:26" s="14" customFormat="1" ht="44.25" customHeight="1">
      <c r="A344" s="88"/>
      <c r="B344" s="89"/>
      <c r="C344" s="90"/>
      <c r="D344" s="90"/>
      <c r="E344" s="91"/>
      <c r="F344" s="72" t="s">
        <v>38</v>
      </c>
      <c r="G344" s="60">
        <f t="shared" si="126"/>
        <v>0</v>
      </c>
      <c r="H344" s="60">
        <v>0</v>
      </c>
      <c r="I344" s="60">
        <v>0</v>
      </c>
      <c r="J344" s="60">
        <v>0</v>
      </c>
      <c r="K344" s="60">
        <v>0</v>
      </c>
      <c r="L344" s="60">
        <v>0</v>
      </c>
      <c r="M344" s="60">
        <v>0</v>
      </c>
      <c r="N344" s="60">
        <v>0</v>
      </c>
      <c r="O344" s="92"/>
      <c r="P344" s="93"/>
      <c r="Q344" s="92"/>
      <c r="R344" s="92"/>
      <c r="S344" s="92"/>
      <c r="T344" s="92"/>
      <c r="U344" s="92"/>
      <c r="V344" s="92"/>
      <c r="W344" s="92"/>
      <c r="X344" s="92"/>
      <c r="Y344" s="13"/>
      <c r="Z344" s="13"/>
    </row>
    <row r="345" spans="1:26" s="14" customFormat="1" ht="44.25" customHeight="1">
      <c r="A345" s="88"/>
      <c r="B345" s="89"/>
      <c r="C345" s="90"/>
      <c r="D345" s="90"/>
      <c r="E345" s="91"/>
      <c r="F345" s="72" t="s">
        <v>67</v>
      </c>
      <c r="G345" s="60">
        <f t="shared" si="126"/>
        <v>0</v>
      </c>
      <c r="H345" s="60">
        <v>0</v>
      </c>
      <c r="I345" s="60">
        <v>0</v>
      </c>
      <c r="J345" s="60">
        <v>0</v>
      </c>
      <c r="K345" s="60">
        <v>0</v>
      </c>
      <c r="L345" s="60">
        <v>0</v>
      </c>
      <c r="M345" s="60">
        <v>0</v>
      </c>
      <c r="N345" s="60">
        <v>0</v>
      </c>
      <c r="O345" s="92"/>
      <c r="P345" s="93"/>
      <c r="Q345" s="92"/>
      <c r="R345" s="92"/>
      <c r="S345" s="92"/>
      <c r="T345" s="92"/>
      <c r="U345" s="92"/>
      <c r="V345" s="92"/>
      <c r="W345" s="92"/>
      <c r="X345" s="92"/>
      <c r="Y345" s="13"/>
      <c r="Z345" s="13"/>
    </row>
    <row r="346" spans="1:26" s="14" customFormat="1" ht="44.25" customHeight="1">
      <c r="A346" s="77" t="s">
        <v>316</v>
      </c>
      <c r="B346" s="90" t="s">
        <v>113</v>
      </c>
      <c r="C346" s="90">
        <v>2023</v>
      </c>
      <c r="D346" s="90">
        <v>2026</v>
      </c>
      <c r="E346" s="93" t="s">
        <v>96</v>
      </c>
      <c r="F346" s="72" t="s">
        <v>71</v>
      </c>
      <c r="G346" s="60">
        <f t="shared" si="126"/>
        <v>1750000</v>
      </c>
      <c r="H346" s="60">
        <f t="shared" ref="H346:M346" si="128">H347+H348</f>
        <v>0</v>
      </c>
      <c r="I346" s="60">
        <f t="shared" si="128"/>
        <v>0</v>
      </c>
      <c r="J346" s="60">
        <f t="shared" si="128"/>
        <v>0</v>
      </c>
      <c r="K346" s="60">
        <f t="shared" si="128"/>
        <v>0</v>
      </c>
      <c r="L346" s="60">
        <f t="shared" si="128"/>
        <v>0</v>
      </c>
      <c r="M346" s="60">
        <f t="shared" si="128"/>
        <v>1750000</v>
      </c>
      <c r="N346" s="60">
        <f>N347+N348</f>
        <v>0</v>
      </c>
      <c r="O346" s="92" t="s">
        <v>25</v>
      </c>
      <c r="P346" s="93" t="s">
        <v>25</v>
      </c>
      <c r="Q346" s="92" t="s">
        <v>25</v>
      </c>
      <c r="R346" s="92" t="s">
        <v>25</v>
      </c>
      <c r="S346" s="92" t="s">
        <v>25</v>
      </c>
      <c r="T346" s="92" t="s">
        <v>25</v>
      </c>
      <c r="U346" s="92" t="s">
        <v>25</v>
      </c>
      <c r="V346" s="92" t="s">
        <v>25</v>
      </c>
      <c r="W346" s="92" t="s">
        <v>25</v>
      </c>
      <c r="X346" s="92" t="s">
        <v>25</v>
      </c>
      <c r="Y346" s="13"/>
      <c r="Z346" s="13"/>
    </row>
    <row r="347" spans="1:26" s="14" customFormat="1" ht="44.25" customHeight="1">
      <c r="A347" s="77"/>
      <c r="B347" s="90"/>
      <c r="C347" s="90"/>
      <c r="D347" s="90"/>
      <c r="E347" s="93"/>
      <c r="F347" s="72" t="s">
        <v>38</v>
      </c>
      <c r="G347" s="60">
        <f t="shared" si="126"/>
        <v>1750000</v>
      </c>
      <c r="H347" s="60">
        <v>0</v>
      </c>
      <c r="I347" s="60">
        <v>0</v>
      </c>
      <c r="J347" s="60">
        <v>0</v>
      </c>
      <c r="K347" s="60">
        <v>0</v>
      </c>
      <c r="L347" s="60">
        <v>0</v>
      </c>
      <c r="M347" s="60">
        <v>1750000</v>
      </c>
      <c r="N347" s="60">
        <v>0</v>
      </c>
      <c r="O347" s="92"/>
      <c r="P347" s="93"/>
      <c r="Q347" s="92"/>
      <c r="R347" s="92"/>
      <c r="S347" s="92"/>
      <c r="T347" s="92"/>
      <c r="U347" s="92"/>
      <c r="V347" s="92"/>
      <c r="W347" s="92"/>
      <c r="X347" s="92"/>
      <c r="Y347" s="13"/>
      <c r="Z347" s="13"/>
    </row>
    <row r="348" spans="1:26" s="14" customFormat="1" ht="44.25" customHeight="1">
      <c r="A348" s="77"/>
      <c r="B348" s="90"/>
      <c r="C348" s="90"/>
      <c r="D348" s="90"/>
      <c r="E348" s="93"/>
      <c r="F348" s="72" t="s">
        <v>67</v>
      </c>
      <c r="G348" s="60">
        <f t="shared" si="126"/>
        <v>0</v>
      </c>
      <c r="H348" s="60">
        <v>0</v>
      </c>
      <c r="I348" s="60">
        <v>0</v>
      </c>
      <c r="J348" s="60">
        <v>0</v>
      </c>
      <c r="K348" s="60">
        <v>0</v>
      </c>
      <c r="L348" s="60">
        <v>0</v>
      </c>
      <c r="M348" s="60">
        <v>0</v>
      </c>
      <c r="N348" s="60">
        <v>0</v>
      </c>
      <c r="O348" s="92"/>
      <c r="P348" s="93"/>
      <c r="Q348" s="92"/>
      <c r="R348" s="92"/>
      <c r="S348" s="92"/>
      <c r="T348" s="92"/>
      <c r="U348" s="92"/>
      <c r="V348" s="92"/>
      <c r="W348" s="92"/>
      <c r="X348" s="92"/>
      <c r="Y348" s="13"/>
      <c r="Z348" s="13"/>
    </row>
    <row r="349" spans="1:26" s="14" customFormat="1" ht="54.6" customHeight="1">
      <c r="A349" s="77" t="s">
        <v>180</v>
      </c>
      <c r="B349" s="108" t="s">
        <v>298</v>
      </c>
      <c r="C349" s="90">
        <v>2023</v>
      </c>
      <c r="D349" s="90">
        <v>2026</v>
      </c>
      <c r="E349" s="93" t="s">
        <v>73</v>
      </c>
      <c r="F349" s="72" t="s">
        <v>71</v>
      </c>
      <c r="G349" s="60">
        <f>SUM(H349:M349)</f>
        <v>32283.19</v>
      </c>
      <c r="H349" s="60">
        <v>0</v>
      </c>
      <c r="I349" s="60">
        <v>0</v>
      </c>
      <c r="J349" s="60">
        <f>SUM(J350:J351)</f>
        <v>0</v>
      </c>
      <c r="K349" s="60">
        <f>SUM(K350:K351)</f>
        <v>32283.19</v>
      </c>
      <c r="L349" s="60">
        <f>SUM(L350:L351)</f>
        <v>0</v>
      </c>
      <c r="M349" s="60">
        <f>SUM(M350:M351)</f>
        <v>0</v>
      </c>
      <c r="N349" s="60">
        <f>SUM(N350:N351)</f>
        <v>0</v>
      </c>
      <c r="O349" s="92" t="s">
        <v>74</v>
      </c>
      <c r="P349" s="93" t="s">
        <v>75</v>
      </c>
      <c r="Q349" s="93">
        <v>100</v>
      </c>
      <c r="R349" s="93" t="s">
        <v>25</v>
      </c>
      <c r="S349" s="93" t="s">
        <v>25</v>
      </c>
      <c r="T349" s="93" t="s">
        <v>25</v>
      </c>
      <c r="U349" s="93">
        <v>100</v>
      </c>
      <c r="V349" s="93" t="s">
        <v>25</v>
      </c>
      <c r="W349" s="93" t="s">
        <v>25</v>
      </c>
      <c r="X349" s="93" t="s">
        <v>25</v>
      </c>
      <c r="Y349" s="13"/>
      <c r="Z349" s="13"/>
    </row>
    <row r="350" spans="1:26" s="14" customFormat="1" ht="71.849999999999994" customHeight="1">
      <c r="A350" s="77"/>
      <c r="B350" s="108"/>
      <c r="C350" s="90"/>
      <c r="D350" s="90"/>
      <c r="E350" s="93"/>
      <c r="F350" s="72" t="s">
        <v>38</v>
      </c>
      <c r="G350" s="60">
        <f>SUM(H350:M350)</f>
        <v>32283.19</v>
      </c>
      <c r="H350" s="60">
        <v>0</v>
      </c>
      <c r="I350" s="60">
        <v>0</v>
      </c>
      <c r="J350" s="60">
        <v>0</v>
      </c>
      <c r="K350" s="60">
        <v>32283.19</v>
      </c>
      <c r="L350" s="60">
        <v>0</v>
      </c>
      <c r="M350" s="60">
        <v>0</v>
      </c>
      <c r="N350" s="60">
        <v>0</v>
      </c>
      <c r="O350" s="92"/>
      <c r="P350" s="93"/>
      <c r="Q350" s="93"/>
      <c r="R350" s="93"/>
      <c r="S350" s="93"/>
      <c r="T350" s="93"/>
      <c r="U350" s="93"/>
      <c r="V350" s="93"/>
      <c r="W350" s="93"/>
      <c r="X350" s="93"/>
      <c r="Y350" s="13"/>
      <c r="Z350" s="13"/>
    </row>
    <row r="351" spans="1:26" s="14" customFormat="1" ht="45" customHeight="1">
      <c r="A351" s="77"/>
      <c r="B351" s="108"/>
      <c r="C351" s="90"/>
      <c r="D351" s="90"/>
      <c r="E351" s="93"/>
      <c r="F351" s="72" t="s">
        <v>67</v>
      </c>
      <c r="G351" s="60">
        <v>0</v>
      </c>
      <c r="H351" s="60">
        <v>0</v>
      </c>
      <c r="I351" s="60">
        <v>0</v>
      </c>
      <c r="J351" s="60">
        <v>0</v>
      </c>
      <c r="K351" s="60">
        <v>0</v>
      </c>
      <c r="L351" s="60">
        <v>0</v>
      </c>
      <c r="M351" s="60">
        <v>0</v>
      </c>
      <c r="N351" s="60">
        <v>0</v>
      </c>
      <c r="O351" s="92"/>
      <c r="P351" s="93"/>
      <c r="Q351" s="93"/>
      <c r="R351" s="93"/>
      <c r="S351" s="93"/>
      <c r="T351" s="93"/>
      <c r="U351" s="93"/>
      <c r="V351" s="93"/>
      <c r="W351" s="93"/>
      <c r="X351" s="93"/>
      <c r="Y351" s="13"/>
      <c r="Z351" s="13"/>
    </row>
    <row r="352" spans="1:26" s="14" customFormat="1" ht="44.25" customHeight="1">
      <c r="A352" s="88" t="s">
        <v>400</v>
      </c>
      <c r="B352" s="89" t="s">
        <v>80</v>
      </c>
      <c r="C352" s="90">
        <v>2023</v>
      </c>
      <c r="D352" s="90">
        <v>2026</v>
      </c>
      <c r="E352" s="91" t="s">
        <v>96</v>
      </c>
      <c r="F352" s="72" t="s">
        <v>71</v>
      </c>
      <c r="G352" s="60">
        <f>H352+I352+J352+K352+L352+M352</f>
        <v>32283.19</v>
      </c>
      <c r="H352" s="60">
        <f t="shared" ref="H352:N352" si="129">H353+H354</f>
        <v>0</v>
      </c>
      <c r="I352" s="60">
        <f t="shared" si="129"/>
        <v>0</v>
      </c>
      <c r="J352" s="60">
        <f t="shared" si="129"/>
        <v>0</v>
      </c>
      <c r="K352" s="60">
        <f t="shared" si="129"/>
        <v>32283.19</v>
      </c>
      <c r="L352" s="60">
        <f t="shared" si="129"/>
        <v>0</v>
      </c>
      <c r="M352" s="60">
        <f t="shared" si="129"/>
        <v>0</v>
      </c>
      <c r="N352" s="60">
        <f t="shared" si="129"/>
        <v>0</v>
      </c>
      <c r="O352" s="92" t="s">
        <v>25</v>
      </c>
      <c r="P352" s="93" t="s">
        <v>25</v>
      </c>
      <c r="Q352" s="92" t="s">
        <v>25</v>
      </c>
      <c r="R352" s="92" t="s">
        <v>25</v>
      </c>
      <c r="S352" s="92" t="s">
        <v>25</v>
      </c>
      <c r="T352" s="92" t="s">
        <v>25</v>
      </c>
      <c r="U352" s="92" t="s">
        <v>25</v>
      </c>
      <c r="V352" s="92" t="s">
        <v>25</v>
      </c>
      <c r="W352" s="92" t="s">
        <v>25</v>
      </c>
      <c r="X352" s="92" t="s">
        <v>25</v>
      </c>
      <c r="Y352" s="13"/>
      <c r="Z352" s="13"/>
    </row>
    <row r="353" spans="1:26" s="14" customFormat="1" ht="44.25" customHeight="1">
      <c r="A353" s="88"/>
      <c r="B353" s="89"/>
      <c r="C353" s="90"/>
      <c r="D353" s="90"/>
      <c r="E353" s="91"/>
      <c r="F353" s="72" t="s">
        <v>38</v>
      </c>
      <c r="G353" s="60">
        <f>H353+I353+J353+K353+L353+M353</f>
        <v>32283.19</v>
      </c>
      <c r="H353" s="60">
        <v>0</v>
      </c>
      <c r="I353" s="60">
        <v>0</v>
      </c>
      <c r="J353" s="60">
        <v>0</v>
      </c>
      <c r="K353" s="60">
        <v>32283.19</v>
      </c>
      <c r="L353" s="60">
        <v>0</v>
      </c>
      <c r="M353" s="60">
        <v>0</v>
      </c>
      <c r="N353" s="60">
        <v>0</v>
      </c>
      <c r="O353" s="92"/>
      <c r="P353" s="93"/>
      <c r="Q353" s="92"/>
      <c r="R353" s="92"/>
      <c r="S353" s="92"/>
      <c r="T353" s="92"/>
      <c r="U353" s="92"/>
      <c r="V353" s="92"/>
      <c r="W353" s="92"/>
      <c r="X353" s="92"/>
      <c r="Y353" s="13"/>
      <c r="Z353" s="13"/>
    </row>
    <row r="354" spans="1:26" s="14" customFormat="1" ht="44.25" customHeight="1">
      <c r="A354" s="88"/>
      <c r="B354" s="89"/>
      <c r="C354" s="90"/>
      <c r="D354" s="90"/>
      <c r="E354" s="91"/>
      <c r="F354" s="72" t="s">
        <v>67</v>
      </c>
      <c r="G354" s="60">
        <f>H354+I354+J354+K354+L354+M354</f>
        <v>0</v>
      </c>
      <c r="H354" s="60">
        <v>0</v>
      </c>
      <c r="I354" s="60">
        <v>0</v>
      </c>
      <c r="J354" s="60">
        <v>0</v>
      </c>
      <c r="K354" s="60">
        <v>0</v>
      </c>
      <c r="L354" s="60">
        <v>0</v>
      </c>
      <c r="M354" s="60">
        <v>0</v>
      </c>
      <c r="N354" s="60">
        <v>0</v>
      </c>
      <c r="O354" s="92"/>
      <c r="P354" s="93"/>
      <c r="Q354" s="92"/>
      <c r="R354" s="92"/>
      <c r="S354" s="92"/>
      <c r="T354" s="92"/>
      <c r="U354" s="92"/>
      <c r="V354" s="92"/>
      <c r="W354" s="92"/>
      <c r="X354" s="92"/>
      <c r="Y354" s="13"/>
      <c r="Z354" s="13"/>
    </row>
    <row r="355" spans="1:26" s="14" customFormat="1" ht="54.6" customHeight="1">
      <c r="A355" s="77" t="s">
        <v>181</v>
      </c>
      <c r="B355" s="108" t="s">
        <v>369</v>
      </c>
      <c r="C355" s="90">
        <v>2023</v>
      </c>
      <c r="D355" s="90">
        <v>2026</v>
      </c>
      <c r="E355" s="93" t="s">
        <v>73</v>
      </c>
      <c r="F355" s="72" t="s">
        <v>71</v>
      </c>
      <c r="G355" s="60">
        <f>SUM(H355:M355)</f>
        <v>0</v>
      </c>
      <c r="H355" s="60">
        <v>0</v>
      </c>
      <c r="I355" s="60">
        <v>0</v>
      </c>
      <c r="J355" s="60">
        <f>SUM(J356:J357)</f>
        <v>0</v>
      </c>
      <c r="K355" s="60">
        <f>SUM(K356:K357)</f>
        <v>0</v>
      </c>
      <c r="L355" s="60">
        <f>SUM(L356:L357)</f>
        <v>0</v>
      </c>
      <c r="M355" s="60">
        <f>SUM(M356:M357)</f>
        <v>0</v>
      </c>
      <c r="N355" s="60">
        <f>SUM(N356:N357)</f>
        <v>0</v>
      </c>
      <c r="O355" s="92" t="s">
        <v>74</v>
      </c>
      <c r="P355" s="93" t="s">
        <v>75</v>
      </c>
      <c r="Q355" s="93">
        <v>100</v>
      </c>
      <c r="R355" s="93" t="s">
        <v>25</v>
      </c>
      <c r="S355" s="93" t="s">
        <v>25</v>
      </c>
      <c r="T355" s="93" t="s">
        <v>25</v>
      </c>
      <c r="U355" s="93" t="s">
        <v>25</v>
      </c>
      <c r="V355" s="93">
        <v>100</v>
      </c>
      <c r="W355" s="93" t="s">
        <v>25</v>
      </c>
      <c r="X355" s="93" t="s">
        <v>25</v>
      </c>
      <c r="Y355" s="13"/>
      <c r="Z355" s="13"/>
    </row>
    <row r="356" spans="1:26" s="14" customFormat="1" ht="71.849999999999994" customHeight="1">
      <c r="A356" s="77"/>
      <c r="B356" s="108"/>
      <c r="C356" s="90"/>
      <c r="D356" s="90"/>
      <c r="E356" s="93"/>
      <c r="F356" s="72" t="s">
        <v>38</v>
      </c>
      <c r="G356" s="60">
        <f>SUM(H356:M356)</f>
        <v>0</v>
      </c>
      <c r="H356" s="60">
        <v>0</v>
      </c>
      <c r="I356" s="60">
        <v>0</v>
      </c>
      <c r="J356" s="60">
        <v>0</v>
      </c>
      <c r="K356" s="60">
        <v>0</v>
      </c>
      <c r="L356" s="60">
        <v>0</v>
      </c>
      <c r="M356" s="60">
        <v>0</v>
      </c>
      <c r="N356" s="60">
        <v>0</v>
      </c>
      <c r="O356" s="92"/>
      <c r="P356" s="93"/>
      <c r="Q356" s="93"/>
      <c r="R356" s="93"/>
      <c r="S356" s="93"/>
      <c r="T356" s="93"/>
      <c r="U356" s="93"/>
      <c r="V356" s="93"/>
      <c r="W356" s="93"/>
      <c r="X356" s="93"/>
      <c r="Y356" s="13"/>
      <c r="Z356" s="13"/>
    </row>
    <row r="357" spans="1:26" s="14" customFormat="1" ht="45" customHeight="1">
      <c r="A357" s="77"/>
      <c r="B357" s="108"/>
      <c r="C357" s="90"/>
      <c r="D357" s="90"/>
      <c r="E357" s="93"/>
      <c r="F357" s="72" t="s">
        <v>67</v>
      </c>
      <c r="G357" s="60">
        <v>0</v>
      </c>
      <c r="H357" s="60">
        <v>0</v>
      </c>
      <c r="I357" s="60">
        <v>0</v>
      </c>
      <c r="J357" s="60">
        <v>0</v>
      </c>
      <c r="K357" s="60">
        <v>0</v>
      </c>
      <c r="L357" s="60">
        <v>0</v>
      </c>
      <c r="M357" s="60">
        <v>0</v>
      </c>
      <c r="N357" s="60">
        <v>0</v>
      </c>
      <c r="O357" s="92"/>
      <c r="P357" s="93"/>
      <c r="Q357" s="93"/>
      <c r="R357" s="93"/>
      <c r="S357" s="93"/>
      <c r="T357" s="93"/>
      <c r="U357" s="93"/>
      <c r="V357" s="93"/>
      <c r="W357" s="93"/>
      <c r="X357" s="93"/>
      <c r="Y357" s="13"/>
      <c r="Z357" s="13"/>
    </row>
    <row r="358" spans="1:26" s="14" customFormat="1" ht="44.25" customHeight="1">
      <c r="A358" s="77" t="s">
        <v>308</v>
      </c>
      <c r="B358" s="90" t="s">
        <v>113</v>
      </c>
      <c r="C358" s="90">
        <v>2023</v>
      </c>
      <c r="D358" s="90">
        <v>2026</v>
      </c>
      <c r="E358" s="93" t="s">
        <v>96</v>
      </c>
      <c r="F358" s="72" t="s">
        <v>71</v>
      </c>
      <c r="G358" s="60">
        <f>H358+I358+J358+K358+L358+M358</f>
        <v>0</v>
      </c>
      <c r="H358" s="60">
        <f t="shared" ref="H358:M358" si="130">H359+H360</f>
        <v>0</v>
      </c>
      <c r="I358" s="60">
        <f t="shared" si="130"/>
        <v>0</v>
      </c>
      <c r="J358" s="60">
        <f t="shared" si="130"/>
        <v>0</v>
      </c>
      <c r="K358" s="60">
        <f t="shared" si="130"/>
        <v>0</v>
      </c>
      <c r="L358" s="60">
        <f t="shared" si="130"/>
        <v>0</v>
      </c>
      <c r="M358" s="60">
        <f t="shared" si="130"/>
        <v>0</v>
      </c>
      <c r="N358" s="60">
        <f>N359+N360</f>
        <v>0</v>
      </c>
      <c r="O358" s="92" t="s">
        <v>25</v>
      </c>
      <c r="P358" s="93" t="s">
        <v>25</v>
      </c>
      <c r="Q358" s="92" t="s">
        <v>25</v>
      </c>
      <c r="R358" s="92" t="s">
        <v>25</v>
      </c>
      <c r="S358" s="92" t="s">
        <v>25</v>
      </c>
      <c r="T358" s="92" t="s">
        <v>25</v>
      </c>
      <c r="U358" s="92" t="s">
        <v>25</v>
      </c>
      <c r="V358" s="92" t="s">
        <v>25</v>
      </c>
      <c r="W358" s="92" t="s">
        <v>25</v>
      </c>
      <c r="X358" s="92" t="s">
        <v>25</v>
      </c>
      <c r="Y358" s="13"/>
      <c r="Z358" s="13"/>
    </row>
    <row r="359" spans="1:26" s="14" customFormat="1" ht="44.25" customHeight="1">
      <c r="A359" s="77"/>
      <c r="B359" s="90"/>
      <c r="C359" s="90"/>
      <c r="D359" s="90"/>
      <c r="E359" s="93"/>
      <c r="F359" s="72" t="s">
        <v>38</v>
      </c>
      <c r="G359" s="60">
        <f>H359+I359+J359+K359+L359+M359</f>
        <v>0</v>
      </c>
      <c r="H359" s="60">
        <v>0</v>
      </c>
      <c r="I359" s="60">
        <v>0</v>
      </c>
      <c r="J359" s="60">
        <v>0</v>
      </c>
      <c r="K359" s="60">
        <v>0</v>
      </c>
      <c r="L359" s="60">
        <v>0</v>
      </c>
      <c r="M359" s="60">
        <v>0</v>
      </c>
      <c r="N359" s="60">
        <v>0</v>
      </c>
      <c r="O359" s="92"/>
      <c r="P359" s="93"/>
      <c r="Q359" s="92"/>
      <c r="R359" s="92"/>
      <c r="S359" s="92"/>
      <c r="T359" s="92"/>
      <c r="U359" s="92"/>
      <c r="V359" s="92"/>
      <c r="W359" s="92"/>
      <c r="X359" s="92"/>
      <c r="Y359" s="13"/>
      <c r="Z359" s="13"/>
    </row>
    <row r="360" spans="1:26" s="14" customFormat="1" ht="44.25" customHeight="1">
      <c r="A360" s="77"/>
      <c r="B360" s="90"/>
      <c r="C360" s="90"/>
      <c r="D360" s="90"/>
      <c r="E360" s="93"/>
      <c r="F360" s="72" t="s">
        <v>67</v>
      </c>
      <c r="G360" s="60">
        <f>H360+I360+J360+K360+L360+M360</f>
        <v>0</v>
      </c>
      <c r="H360" s="60">
        <v>0</v>
      </c>
      <c r="I360" s="60">
        <v>0</v>
      </c>
      <c r="J360" s="60">
        <v>0</v>
      </c>
      <c r="K360" s="60">
        <v>0</v>
      </c>
      <c r="L360" s="60">
        <v>0</v>
      </c>
      <c r="M360" s="60">
        <v>0</v>
      </c>
      <c r="N360" s="60">
        <v>0</v>
      </c>
      <c r="O360" s="92"/>
      <c r="P360" s="93"/>
      <c r="Q360" s="92"/>
      <c r="R360" s="92"/>
      <c r="S360" s="92"/>
      <c r="T360" s="92"/>
      <c r="U360" s="92"/>
      <c r="V360" s="92"/>
      <c r="W360" s="92"/>
      <c r="X360" s="92"/>
      <c r="Y360" s="13"/>
      <c r="Z360" s="13"/>
    </row>
    <row r="361" spans="1:26" s="14" customFormat="1" ht="54.6" customHeight="1">
      <c r="A361" s="77" t="s">
        <v>182</v>
      </c>
      <c r="B361" s="108" t="s">
        <v>299</v>
      </c>
      <c r="C361" s="90">
        <v>2023</v>
      </c>
      <c r="D361" s="90">
        <v>2026</v>
      </c>
      <c r="E361" s="93" t="s">
        <v>73</v>
      </c>
      <c r="F361" s="72" t="s">
        <v>71</v>
      </c>
      <c r="G361" s="60">
        <f>SUM(H361:M361)</f>
        <v>750000</v>
      </c>
      <c r="H361" s="60">
        <v>0</v>
      </c>
      <c r="I361" s="60">
        <v>0</v>
      </c>
      <c r="J361" s="60">
        <f>SUM(J362:J363)</f>
        <v>0</v>
      </c>
      <c r="K361" s="60">
        <f>SUM(K362:K363)</f>
        <v>0</v>
      </c>
      <c r="L361" s="60">
        <f>SUM(L362:L363)</f>
        <v>0</v>
      </c>
      <c r="M361" s="60">
        <f>SUM(M362:M363)</f>
        <v>750000</v>
      </c>
      <c r="N361" s="60">
        <f>SUM(N362:N363)</f>
        <v>0</v>
      </c>
      <c r="O361" s="92" t="s">
        <v>74</v>
      </c>
      <c r="P361" s="93" t="s">
        <v>75</v>
      </c>
      <c r="Q361" s="93">
        <v>100</v>
      </c>
      <c r="R361" s="93" t="s">
        <v>25</v>
      </c>
      <c r="S361" s="93" t="s">
        <v>25</v>
      </c>
      <c r="T361" s="93" t="s">
        <v>25</v>
      </c>
      <c r="U361" s="93" t="s">
        <v>25</v>
      </c>
      <c r="V361" s="93">
        <v>100</v>
      </c>
      <c r="W361" s="93" t="s">
        <v>25</v>
      </c>
      <c r="X361" s="93" t="s">
        <v>25</v>
      </c>
      <c r="Y361" s="13"/>
      <c r="Z361" s="13"/>
    </row>
    <row r="362" spans="1:26" s="14" customFormat="1" ht="71.849999999999994" customHeight="1">
      <c r="A362" s="77"/>
      <c r="B362" s="108"/>
      <c r="C362" s="90"/>
      <c r="D362" s="90"/>
      <c r="E362" s="93"/>
      <c r="F362" s="72" t="s">
        <v>38</v>
      </c>
      <c r="G362" s="60">
        <f>SUM(H362:M362)</f>
        <v>750000</v>
      </c>
      <c r="H362" s="60">
        <v>0</v>
      </c>
      <c r="I362" s="60">
        <v>0</v>
      </c>
      <c r="J362" s="60">
        <v>0</v>
      </c>
      <c r="K362" s="60">
        <v>0</v>
      </c>
      <c r="L362" s="60">
        <v>0</v>
      </c>
      <c r="M362" s="60">
        <v>750000</v>
      </c>
      <c r="N362" s="60">
        <v>0</v>
      </c>
      <c r="O362" s="92"/>
      <c r="P362" s="93"/>
      <c r="Q362" s="93"/>
      <c r="R362" s="93"/>
      <c r="S362" s="93"/>
      <c r="T362" s="93"/>
      <c r="U362" s="93"/>
      <c r="V362" s="93"/>
      <c r="W362" s="93"/>
      <c r="X362" s="93"/>
      <c r="Y362" s="13"/>
      <c r="Z362" s="13"/>
    </row>
    <row r="363" spans="1:26" s="14" customFormat="1" ht="45" customHeight="1">
      <c r="A363" s="77"/>
      <c r="B363" s="108"/>
      <c r="C363" s="90"/>
      <c r="D363" s="90"/>
      <c r="E363" s="93"/>
      <c r="F363" s="72" t="s">
        <v>67</v>
      </c>
      <c r="G363" s="60">
        <v>0</v>
      </c>
      <c r="H363" s="60">
        <v>0</v>
      </c>
      <c r="I363" s="60">
        <v>0</v>
      </c>
      <c r="J363" s="60">
        <v>0</v>
      </c>
      <c r="K363" s="60">
        <v>0</v>
      </c>
      <c r="L363" s="60">
        <v>0</v>
      </c>
      <c r="M363" s="60">
        <v>0</v>
      </c>
      <c r="N363" s="60">
        <v>0</v>
      </c>
      <c r="O363" s="92"/>
      <c r="P363" s="93"/>
      <c r="Q363" s="93"/>
      <c r="R363" s="93"/>
      <c r="S363" s="93"/>
      <c r="T363" s="93"/>
      <c r="U363" s="93"/>
      <c r="V363" s="93"/>
      <c r="W363" s="93"/>
      <c r="X363" s="93"/>
      <c r="Y363" s="13"/>
      <c r="Z363" s="13"/>
    </row>
    <row r="364" spans="1:26" s="14" customFormat="1" ht="44.25" customHeight="1">
      <c r="A364" s="88" t="s">
        <v>311</v>
      </c>
      <c r="B364" s="89" t="s">
        <v>80</v>
      </c>
      <c r="C364" s="90">
        <v>2023</v>
      </c>
      <c r="D364" s="90">
        <v>2026</v>
      </c>
      <c r="E364" s="91" t="s">
        <v>96</v>
      </c>
      <c r="F364" s="72" t="s">
        <v>71</v>
      </c>
      <c r="G364" s="60">
        <f t="shared" ref="G364:G369" si="131">H364+I364+J364+K364+L364+M364</f>
        <v>0</v>
      </c>
      <c r="H364" s="60">
        <f t="shared" ref="H364:M364" si="132">H365+H366</f>
        <v>0</v>
      </c>
      <c r="I364" s="60">
        <f t="shared" si="132"/>
        <v>0</v>
      </c>
      <c r="J364" s="60">
        <f t="shared" si="132"/>
        <v>0</v>
      </c>
      <c r="K364" s="60">
        <f t="shared" si="132"/>
        <v>0</v>
      </c>
      <c r="L364" s="60">
        <f t="shared" si="132"/>
        <v>0</v>
      </c>
      <c r="M364" s="60">
        <f t="shared" si="132"/>
        <v>0</v>
      </c>
      <c r="N364" s="60">
        <f>N365+N366</f>
        <v>0</v>
      </c>
      <c r="O364" s="92" t="s">
        <v>25</v>
      </c>
      <c r="P364" s="93" t="s">
        <v>25</v>
      </c>
      <c r="Q364" s="92" t="s">
        <v>25</v>
      </c>
      <c r="R364" s="92" t="s">
        <v>25</v>
      </c>
      <c r="S364" s="92" t="s">
        <v>25</v>
      </c>
      <c r="T364" s="92" t="s">
        <v>25</v>
      </c>
      <c r="U364" s="92" t="s">
        <v>25</v>
      </c>
      <c r="V364" s="92" t="s">
        <v>25</v>
      </c>
      <c r="W364" s="92" t="s">
        <v>25</v>
      </c>
      <c r="X364" s="92" t="s">
        <v>25</v>
      </c>
      <c r="Y364" s="13"/>
      <c r="Z364" s="13"/>
    </row>
    <row r="365" spans="1:26" s="14" customFormat="1" ht="44.25" customHeight="1">
      <c r="A365" s="88"/>
      <c r="B365" s="89"/>
      <c r="C365" s="90"/>
      <c r="D365" s="90"/>
      <c r="E365" s="91"/>
      <c r="F365" s="72" t="s">
        <v>38</v>
      </c>
      <c r="G365" s="60">
        <f t="shared" si="131"/>
        <v>0</v>
      </c>
      <c r="H365" s="60">
        <v>0</v>
      </c>
      <c r="I365" s="60">
        <v>0</v>
      </c>
      <c r="J365" s="60">
        <v>0</v>
      </c>
      <c r="K365" s="60">
        <v>0</v>
      </c>
      <c r="L365" s="60">
        <v>0</v>
      </c>
      <c r="M365" s="60">
        <v>0</v>
      </c>
      <c r="N365" s="60">
        <v>0</v>
      </c>
      <c r="O365" s="92"/>
      <c r="P365" s="93"/>
      <c r="Q365" s="92"/>
      <c r="R365" s="92"/>
      <c r="S365" s="92"/>
      <c r="T365" s="92"/>
      <c r="U365" s="92"/>
      <c r="V365" s="92"/>
      <c r="W365" s="92"/>
      <c r="X365" s="92"/>
      <c r="Y365" s="13"/>
      <c r="Z365" s="13"/>
    </row>
    <row r="366" spans="1:26" s="14" customFormat="1" ht="44.25" customHeight="1">
      <c r="A366" s="88"/>
      <c r="B366" s="89"/>
      <c r="C366" s="90"/>
      <c r="D366" s="90"/>
      <c r="E366" s="91"/>
      <c r="F366" s="72" t="s">
        <v>67</v>
      </c>
      <c r="G366" s="60">
        <f t="shared" si="131"/>
        <v>0</v>
      </c>
      <c r="H366" s="60">
        <v>0</v>
      </c>
      <c r="I366" s="60">
        <v>0</v>
      </c>
      <c r="J366" s="60">
        <v>0</v>
      </c>
      <c r="K366" s="60">
        <v>0</v>
      </c>
      <c r="L366" s="60">
        <v>0</v>
      </c>
      <c r="M366" s="60">
        <v>0</v>
      </c>
      <c r="N366" s="60">
        <v>0</v>
      </c>
      <c r="O366" s="92"/>
      <c r="P366" s="93"/>
      <c r="Q366" s="92"/>
      <c r="R366" s="92"/>
      <c r="S366" s="92"/>
      <c r="T366" s="92"/>
      <c r="U366" s="92"/>
      <c r="V366" s="92"/>
      <c r="W366" s="92"/>
      <c r="X366" s="92"/>
      <c r="Y366" s="13"/>
      <c r="Z366" s="13"/>
    </row>
    <row r="367" spans="1:26" s="14" customFormat="1" ht="44.25" customHeight="1">
      <c r="A367" s="77" t="s">
        <v>312</v>
      </c>
      <c r="B367" s="90" t="s">
        <v>113</v>
      </c>
      <c r="C367" s="90">
        <v>2023</v>
      </c>
      <c r="D367" s="90">
        <v>2026</v>
      </c>
      <c r="E367" s="93" t="s">
        <v>96</v>
      </c>
      <c r="F367" s="72" t="s">
        <v>71</v>
      </c>
      <c r="G367" s="60">
        <f t="shared" si="131"/>
        <v>750000</v>
      </c>
      <c r="H367" s="60">
        <f t="shared" ref="H367:M367" si="133">H368+H369</f>
        <v>0</v>
      </c>
      <c r="I367" s="60">
        <f t="shared" si="133"/>
        <v>0</v>
      </c>
      <c r="J367" s="60">
        <f t="shared" si="133"/>
        <v>0</v>
      </c>
      <c r="K367" s="60">
        <f t="shared" si="133"/>
        <v>0</v>
      </c>
      <c r="L367" s="60">
        <f t="shared" si="133"/>
        <v>0</v>
      </c>
      <c r="M367" s="60">
        <f t="shared" si="133"/>
        <v>750000</v>
      </c>
      <c r="N367" s="60">
        <f>N368+N369</f>
        <v>0</v>
      </c>
      <c r="O367" s="92" t="s">
        <v>25</v>
      </c>
      <c r="P367" s="93" t="s">
        <v>25</v>
      </c>
      <c r="Q367" s="92" t="s">
        <v>25</v>
      </c>
      <c r="R367" s="92" t="s">
        <v>25</v>
      </c>
      <c r="S367" s="92" t="s">
        <v>25</v>
      </c>
      <c r="T367" s="92" t="s">
        <v>25</v>
      </c>
      <c r="U367" s="92" t="s">
        <v>25</v>
      </c>
      <c r="V367" s="92" t="s">
        <v>25</v>
      </c>
      <c r="W367" s="92" t="s">
        <v>25</v>
      </c>
      <c r="X367" s="92" t="s">
        <v>25</v>
      </c>
      <c r="Y367" s="13"/>
      <c r="Z367" s="13"/>
    </row>
    <row r="368" spans="1:26" s="14" customFormat="1" ht="44.25" customHeight="1">
      <c r="A368" s="77"/>
      <c r="B368" s="90"/>
      <c r="C368" s="90"/>
      <c r="D368" s="90"/>
      <c r="E368" s="93"/>
      <c r="F368" s="72" t="s">
        <v>38</v>
      </c>
      <c r="G368" s="60">
        <f t="shared" si="131"/>
        <v>750000</v>
      </c>
      <c r="H368" s="60">
        <v>0</v>
      </c>
      <c r="I368" s="60">
        <v>0</v>
      </c>
      <c r="J368" s="60">
        <v>0</v>
      </c>
      <c r="K368" s="60">
        <v>0</v>
      </c>
      <c r="L368" s="60">
        <v>0</v>
      </c>
      <c r="M368" s="60">
        <v>750000</v>
      </c>
      <c r="N368" s="60">
        <v>0</v>
      </c>
      <c r="O368" s="92"/>
      <c r="P368" s="93"/>
      <c r="Q368" s="92"/>
      <c r="R368" s="92"/>
      <c r="S368" s="92"/>
      <c r="T368" s="92"/>
      <c r="U368" s="92"/>
      <c r="V368" s="92"/>
      <c r="W368" s="92"/>
      <c r="X368" s="92"/>
      <c r="Y368" s="13"/>
      <c r="Z368" s="13"/>
    </row>
    <row r="369" spans="1:26" s="14" customFormat="1" ht="44.25" customHeight="1">
      <c r="A369" s="77"/>
      <c r="B369" s="90"/>
      <c r="C369" s="90"/>
      <c r="D369" s="90"/>
      <c r="E369" s="93"/>
      <c r="F369" s="72" t="s">
        <v>67</v>
      </c>
      <c r="G369" s="60">
        <f t="shared" si="131"/>
        <v>0</v>
      </c>
      <c r="H369" s="60">
        <v>0</v>
      </c>
      <c r="I369" s="60">
        <v>0</v>
      </c>
      <c r="J369" s="60">
        <v>0</v>
      </c>
      <c r="K369" s="60">
        <v>0</v>
      </c>
      <c r="L369" s="60">
        <v>0</v>
      </c>
      <c r="M369" s="60">
        <v>0</v>
      </c>
      <c r="N369" s="60">
        <v>0</v>
      </c>
      <c r="O369" s="92"/>
      <c r="P369" s="93"/>
      <c r="Q369" s="92"/>
      <c r="R369" s="92"/>
      <c r="S369" s="92"/>
      <c r="T369" s="92"/>
      <c r="U369" s="92"/>
      <c r="V369" s="92"/>
      <c r="W369" s="92"/>
      <c r="X369" s="92"/>
      <c r="Y369" s="13"/>
      <c r="Z369" s="13"/>
    </row>
    <row r="370" spans="1:26" s="14" customFormat="1" ht="54.6" customHeight="1">
      <c r="A370" s="77" t="s">
        <v>184</v>
      </c>
      <c r="B370" s="108" t="s">
        <v>300</v>
      </c>
      <c r="C370" s="90">
        <v>2023</v>
      </c>
      <c r="D370" s="90">
        <v>2026</v>
      </c>
      <c r="E370" s="93" t="s">
        <v>73</v>
      </c>
      <c r="F370" s="72" t="s">
        <v>71</v>
      </c>
      <c r="G370" s="60">
        <f>SUM(H370:M370)</f>
        <v>2875000</v>
      </c>
      <c r="H370" s="60">
        <v>0</v>
      </c>
      <c r="I370" s="60">
        <v>0</v>
      </c>
      <c r="J370" s="60">
        <f>SUM(J371:J372)</f>
        <v>0</v>
      </c>
      <c r="K370" s="60">
        <f>SUM(K371:K372)</f>
        <v>0</v>
      </c>
      <c r="L370" s="60">
        <f>SUM(L371:L372)</f>
        <v>0</v>
      </c>
      <c r="M370" s="60">
        <f>SUM(M371:M372)</f>
        <v>2875000</v>
      </c>
      <c r="N370" s="60">
        <f>SUM(N371:N372)</f>
        <v>0</v>
      </c>
      <c r="O370" s="92" t="s">
        <v>74</v>
      </c>
      <c r="P370" s="93" t="s">
        <v>75</v>
      </c>
      <c r="Q370" s="93">
        <v>100</v>
      </c>
      <c r="R370" s="93" t="s">
        <v>25</v>
      </c>
      <c r="S370" s="93" t="s">
        <v>25</v>
      </c>
      <c r="T370" s="93" t="s">
        <v>25</v>
      </c>
      <c r="U370" s="93" t="s">
        <v>25</v>
      </c>
      <c r="V370" s="93">
        <v>100</v>
      </c>
      <c r="W370" s="93" t="s">
        <v>25</v>
      </c>
      <c r="X370" s="93" t="s">
        <v>25</v>
      </c>
      <c r="Y370" s="13"/>
      <c r="Z370" s="13"/>
    </row>
    <row r="371" spans="1:26" s="14" customFormat="1" ht="71.849999999999994" customHeight="1">
      <c r="A371" s="77"/>
      <c r="B371" s="108"/>
      <c r="C371" s="90"/>
      <c r="D371" s="90"/>
      <c r="E371" s="93"/>
      <c r="F371" s="72" t="s">
        <v>38</v>
      </c>
      <c r="G371" s="60">
        <f>SUM(H371:M371)</f>
        <v>2875000</v>
      </c>
      <c r="H371" s="60">
        <v>0</v>
      </c>
      <c r="I371" s="60">
        <v>0</v>
      </c>
      <c r="J371" s="60">
        <v>0</v>
      </c>
      <c r="K371" s="60">
        <v>0</v>
      </c>
      <c r="L371" s="60">
        <v>0</v>
      </c>
      <c r="M371" s="60">
        <v>2875000</v>
      </c>
      <c r="N371" s="60">
        <v>0</v>
      </c>
      <c r="O371" s="92"/>
      <c r="P371" s="93"/>
      <c r="Q371" s="93"/>
      <c r="R371" s="93"/>
      <c r="S371" s="93"/>
      <c r="T371" s="93"/>
      <c r="U371" s="93"/>
      <c r="V371" s="93"/>
      <c r="W371" s="93"/>
      <c r="X371" s="93"/>
      <c r="Y371" s="13"/>
      <c r="Z371" s="13"/>
    </row>
    <row r="372" spans="1:26" s="14" customFormat="1" ht="45" customHeight="1">
      <c r="A372" s="77"/>
      <c r="B372" s="108"/>
      <c r="C372" s="90"/>
      <c r="D372" s="90"/>
      <c r="E372" s="93"/>
      <c r="F372" s="72" t="s">
        <v>67</v>
      </c>
      <c r="G372" s="60">
        <v>0</v>
      </c>
      <c r="H372" s="60">
        <v>0</v>
      </c>
      <c r="I372" s="60">
        <v>0</v>
      </c>
      <c r="J372" s="60">
        <v>0</v>
      </c>
      <c r="K372" s="60">
        <v>0</v>
      </c>
      <c r="L372" s="60">
        <v>0</v>
      </c>
      <c r="M372" s="60">
        <v>0</v>
      </c>
      <c r="N372" s="60">
        <v>0</v>
      </c>
      <c r="O372" s="92"/>
      <c r="P372" s="93"/>
      <c r="Q372" s="93"/>
      <c r="R372" s="93"/>
      <c r="S372" s="93"/>
      <c r="T372" s="93"/>
      <c r="U372" s="93"/>
      <c r="V372" s="93"/>
      <c r="W372" s="93"/>
      <c r="X372" s="93"/>
      <c r="Y372" s="13"/>
      <c r="Z372" s="13"/>
    </row>
    <row r="373" spans="1:26" s="14" customFormat="1" ht="44.25" customHeight="1">
      <c r="A373" s="88" t="s">
        <v>309</v>
      </c>
      <c r="B373" s="89" t="s">
        <v>80</v>
      </c>
      <c r="C373" s="90">
        <v>2023</v>
      </c>
      <c r="D373" s="90">
        <v>2026</v>
      </c>
      <c r="E373" s="91" t="s">
        <v>96</v>
      </c>
      <c r="F373" s="72" t="s">
        <v>71</v>
      </c>
      <c r="G373" s="60">
        <f t="shared" ref="G373:G378" si="134">H373+I373+J373+K373+L373+M373</f>
        <v>0</v>
      </c>
      <c r="H373" s="60">
        <f t="shared" ref="H373:M373" si="135">H374+H375</f>
        <v>0</v>
      </c>
      <c r="I373" s="60">
        <f t="shared" si="135"/>
        <v>0</v>
      </c>
      <c r="J373" s="60">
        <f t="shared" si="135"/>
        <v>0</v>
      </c>
      <c r="K373" s="60">
        <f t="shared" si="135"/>
        <v>0</v>
      </c>
      <c r="L373" s="60">
        <f t="shared" si="135"/>
        <v>0</v>
      </c>
      <c r="M373" s="60">
        <f t="shared" si="135"/>
        <v>0</v>
      </c>
      <c r="N373" s="60">
        <f>N374+N375</f>
        <v>0</v>
      </c>
      <c r="O373" s="92" t="s">
        <v>25</v>
      </c>
      <c r="P373" s="93" t="s">
        <v>25</v>
      </c>
      <c r="Q373" s="92" t="s">
        <v>25</v>
      </c>
      <c r="R373" s="92" t="s">
        <v>25</v>
      </c>
      <c r="S373" s="92" t="s">
        <v>25</v>
      </c>
      <c r="T373" s="92" t="s">
        <v>25</v>
      </c>
      <c r="U373" s="92" t="s">
        <v>25</v>
      </c>
      <c r="V373" s="92" t="s">
        <v>25</v>
      </c>
      <c r="W373" s="92" t="s">
        <v>25</v>
      </c>
      <c r="X373" s="92" t="s">
        <v>25</v>
      </c>
      <c r="Y373" s="13"/>
      <c r="Z373" s="13"/>
    </row>
    <row r="374" spans="1:26" s="14" customFormat="1" ht="44.25" customHeight="1">
      <c r="A374" s="88"/>
      <c r="B374" s="89"/>
      <c r="C374" s="90"/>
      <c r="D374" s="90"/>
      <c r="E374" s="91"/>
      <c r="F374" s="72" t="s">
        <v>38</v>
      </c>
      <c r="G374" s="60">
        <f t="shared" si="134"/>
        <v>0</v>
      </c>
      <c r="H374" s="60">
        <v>0</v>
      </c>
      <c r="I374" s="60">
        <v>0</v>
      </c>
      <c r="J374" s="60">
        <v>0</v>
      </c>
      <c r="K374" s="60">
        <v>0</v>
      </c>
      <c r="L374" s="60">
        <v>0</v>
      </c>
      <c r="M374" s="60">
        <v>0</v>
      </c>
      <c r="N374" s="60">
        <v>0</v>
      </c>
      <c r="O374" s="92"/>
      <c r="P374" s="93"/>
      <c r="Q374" s="92"/>
      <c r="R374" s="92"/>
      <c r="S374" s="92"/>
      <c r="T374" s="92"/>
      <c r="U374" s="92"/>
      <c r="V374" s="92"/>
      <c r="W374" s="92"/>
      <c r="X374" s="92"/>
      <c r="Y374" s="13"/>
      <c r="Z374" s="13"/>
    </row>
    <row r="375" spans="1:26" s="14" customFormat="1" ht="44.25" customHeight="1">
      <c r="A375" s="88"/>
      <c r="B375" s="89"/>
      <c r="C375" s="90"/>
      <c r="D375" s="90"/>
      <c r="E375" s="91"/>
      <c r="F375" s="72" t="s">
        <v>67</v>
      </c>
      <c r="G375" s="60">
        <f t="shared" si="134"/>
        <v>0</v>
      </c>
      <c r="H375" s="60">
        <v>0</v>
      </c>
      <c r="I375" s="60">
        <v>0</v>
      </c>
      <c r="J375" s="60">
        <v>0</v>
      </c>
      <c r="K375" s="60">
        <v>0</v>
      </c>
      <c r="L375" s="60">
        <v>0</v>
      </c>
      <c r="M375" s="60">
        <v>0</v>
      </c>
      <c r="N375" s="60">
        <v>0</v>
      </c>
      <c r="O375" s="92"/>
      <c r="P375" s="93"/>
      <c r="Q375" s="92"/>
      <c r="R375" s="92"/>
      <c r="S375" s="92"/>
      <c r="T375" s="92"/>
      <c r="U375" s="92"/>
      <c r="V375" s="92"/>
      <c r="W375" s="92"/>
      <c r="X375" s="92"/>
      <c r="Y375" s="13"/>
      <c r="Z375" s="13"/>
    </row>
    <row r="376" spans="1:26" s="14" customFormat="1" ht="44.25" customHeight="1">
      <c r="A376" s="77" t="s">
        <v>310</v>
      </c>
      <c r="B376" s="90" t="s">
        <v>113</v>
      </c>
      <c r="C376" s="90">
        <v>2023</v>
      </c>
      <c r="D376" s="90">
        <v>2026</v>
      </c>
      <c r="E376" s="93" t="s">
        <v>96</v>
      </c>
      <c r="F376" s="72" t="s">
        <v>71</v>
      </c>
      <c r="G376" s="60">
        <f t="shared" si="134"/>
        <v>2875000</v>
      </c>
      <c r="H376" s="60">
        <f t="shared" ref="H376:M376" si="136">H377+H378</f>
        <v>0</v>
      </c>
      <c r="I376" s="60">
        <f t="shared" si="136"/>
        <v>0</v>
      </c>
      <c r="J376" s="60">
        <f t="shared" si="136"/>
        <v>0</v>
      </c>
      <c r="K376" s="60">
        <f t="shared" si="136"/>
        <v>0</v>
      </c>
      <c r="L376" s="60">
        <f t="shared" si="136"/>
        <v>0</v>
      </c>
      <c r="M376" s="60">
        <f t="shared" si="136"/>
        <v>2875000</v>
      </c>
      <c r="N376" s="60">
        <f>N377+N378</f>
        <v>0</v>
      </c>
      <c r="O376" s="92" t="s">
        <v>25</v>
      </c>
      <c r="P376" s="93" t="s">
        <v>25</v>
      </c>
      <c r="Q376" s="92" t="s">
        <v>25</v>
      </c>
      <c r="R376" s="92" t="s">
        <v>25</v>
      </c>
      <c r="S376" s="92" t="s">
        <v>25</v>
      </c>
      <c r="T376" s="92" t="s">
        <v>25</v>
      </c>
      <c r="U376" s="92" t="s">
        <v>25</v>
      </c>
      <c r="V376" s="92" t="s">
        <v>25</v>
      </c>
      <c r="W376" s="92" t="s">
        <v>25</v>
      </c>
      <c r="X376" s="92" t="s">
        <v>25</v>
      </c>
      <c r="Y376" s="13"/>
      <c r="Z376" s="13"/>
    </row>
    <row r="377" spans="1:26" s="14" customFormat="1" ht="44.25" customHeight="1">
      <c r="A377" s="77"/>
      <c r="B377" s="90"/>
      <c r="C377" s="90"/>
      <c r="D377" s="90"/>
      <c r="E377" s="93"/>
      <c r="F377" s="72" t="s">
        <v>38</v>
      </c>
      <c r="G377" s="60">
        <f t="shared" si="134"/>
        <v>2875000</v>
      </c>
      <c r="H377" s="60">
        <v>0</v>
      </c>
      <c r="I377" s="60">
        <v>0</v>
      </c>
      <c r="J377" s="60">
        <v>0</v>
      </c>
      <c r="K377" s="60">
        <v>0</v>
      </c>
      <c r="L377" s="60">
        <v>0</v>
      </c>
      <c r="M377" s="60">
        <v>2875000</v>
      </c>
      <c r="N377" s="60">
        <v>0</v>
      </c>
      <c r="O377" s="92"/>
      <c r="P377" s="93"/>
      <c r="Q377" s="92"/>
      <c r="R377" s="92"/>
      <c r="S377" s="92"/>
      <c r="T377" s="92"/>
      <c r="U377" s="92"/>
      <c r="V377" s="92"/>
      <c r="W377" s="92"/>
      <c r="X377" s="92"/>
      <c r="Y377" s="13"/>
      <c r="Z377" s="13"/>
    </row>
    <row r="378" spans="1:26" s="14" customFormat="1" ht="44.25" customHeight="1">
      <c r="A378" s="77"/>
      <c r="B378" s="90"/>
      <c r="C378" s="90"/>
      <c r="D378" s="90"/>
      <c r="E378" s="93"/>
      <c r="F378" s="72" t="s">
        <v>67</v>
      </c>
      <c r="G378" s="60">
        <f t="shared" si="134"/>
        <v>0</v>
      </c>
      <c r="H378" s="60">
        <v>0</v>
      </c>
      <c r="I378" s="60">
        <v>0</v>
      </c>
      <c r="J378" s="60">
        <v>0</v>
      </c>
      <c r="K378" s="60">
        <v>0</v>
      </c>
      <c r="L378" s="60">
        <v>0</v>
      </c>
      <c r="M378" s="60">
        <v>0</v>
      </c>
      <c r="N378" s="60">
        <v>0</v>
      </c>
      <c r="O378" s="92"/>
      <c r="P378" s="93"/>
      <c r="Q378" s="92"/>
      <c r="R378" s="92"/>
      <c r="S378" s="92"/>
      <c r="T378" s="92"/>
      <c r="U378" s="92"/>
      <c r="V378" s="92"/>
      <c r="W378" s="92"/>
      <c r="X378" s="92"/>
      <c r="Y378" s="13"/>
      <c r="Z378" s="13"/>
    </row>
    <row r="379" spans="1:26" s="14" customFormat="1" ht="54.6" customHeight="1">
      <c r="A379" s="77" t="s">
        <v>186</v>
      </c>
      <c r="B379" s="108" t="s">
        <v>301</v>
      </c>
      <c r="C379" s="90">
        <v>2024</v>
      </c>
      <c r="D379" s="90">
        <v>2026</v>
      </c>
      <c r="E379" s="93" t="s">
        <v>73</v>
      </c>
      <c r="F379" s="72" t="s">
        <v>71</v>
      </c>
      <c r="G379" s="60">
        <f>SUM(H379:M379)</f>
        <v>0</v>
      </c>
      <c r="H379" s="60">
        <v>0</v>
      </c>
      <c r="I379" s="60">
        <v>0</v>
      </c>
      <c r="J379" s="60">
        <f>SUM(J380:J381)</f>
        <v>0</v>
      </c>
      <c r="K379" s="60">
        <f>SUM(K380:K381)</f>
        <v>0</v>
      </c>
      <c r="L379" s="60">
        <f>SUM(L380:L381)</f>
        <v>0</v>
      </c>
      <c r="M379" s="60">
        <f>SUM(M380:M381)</f>
        <v>0</v>
      </c>
      <c r="N379" s="60">
        <f>SUM(N380:N381)</f>
        <v>3000000</v>
      </c>
      <c r="O379" s="92" t="s">
        <v>74</v>
      </c>
      <c r="P379" s="93" t="s">
        <v>75</v>
      </c>
      <c r="Q379" s="93">
        <v>100</v>
      </c>
      <c r="R379" s="93" t="s">
        <v>25</v>
      </c>
      <c r="S379" s="93" t="s">
        <v>25</v>
      </c>
      <c r="T379" s="93" t="s">
        <v>25</v>
      </c>
      <c r="U379" s="93" t="s">
        <v>25</v>
      </c>
      <c r="V379" s="93" t="s">
        <v>25</v>
      </c>
      <c r="W379" s="93">
        <v>100</v>
      </c>
      <c r="X379" s="93">
        <v>100</v>
      </c>
      <c r="Y379" s="13"/>
      <c r="Z379" s="13"/>
    </row>
    <row r="380" spans="1:26" s="14" customFormat="1" ht="71.849999999999994" customHeight="1">
      <c r="A380" s="77"/>
      <c r="B380" s="108"/>
      <c r="C380" s="90"/>
      <c r="D380" s="90"/>
      <c r="E380" s="93"/>
      <c r="F380" s="72" t="s">
        <v>38</v>
      </c>
      <c r="G380" s="60">
        <f>SUM(H380:M380)</f>
        <v>0</v>
      </c>
      <c r="H380" s="60">
        <v>0</v>
      </c>
      <c r="I380" s="60">
        <v>0</v>
      </c>
      <c r="J380" s="60">
        <v>0</v>
      </c>
      <c r="K380" s="60">
        <v>0</v>
      </c>
      <c r="L380" s="60">
        <v>0</v>
      </c>
      <c r="M380" s="60">
        <v>0</v>
      </c>
      <c r="N380" s="60">
        <v>3000000</v>
      </c>
      <c r="O380" s="92"/>
      <c r="P380" s="93"/>
      <c r="Q380" s="93"/>
      <c r="R380" s="93"/>
      <c r="S380" s="93"/>
      <c r="T380" s="93"/>
      <c r="U380" s="93"/>
      <c r="V380" s="93"/>
      <c r="W380" s="93"/>
      <c r="X380" s="93"/>
      <c r="Y380" s="13"/>
      <c r="Z380" s="13"/>
    </row>
    <row r="381" spans="1:26" s="14" customFormat="1" ht="45" customHeight="1">
      <c r="A381" s="77"/>
      <c r="B381" s="108"/>
      <c r="C381" s="90"/>
      <c r="D381" s="90"/>
      <c r="E381" s="93"/>
      <c r="F381" s="72" t="s">
        <v>67</v>
      </c>
      <c r="G381" s="60">
        <v>0</v>
      </c>
      <c r="H381" s="60">
        <v>0</v>
      </c>
      <c r="I381" s="60">
        <v>0</v>
      </c>
      <c r="J381" s="60">
        <v>0</v>
      </c>
      <c r="K381" s="60">
        <v>0</v>
      </c>
      <c r="L381" s="60">
        <v>0</v>
      </c>
      <c r="M381" s="60">
        <v>0</v>
      </c>
      <c r="N381" s="60">
        <v>0</v>
      </c>
      <c r="O381" s="92"/>
      <c r="P381" s="93"/>
      <c r="Q381" s="93"/>
      <c r="R381" s="93"/>
      <c r="S381" s="93"/>
      <c r="T381" s="93"/>
      <c r="U381" s="93"/>
      <c r="V381" s="93"/>
      <c r="W381" s="93"/>
      <c r="X381" s="93"/>
      <c r="Y381" s="13"/>
      <c r="Z381" s="13"/>
    </row>
    <row r="382" spans="1:26" s="14" customFormat="1" ht="44.25" customHeight="1">
      <c r="A382" s="88" t="s">
        <v>317</v>
      </c>
      <c r="B382" s="89" t="s">
        <v>80</v>
      </c>
      <c r="C382" s="90">
        <v>2023</v>
      </c>
      <c r="D382" s="90">
        <v>20</v>
      </c>
      <c r="E382" s="91" t="s">
        <v>96</v>
      </c>
      <c r="F382" s="72" t="s">
        <v>71</v>
      </c>
      <c r="G382" s="60">
        <f t="shared" ref="G382:G387" si="137">H382+I382+J382+K382+L382+M382</f>
        <v>0</v>
      </c>
      <c r="H382" s="60">
        <f t="shared" ref="H382:M382" si="138">H383+H384</f>
        <v>0</v>
      </c>
      <c r="I382" s="60">
        <f t="shared" si="138"/>
        <v>0</v>
      </c>
      <c r="J382" s="60">
        <f t="shared" si="138"/>
        <v>0</v>
      </c>
      <c r="K382" s="60">
        <f t="shared" si="138"/>
        <v>0</v>
      </c>
      <c r="L382" s="60">
        <f t="shared" si="138"/>
        <v>0</v>
      </c>
      <c r="M382" s="60">
        <f t="shared" si="138"/>
        <v>0</v>
      </c>
      <c r="N382" s="60">
        <f>N383+N384</f>
        <v>0</v>
      </c>
      <c r="O382" s="92" t="s">
        <v>25</v>
      </c>
      <c r="P382" s="93" t="s">
        <v>25</v>
      </c>
      <c r="Q382" s="92" t="s">
        <v>25</v>
      </c>
      <c r="R382" s="92" t="s">
        <v>25</v>
      </c>
      <c r="S382" s="92" t="s">
        <v>25</v>
      </c>
      <c r="T382" s="92" t="s">
        <v>25</v>
      </c>
      <c r="U382" s="92" t="s">
        <v>25</v>
      </c>
      <c r="V382" s="92" t="s">
        <v>25</v>
      </c>
      <c r="W382" s="92" t="s">
        <v>25</v>
      </c>
      <c r="X382" s="92" t="s">
        <v>25</v>
      </c>
      <c r="Y382" s="13"/>
      <c r="Z382" s="13"/>
    </row>
    <row r="383" spans="1:26" s="14" customFormat="1" ht="44.25" customHeight="1">
      <c r="A383" s="88"/>
      <c r="B383" s="89"/>
      <c r="C383" s="90"/>
      <c r="D383" s="90"/>
      <c r="E383" s="91"/>
      <c r="F383" s="72" t="s">
        <v>38</v>
      </c>
      <c r="G383" s="60">
        <f t="shared" si="137"/>
        <v>0</v>
      </c>
      <c r="H383" s="60">
        <v>0</v>
      </c>
      <c r="I383" s="60">
        <v>0</v>
      </c>
      <c r="J383" s="60">
        <v>0</v>
      </c>
      <c r="K383" s="60">
        <v>0</v>
      </c>
      <c r="L383" s="60">
        <v>0</v>
      </c>
      <c r="M383" s="60">
        <v>0</v>
      </c>
      <c r="N383" s="60">
        <v>0</v>
      </c>
      <c r="O383" s="92"/>
      <c r="P383" s="93"/>
      <c r="Q383" s="92"/>
      <c r="R383" s="92"/>
      <c r="S383" s="92"/>
      <c r="T383" s="92"/>
      <c r="U383" s="92"/>
      <c r="V383" s="92"/>
      <c r="W383" s="92"/>
      <c r="X383" s="92"/>
      <c r="Y383" s="13"/>
      <c r="Z383" s="13"/>
    </row>
    <row r="384" spans="1:26" s="14" customFormat="1" ht="44.25" customHeight="1">
      <c r="A384" s="88"/>
      <c r="B384" s="89"/>
      <c r="C384" s="90"/>
      <c r="D384" s="90"/>
      <c r="E384" s="91"/>
      <c r="F384" s="72" t="s">
        <v>67</v>
      </c>
      <c r="G384" s="60">
        <f t="shared" si="137"/>
        <v>0</v>
      </c>
      <c r="H384" s="60">
        <v>0</v>
      </c>
      <c r="I384" s="60">
        <v>0</v>
      </c>
      <c r="J384" s="60">
        <v>0</v>
      </c>
      <c r="K384" s="60">
        <v>0</v>
      </c>
      <c r="L384" s="60">
        <v>0</v>
      </c>
      <c r="M384" s="60">
        <v>0</v>
      </c>
      <c r="N384" s="60">
        <v>0</v>
      </c>
      <c r="O384" s="92"/>
      <c r="P384" s="93"/>
      <c r="Q384" s="92"/>
      <c r="R384" s="92"/>
      <c r="S384" s="92"/>
      <c r="T384" s="92"/>
      <c r="U384" s="92"/>
      <c r="V384" s="92"/>
      <c r="W384" s="92"/>
      <c r="X384" s="92"/>
      <c r="Y384" s="13"/>
      <c r="Z384" s="13"/>
    </row>
    <row r="385" spans="1:26" s="14" customFormat="1" ht="44.25" customHeight="1">
      <c r="A385" s="77" t="s">
        <v>318</v>
      </c>
      <c r="B385" s="90" t="s">
        <v>113</v>
      </c>
      <c r="C385" s="90">
        <v>2023</v>
      </c>
      <c r="D385" s="90">
        <v>2026</v>
      </c>
      <c r="E385" s="93" t="s">
        <v>96</v>
      </c>
      <c r="F385" s="72" t="s">
        <v>71</v>
      </c>
      <c r="G385" s="60">
        <f t="shared" si="137"/>
        <v>0</v>
      </c>
      <c r="H385" s="60">
        <f t="shared" ref="H385:M385" si="139">H386+H387</f>
        <v>0</v>
      </c>
      <c r="I385" s="60">
        <f t="shared" si="139"/>
        <v>0</v>
      </c>
      <c r="J385" s="60">
        <f t="shared" si="139"/>
        <v>0</v>
      </c>
      <c r="K385" s="60">
        <f t="shared" si="139"/>
        <v>0</v>
      </c>
      <c r="L385" s="60">
        <f t="shared" si="139"/>
        <v>0</v>
      </c>
      <c r="M385" s="60">
        <f t="shared" si="139"/>
        <v>0</v>
      </c>
      <c r="N385" s="60">
        <f>N386+N387</f>
        <v>3000000</v>
      </c>
      <c r="O385" s="92" t="s">
        <v>25</v>
      </c>
      <c r="P385" s="93" t="s">
        <v>25</v>
      </c>
      <c r="Q385" s="92" t="s">
        <v>25</v>
      </c>
      <c r="R385" s="92" t="s">
        <v>25</v>
      </c>
      <c r="S385" s="92" t="s">
        <v>25</v>
      </c>
      <c r="T385" s="92" t="s">
        <v>25</v>
      </c>
      <c r="U385" s="92" t="s">
        <v>25</v>
      </c>
      <c r="V385" s="92" t="s">
        <v>25</v>
      </c>
      <c r="W385" s="92" t="s">
        <v>25</v>
      </c>
      <c r="X385" s="92" t="s">
        <v>25</v>
      </c>
      <c r="Y385" s="13"/>
      <c r="Z385" s="13"/>
    </row>
    <row r="386" spans="1:26" s="14" customFormat="1" ht="44.25" customHeight="1">
      <c r="A386" s="77"/>
      <c r="B386" s="90"/>
      <c r="C386" s="90"/>
      <c r="D386" s="90"/>
      <c r="E386" s="93"/>
      <c r="F386" s="72" t="s">
        <v>38</v>
      </c>
      <c r="G386" s="60">
        <f t="shared" si="137"/>
        <v>0</v>
      </c>
      <c r="H386" s="60">
        <v>0</v>
      </c>
      <c r="I386" s="60">
        <v>0</v>
      </c>
      <c r="J386" s="60">
        <v>0</v>
      </c>
      <c r="K386" s="60">
        <v>0</v>
      </c>
      <c r="L386" s="60">
        <v>0</v>
      </c>
      <c r="M386" s="60"/>
      <c r="N386" s="60">
        <v>3000000</v>
      </c>
      <c r="O386" s="92"/>
      <c r="P386" s="93"/>
      <c r="Q386" s="92"/>
      <c r="R386" s="92"/>
      <c r="S386" s="92"/>
      <c r="T386" s="92"/>
      <c r="U386" s="92"/>
      <c r="V386" s="92"/>
      <c r="W386" s="92"/>
      <c r="X386" s="92"/>
      <c r="Y386" s="13"/>
      <c r="Z386" s="13"/>
    </row>
    <row r="387" spans="1:26" s="14" customFormat="1" ht="44.25" customHeight="1">
      <c r="A387" s="77"/>
      <c r="B387" s="90"/>
      <c r="C387" s="90"/>
      <c r="D387" s="90"/>
      <c r="E387" s="93"/>
      <c r="F387" s="72" t="s">
        <v>67</v>
      </c>
      <c r="G387" s="60">
        <f t="shared" si="137"/>
        <v>0</v>
      </c>
      <c r="H387" s="60">
        <v>0</v>
      </c>
      <c r="I387" s="60">
        <v>0</v>
      </c>
      <c r="J387" s="60">
        <v>0</v>
      </c>
      <c r="K387" s="60">
        <v>0</v>
      </c>
      <c r="L387" s="60">
        <v>0</v>
      </c>
      <c r="M387" s="60">
        <v>0</v>
      </c>
      <c r="N387" s="60">
        <v>0</v>
      </c>
      <c r="O387" s="92"/>
      <c r="P387" s="93"/>
      <c r="Q387" s="92"/>
      <c r="R387" s="92"/>
      <c r="S387" s="92"/>
      <c r="T387" s="92"/>
      <c r="U387" s="92"/>
      <c r="V387" s="92"/>
      <c r="W387" s="92"/>
      <c r="X387" s="92"/>
      <c r="Y387" s="13"/>
      <c r="Z387" s="13"/>
    </row>
    <row r="388" spans="1:26" s="14" customFormat="1" ht="54.6" customHeight="1">
      <c r="A388" s="77" t="s">
        <v>188</v>
      </c>
      <c r="B388" s="108" t="s">
        <v>302</v>
      </c>
      <c r="C388" s="90">
        <v>2024</v>
      </c>
      <c r="D388" s="90">
        <v>2026</v>
      </c>
      <c r="E388" s="93" t="s">
        <v>73</v>
      </c>
      <c r="F388" s="72" t="s">
        <v>71</v>
      </c>
      <c r="G388" s="60">
        <f>SUM(H388:M388)</f>
        <v>2500000</v>
      </c>
      <c r="H388" s="60">
        <v>0</v>
      </c>
      <c r="I388" s="60">
        <v>0</v>
      </c>
      <c r="J388" s="60">
        <f>SUM(J389:J390)</f>
        <v>0</v>
      </c>
      <c r="K388" s="60">
        <f>SUM(K389:K390)</f>
        <v>0</v>
      </c>
      <c r="L388" s="60">
        <f>SUM(L389:L390)</f>
        <v>0</v>
      </c>
      <c r="M388" s="60">
        <f>SUM(M389:M390)</f>
        <v>2500000</v>
      </c>
      <c r="N388" s="60">
        <f>SUM(N389:N390)</f>
        <v>700000</v>
      </c>
      <c r="O388" s="92" t="s">
        <v>74</v>
      </c>
      <c r="P388" s="93" t="s">
        <v>75</v>
      </c>
      <c r="Q388" s="93">
        <v>100</v>
      </c>
      <c r="R388" s="93" t="s">
        <v>25</v>
      </c>
      <c r="S388" s="93" t="s">
        <v>25</v>
      </c>
      <c r="T388" s="93" t="s">
        <v>25</v>
      </c>
      <c r="U388" s="93" t="s">
        <v>25</v>
      </c>
      <c r="V388" s="93" t="s">
        <v>25</v>
      </c>
      <c r="W388" s="93">
        <v>100</v>
      </c>
      <c r="X388" s="93">
        <v>100</v>
      </c>
      <c r="Y388" s="13"/>
      <c r="Z388" s="13"/>
    </row>
    <row r="389" spans="1:26" s="14" customFormat="1" ht="71.849999999999994" customHeight="1">
      <c r="A389" s="77"/>
      <c r="B389" s="108"/>
      <c r="C389" s="90"/>
      <c r="D389" s="90"/>
      <c r="E389" s="93"/>
      <c r="F389" s="72" t="s">
        <v>38</v>
      </c>
      <c r="G389" s="60">
        <f>SUM(H389:M389)</f>
        <v>2500000</v>
      </c>
      <c r="H389" s="60">
        <v>0</v>
      </c>
      <c r="I389" s="60">
        <v>0</v>
      </c>
      <c r="J389" s="60">
        <v>0</v>
      </c>
      <c r="K389" s="60">
        <v>0</v>
      </c>
      <c r="L389" s="60">
        <v>0</v>
      </c>
      <c r="M389" s="60">
        <v>2500000</v>
      </c>
      <c r="N389" s="60">
        <v>700000</v>
      </c>
      <c r="O389" s="92"/>
      <c r="P389" s="93"/>
      <c r="Q389" s="93"/>
      <c r="R389" s="93"/>
      <c r="S389" s="93"/>
      <c r="T389" s="93"/>
      <c r="U389" s="93"/>
      <c r="V389" s="93"/>
      <c r="W389" s="93"/>
      <c r="X389" s="93"/>
      <c r="Y389" s="13"/>
      <c r="Z389" s="13"/>
    </row>
    <row r="390" spans="1:26" s="14" customFormat="1" ht="45" customHeight="1">
      <c r="A390" s="77"/>
      <c r="B390" s="108"/>
      <c r="C390" s="90"/>
      <c r="D390" s="90"/>
      <c r="E390" s="93"/>
      <c r="F390" s="72" t="s">
        <v>67</v>
      </c>
      <c r="G390" s="60">
        <v>0</v>
      </c>
      <c r="H390" s="60">
        <v>0</v>
      </c>
      <c r="I390" s="60">
        <v>0</v>
      </c>
      <c r="J390" s="60">
        <v>0</v>
      </c>
      <c r="K390" s="60">
        <v>0</v>
      </c>
      <c r="L390" s="60">
        <v>0</v>
      </c>
      <c r="M390" s="60">
        <v>0</v>
      </c>
      <c r="N390" s="60">
        <v>0</v>
      </c>
      <c r="O390" s="92"/>
      <c r="P390" s="93"/>
      <c r="Q390" s="93"/>
      <c r="R390" s="93"/>
      <c r="S390" s="93"/>
      <c r="T390" s="93"/>
      <c r="U390" s="93"/>
      <c r="V390" s="93"/>
      <c r="W390" s="93"/>
      <c r="X390" s="93"/>
      <c r="Y390" s="13"/>
      <c r="Z390" s="13"/>
    </row>
    <row r="391" spans="1:26" s="14" customFormat="1" ht="44.25" customHeight="1">
      <c r="A391" s="88" t="s">
        <v>319</v>
      </c>
      <c r="B391" s="89" t="s">
        <v>80</v>
      </c>
      <c r="C391" s="90">
        <v>2023</v>
      </c>
      <c r="D391" s="90">
        <v>2026</v>
      </c>
      <c r="E391" s="91" t="s">
        <v>96</v>
      </c>
      <c r="F391" s="72" t="s">
        <v>71</v>
      </c>
      <c r="G391" s="60">
        <f t="shared" ref="G391:G396" si="140">H391+I391+J391+K391+L391+M391</f>
        <v>2500000</v>
      </c>
      <c r="H391" s="60">
        <f t="shared" ref="H391:M391" si="141">H392+H393</f>
        <v>0</v>
      </c>
      <c r="I391" s="60">
        <f t="shared" si="141"/>
        <v>0</v>
      </c>
      <c r="J391" s="60">
        <f t="shared" si="141"/>
        <v>0</v>
      </c>
      <c r="K391" s="60">
        <f t="shared" si="141"/>
        <v>0</v>
      </c>
      <c r="L391" s="60">
        <f t="shared" si="141"/>
        <v>0</v>
      </c>
      <c r="M391" s="60">
        <f t="shared" si="141"/>
        <v>2500000</v>
      </c>
      <c r="N391" s="60">
        <f>N392+N393</f>
        <v>0</v>
      </c>
      <c r="O391" s="92" t="s">
        <v>25</v>
      </c>
      <c r="P391" s="93" t="s">
        <v>25</v>
      </c>
      <c r="Q391" s="92" t="s">
        <v>25</v>
      </c>
      <c r="R391" s="92" t="s">
        <v>25</v>
      </c>
      <c r="S391" s="92" t="s">
        <v>25</v>
      </c>
      <c r="T391" s="92" t="s">
        <v>25</v>
      </c>
      <c r="U391" s="92" t="s">
        <v>25</v>
      </c>
      <c r="V391" s="92" t="s">
        <v>25</v>
      </c>
      <c r="W391" s="92" t="s">
        <v>25</v>
      </c>
      <c r="X391" s="92" t="s">
        <v>25</v>
      </c>
      <c r="Y391" s="13"/>
      <c r="Z391" s="13"/>
    </row>
    <row r="392" spans="1:26" s="14" customFormat="1" ht="44.25" customHeight="1">
      <c r="A392" s="88"/>
      <c r="B392" s="89"/>
      <c r="C392" s="90"/>
      <c r="D392" s="90"/>
      <c r="E392" s="91"/>
      <c r="F392" s="72" t="s">
        <v>38</v>
      </c>
      <c r="G392" s="60">
        <f t="shared" si="140"/>
        <v>2500000</v>
      </c>
      <c r="H392" s="60">
        <v>0</v>
      </c>
      <c r="I392" s="60">
        <v>0</v>
      </c>
      <c r="J392" s="60">
        <v>0</v>
      </c>
      <c r="K392" s="60">
        <v>0</v>
      </c>
      <c r="L392" s="60">
        <v>0</v>
      </c>
      <c r="M392" s="60">
        <v>2500000</v>
      </c>
      <c r="N392" s="60">
        <v>0</v>
      </c>
      <c r="O392" s="92"/>
      <c r="P392" s="93"/>
      <c r="Q392" s="92"/>
      <c r="R392" s="92"/>
      <c r="S392" s="92"/>
      <c r="T392" s="92"/>
      <c r="U392" s="92"/>
      <c r="V392" s="92"/>
      <c r="W392" s="92"/>
      <c r="X392" s="92"/>
      <c r="Y392" s="13"/>
      <c r="Z392" s="13"/>
    </row>
    <row r="393" spans="1:26" s="14" customFormat="1" ht="44.25" customHeight="1">
      <c r="A393" s="88"/>
      <c r="B393" s="89"/>
      <c r="C393" s="90"/>
      <c r="D393" s="90"/>
      <c r="E393" s="91"/>
      <c r="F393" s="72" t="s">
        <v>67</v>
      </c>
      <c r="G393" s="60">
        <f t="shared" si="140"/>
        <v>0</v>
      </c>
      <c r="H393" s="60">
        <v>0</v>
      </c>
      <c r="I393" s="60">
        <v>0</v>
      </c>
      <c r="J393" s="60">
        <v>0</v>
      </c>
      <c r="K393" s="60">
        <v>0</v>
      </c>
      <c r="L393" s="60">
        <v>0</v>
      </c>
      <c r="M393" s="60">
        <v>0</v>
      </c>
      <c r="N393" s="60">
        <v>0</v>
      </c>
      <c r="O393" s="92"/>
      <c r="P393" s="93"/>
      <c r="Q393" s="92"/>
      <c r="R393" s="92"/>
      <c r="S393" s="92"/>
      <c r="T393" s="92"/>
      <c r="U393" s="92"/>
      <c r="V393" s="92"/>
      <c r="W393" s="92"/>
      <c r="X393" s="92"/>
      <c r="Y393" s="13"/>
      <c r="Z393" s="13"/>
    </row>
    <row r="394" spans="1:26" s="14" customFormat="1" ht="44.25" customHeight="1">
      <c r="A394" s="77" t="s">
        <v>320</v>
      </c>
      <c r="B394" s="90" t="s">
        <v>113</v>
      </c>
      <c r="C394" s="90">
        <v>2023</v>
      </c>
      <c r="D394" s="90">
        <v>2026</v>
      </c>
      <c r="E394" s="93" t="s">
        <v>96</v>
      </c>
      <c r="F394" s="72" t="s">
        <v>71</v>
      </c>
      <c r="G394" s="60">
        <f t="shared" si="140"/>
        <v>0</v>
      </c>
      <c r="H394" s="60">
        <f t="shared" ref="H394:M394" si="142">H395+H396</f>
        <v>0</v>
      </c>
      <c r="I394" s="60">
        <f t="shared" si="142"/>
        <v>0</v>
      </c>
      <c r="J394" s="60">
        <f t="shared" si="142"/>
        <v>0</v>
      </c>
      <c r="K394" s="60">
        <f t="shared" si="142"/>
        <v>0</v>
      </c>
      <c r="L394" s="60">
        <f t="shared" si="142"/>
        <v>0</v>
      </c>
      <c r="M394" s="60">
        <f t="shared" si="142"/>
        <v>0</v>
      </c>
      <c r="N394" s="60">
        <f>N395+N396</f>
        <v>700000</v>
      </c>
      <c r="O394" s="92" t="s">
        <v>25</v>
      </c>
      <c r="P394" s="93" t="s">
        <v>25</v>
      </c>
      <c r="Q394" s="92" t="s">
        <v>25</v>
      </c>
      <c r="R394" s="92" t="s">
        <v>25</v>
      </c>
      <c r="S394" s="92" t="s">
        <v>25</v>
      </c>
      <c r="T394" s="92" t="s">
        <v>25</v>
      </c>
      <c r="U394" s="92" t="s">
        <v>25</v>
      </c>
      <c r="V394" s="92" t="s">
        <v>25</v>
      </c>
      <c r="W394" s="92" t="s">
        <v>25</v>
      </c>
      <c r="X394" s="92" t="s">
        <v>25</v>
      </c>
      <c r="Y394" s="13"/>
      <c r="Z394" s="13"/>
    </row>
    <row r="395" spans="1:26" s="14" customFormat="1" ht="44.25" customHeight="1">
      <c r="A395" s="77"/>
      <c r="B395" s="90"/>
      <c r="C395" s="90"/>
      <c r="D395" s="90"/>
      <c r="E395" s="93"/>
      <c r="F395" s="72" t="s">
        <v>38</v>
      </c>
      <c r="G395" s="60">
        <f t="shared" si="140"/>
        <v>0</v>
      </c>
      <c r="H395" s="60">
        <v>0</v>
      </c>
      <c r="I395" s="60">
        <v>0</v>
      </c>
      <c r="J395" s="60">
        <v>0</v>
      </c>
      <c r="K395" s="60">
        <v>0</v>
      </c>
      <c r="L395" s="60">
        <v>0</v>
      </c>
      <c r="M395" s="60">
        <v>0</v>
      </c>
      <c r="N395" s="60">
        <v>700000</v>
      </c>
      <c r="O395" s="92"/>
      <c r="P395" s="93"/>
      <c r="Q395" s="92"/>
      <c r="R395" s="92"/>
      <c r="S395" s="92"/>
      <c r="T395" s="92"/>
      <c r="U395" s="92"/>
      <c r="V395" s="92"/>
      <c r="W395" s="92"/>
      <c r="X395" s="92"/>
      <c r="Y395" s="13"/>
      <c r="Z395" s="13"/>
    </row>
    <row r="396" spans="1:26" s="14" customFormat="1" ht="44.25" customHeight="1">
      <c r="A396" s="77"/>
      <c r="B396" s="90"/>
      <c r="C396" s="90"/>
      <c r="D396" s="90"/>
      <c r="E396" s="93"/>
      <c r="F396" s="72" t="s">
        <v>67</v>
      </c>
      <c r="G396" s="60">
        <f t="shared" si="140"/>
        <v>0</v>
      </c>
      <c r="H396" s="60">
        <v>0</v>
      </c>
      <c r="I396" s="60">
        <v>0</v>
      </c>
      <c r="J396" s="60">
        <v>0</v>
      </c>
      <c r="K396" s="60">
        <v>0</v>
      </c>
      <c r="L396" s="60">
        <v>0</v>
      </c>
      <c r="M396" s="60">
        <v>0</v>
      </c>
      <c r="N396" s="60">
        <v>0</v>
      </c>
      <c r="O396" s="92"/>
      <c r="P396" s="93"/>
      <c r="Q396" s="92"/>
      <c r="R396" s="92"/>
      <c r="S396" s="92"/>
      <c r="T396" s="92"/>
      <c r="U396" s="92"/>
      <c r="V396" s="92"/>
      <c r="W396" s="92"/>
      <c r="X396" s="92"/>
      <c r="Y396" s="13"/>
      <c r="Z396" s="13"/>
    </row>
    <row r="397" spans="1:26" s="14" customFormat="1" ht="54.6" customHeight="1">
      <c r="A397" s="77" t="s">
        <v>190</v>
      </c>
      <c r="B397" s="108" t="s">
        <v>303</v>
      </c>
      <c r="C397" s="90">
        <v>2023</v>
      </c>
      <c r="D397" s="90">
        <v>2026</v>
      </c>
      <c r="E397" s="93" t="s">
        <v>73</v>
      </c>
      <c r="F397" s="72" t="s">
        <v>71</v>
      </c>
      <c r="G397" s="60">
        <f>SUM(H397:M397)</f>
        <v>735000</v>
      </c>
      <c r="H397" s="60">
        <v>0</v>
      </c>
      <c r="I397" s="60">
        <v>0</v>
      </c>
      <c r="J397" s="60">
        <f>SUM(J398:J399)</f>
        <v>0</v>
      </c>
      <c r="K397" s="60">
        <f>SUM(K398:K399)</f>
        <v>735000</v>
      </c>
      <c r="L397" s="60">
        <f>SUM(L398:L399)</f>
        <v>0</v>
      </c>
      <c r="M397" s="60">
        <f>SUM(M398:M399)</f>
        <v>0</v>
      </c>
      <c r="N397" s="60">
        <f>SUM(N398:N399)</f>
        <v>0</v>
      </c>
      <c r="O397" s="92" t="s">
        <v>74</v>
      </c>
      <c r="P397" s="93" t="s">
        <v>75</v>
      </c>
      <c r="Q397" s="93">
        <v>100</v>
      </c>
      <c r="R397" s="93" t="s">
        <v>25</v>
      </c>
      <c r="S397" s="93" t="s">
        <v>25</v>
      </c>
      <c r="T397" s="93" t="s">
        <v>25</v>
      </c>
      <c r="U397" s="93">
        <v>100</v>
      </c>
      <c r="V397" s="93" t="s">
        <v>25</v>
      </c>
      <c r="W397" s="93" t="s">
        <v>25</v>
      </c>
      <c r="X397" s="93" t="s">
        <v>25</v>
      </c>
      <c r="Y397" s="13"/>
      <c r="Z397" s="13"/>
    </row>
    <row r="398" spans="1:26" s="14" customFormat="1" ht="71.849999999999994" customHeight="1">
      <c r="A398" s="77"/>
      <c r="B398" s="108"/>
      <c r="C398" s="90"/>
      <c r="D398" s="90"/>
      <c r="E398" s="93"/>
      <c r="F398" s="72" t="s">
        <v>38</v>
      </c>
      <c r="G398" s="60">
        <f>SUM(H398:M398)</f>
        <v>735000</v>
      </c>
      <c r="H398" s="60">
        <v>0</v>
      </c>
      <c r="I398" s="60">
        <v>0</v>
      </c>
      <c r="J398" s="60">
        <v>0</v>
      </c>
      <c r="K398" s="60">
        <v>735000</v>
      </c>
      <c r="L398" s="60">
        <v>0</v>
      </c>
      <c r="M398" s="60">
        <v>0</v>
      </c>
      <c r="N398" s="60">
        <v>0</v>
      </c>
      <c r="O398" s="92"/>
      <c r="P398" s="93"/>
      <c r="Q398" s="93"/>
      <c r="R398" s="93"/>
      <c r="S398" s="93"/>
      <c r="T398" s="93"/>
      <c r="U398" s="93"/>
      <c r="V398" s="93"/>
      <c r="W398" s="93"/>
      <c r="X398" s="93"/>
      <c r="Y398" s="13"/>
      <c r="Z398" s="13"/>
    </row>
    <row r="399" spans="1:26" s="14" customFormat="1" ht="45" customHeight="1">
      <c r="A399" s="77"/>
      <c r="B399" s="108"/>
      <c r="C399" s="90"/>
      <c r="D399" s="90"/>
      <c r="E399" s="93"/>
      <c r="F399" s="72" t="s">
        <v>67</v>
      </c>
      <c r="G399" s="60">
        <v>0</v>
      </c>
      <c r="H399" s="60">
        <v>0</v>
      </c>
      <c r="I399" s="60">
        <v>0</v>
      </c>
      <c r="J399" s="60">
        <v>0</v>
      </c>
      <c r="K399" s="60">
        <v>0</v>
      </c>
      <c r="L399" s="60">
        <v>0</v>
      </c>
      <c r="M399" s="60">
        <v>0</v>
      </c>
      <c r="N399" s="60">
        <v>0</v>
      </c>
      <c r="O399" s="92"/>
      <c r="P399" s="93"/>
      <c r="Q399" s="93"/>
      <c r="R399" s="93"/>
      <c r="S399" s="93"/>
      <c r="T399" s="93"/>
      <c r="U399" s="93"/>
      <c r="V399" s="93"/>
      <c r="W399" s="93"/>
      <c r="X399" s="93"/>
      <c r="Y399" s="13"/>
      <c r="Z399" s="13"/>
    </row>
    <row r="400" spans="1:26" s="14" customFormat="1" ht="44.25" customHeight="1">
      <c r="A400" s="88" t="s">
        <v>304</v>
      </c>
      <c r="B400" s="89" t="s">
        <v>80</v>
      </c>
      <c r="C400" s="90">
        <v>2023</v>
      </c>
      <c r="D400" s="90">
        <v>2026</v>
      </c>
      <c r="E400" s="91" t="s">
        <v>96</v>
      </c>
      <c r="F400" s="72" t="s">
        <v>71</v>
      </c>
      <c r="G400" s="60">
        <f t="shared" ref="G400:G408" si="143">H400+I400+J400+K400+L400+M400</f>
        <v>0</v>
      </c>
      <c r="H400" s="60">
        <f t="shared" ref="H400:M400" si="144">H401+H402</f>
        <v>0</v>
      </c>
      <c r="I400" s="60">
        <f t="shared" si="144"/>
        <v>0</v>
      </c>
      <c r="J400" s="60">
        <f t="shared" si="144"/>
        <v>0</v>
      </c>
      <c r="K400" s="60">
        <f t="shared" si="144"/>
        <v>0</v>
      </c>
      <c r="L400" s="60">
        <f t="shared" si="144"/>
        <v>0</v>
      </c>
      <c r="M400" s="60">
        <f t="shared" si="144"/>
        <v>0</v>
      </c>
      <c r="N400" s="60">
        <f>N401+N402</f>
        <v>0</v>
      </c>
      <c r="O400" s="92" t="s">
        <v>25</v>
      </c>
      <c r="P400" s="93" t="s">
        <v>25</v>
      </c>
      <c r="Q400" s="92" t="s">
        <v>25</v>
      </c>
      <c r="R400" s="92" t="s">
        <v>25</v>
      </c>
      <c r="S400" s="92" t="s">
        <v>25</v>
      </c>
      <c r="T400" s="92" t="s">
        <v>25</v>
      </c>
      <c r="U400" s="92" t="s">
        <v>25</v>
      </c>
      <c r="V400" s="92" t="s">
        <v>25</v>
      </c>
      <c r="W400" s="92" t="s">
        <v>25</v>
      </c>
      <c r="X400" s="92" t="s">
        <v>25</v>
      </c>
      <c r="Y400" s="13"/>
      <c r="Z400" s="13"/>
    </row>
    <row r="401" spans="1:26" s="14" customFormat="1" ht="44.25" customHeight="1">
      <c r="A401" s="88"/>
      <c r="B401" s="89"/>
      <c r="C401" s="90"/>
      <c r="D401" s="90"/>
      <c r="E401" s="91"/>
      <c r="F401" s="72" t="s">
        <v>38</v>
      </c>
      <c r="G401" s="60">
        <f t="shared" si="143"/>
        <v>0</v>
      </c>
      <c r="H401" s="60">
        <v>0</v>
      </c>
      <c r="I401" s="60">
        <v>0</v>
      </c>
      <c r="J401" s="60">
        <v>0</v>
      </c>
      <c r="K401" s="60">
        <v>0</v>
      </c>
      <c r="L401" s="60">
        <v>0</v>
      </c>
      <c r="M401" s="60">
        <v>0</v>
      </c>
      <c r="N401" s="60">
        <v>0</v>
      </c>
      <c r="O401" s="92"/>
      <c r="P401" s="93"/>
      <c r="Q401" s="92"/>
      <c r="R401" s="92"/>
      <c r="S401" s="92"/>
      <c r="T401" s="92"/>
      <c r="U401" s="92"/>
      <c r="V401" s="92"/>
      <c r="W401" s="92"/>
      <c r="X401" s="92"/>
      <c r="Y401" s="13"/>
      <c r="Z401" s="13"/>
    </row>
    <row r="402" spans="1:26" s="14" customFormat="1" ht="44.25" customHeight="1">
      <c r="A402" s="88"/>
      <c r="B402" s="89"/>
      <c r="C402" s="90"/>
      <c r="D402" s="90"/>
      <c r="E402" s="91"/>
      <c r="F402" s="72" t="s">
        <v>67</v>
      </c>
      <c r="G402" s="60">
        <f t="shared" si="143"/>
        <v>0</v>
      </c>
      <c r="H402" s="60">
        <v>0</v>
      </c>
      <c r="I402" s="60">
        <v>0</v>
      </c>
      <c r="J402" s="60">
        <v>0</v>
      </c>
      <c r="K402" s="60">
        <v>0</v>
      </c>
      <c r="L402" s="60">
        <v>0</v>
      </c>
      <c r="M402" s="60">
        <v>0</v>
      </c>
      <c r="N402" s="60">
        <v>0</v>
      </c>
      <c r="O402" s="92"/>
      <c r="P402" s="93"/>
      <c r="Q402" s="92"/>
      <c r="R402" s="92"/>
      <c r="S402" s="92"/>
      <c r="T402" s="92"/>
      <c r="U402" s="92"/>
      <c r="V402" s="92"/>
      <c r="W402" s="92"/>
      <c r="X402" s="92"/>
      <c r="Y402" s="13"/>
      <c r="Z402" s="13"/>
    </row>
    <row r="403" spans="1:26" s="14" customFormat="1" ht="44.25" customHeight="1">
      <c r="A403" s="77" t="s">
        <v>305</v>
      </c>
      <c r="B403" s="90" t="s">
        <v>113</v>
      </c>
      <c r="C403" s="90">
        <v>2023</v>
      </c>
      <c r="D403" s="90">
        <v>2026</v>
      </c>
      <c r="E403" s="93" t="s">
        <v>96</v>
      </c>
      <c r="F403" s="72" t="s">
        <v>71</v>
      </c>
      <c r="G403" s="60">
        <f t="shared" si="143"/>
        <v>0</v>
      </c>
      <c r="H403" s="60">
        <f t="shared" ref="H403:M403" si="145">H404+H405</f>
        <v>0</v>
      </c>
      <c r="I403" s="60">
        <f t="shared" si="145"/>
        <v>0</v>
      </c>
      <c r="J403" s="60">
        <f t="shared" si="145"/>
        <v>0</v>
      </c>
      <c r="K403" s="60">
        <f t="shared" si="145"/>
        <v>0</v>
      </c>
      <c r="L403" s="60">
        <f t="shared" si="145"/>
        <v>0</v>
      </c>
      <c r="M403" s="60">
        <f t="shared" si="145"/>
        <v>0</v>
      </c>
      <c r="N403" s="60">
        <f>N404+N405</f>
        <v>0</v>
      </c>
      <c r="O403" s="92" t="s">
        <v>25</v>
      </c>
      <c r="P403" s="93" t="s">
        <v>25</v>
      </c>
      <c r="Q403" s="92" t="s">
        <v>25</v>
      </c>
      <c r="R403" s="92" t="s">
        <v>25</v>
      </c>
      <c r="S403" s="92" t="s">
        <v>25</v>
      </c>
      <c r="T403" s="92" t="s">
        <v>25</v>
      </c>
      <c r="U403" s="92" t="s">
        <v>25</v>
      </c>
      <c r="V403" s="92" t="s">
        <v>25</v>
      </c>
      <c r="W403" s="92" t="s">
        <v>25</v>
      </c>
      <c r="X403" s="92" t="s">
        <v>25</v>
      </c>
      <c r="Y403" s="13"/>
      <c r="Z403" s="13"/>
    </row>
    <row r="404" spans="1:26" s="14" customFormat="1" ht="44.25" customHeight="1">
      <c r="A404" s="77"/>
      <c r="B404" s="90"/>
      <c r="C404" s="90"/>
      <c r="D404" s="90"/>
      <c r="E404" s="93"/>
      <c r="F404" s="72" t="s">
        <v>38</v>
      </c>
      <c r="G404" s="60">
        <f t="shared" si="143"/>
        <v>0</v>
      </c>
      <c r="H404" s="60">
        <v>0</v>
      </c>
      <c r="I404" s="60">
        <v>0</v>
      </c>
      <c r="J404" s="60">
        <v>0</v>
      </c>
      <c r="K404" s="60">
        <v>0</v>
      </c>
      <c r="L404" s="60">
        <v>0</v>
      </c>
      <c r="M404" s="60">
        <v>0</v>
      </c>
      <c r="N404" s="60">
        <v>0</v>
      </c>
      <c r="O404" s="92"/>
      <c r="P404" s="93"/>
      <c r="Q404" s="92"/>
      <c r="R404" s="92"/>
      <c r="S404" s="92"/>
      <c r="T404" s="92"/>
      <c r="U404" s="92"/>
      <c r="V404" s="92"/>
      <c r="W404" s="92"/>
      <c r="X404" s="92"/>
      <c r="Y404" s="13"/>
      <c r="Z404" s="13"/>
    </row>
    <row r="405" spans="1:26" s="14" customFormat="1" ht="44.25" customHeight="1">
      <c r="A405" s="77"/>
      <c r="B405" s="90"/>
      <c r="C405" s="90"/>
      <c r="D405" s="90"/>
      <c r="E405" s="93"/>
      <c r="F405" s="72" t="s">
        <v>67</v>
      </c>
      <c r="G405" s="60">
        <f t="shared" si="143"/>
        <v>0</v>
      </c>
      <c r="H405" s="60">
        <v>0</v>
      </c>
      <c r="I405" s="60">
        <v>0</v>
      </c>
      <c r="J405" s="60">
        <v>0</v>
      </c>
      <c r="K405" s="60">
        <v>0</v>
      </c>
      <c r="L405" s="60">
        <v>0</v>
      </c>
      <c r="M405" s="60">
        <v>0</v>
      </c>
      <c r="N405" s="60">
        <v>0</v>
      </c>
      <c r="O405" s="92"/>
      <c r="P405" s="93"/>
      <c r="Q405" s="92"/>
      <c r="R405" s="92"/>
      <c r="S405" s="92"/>
      <c r="T405" s="92"/>
      <c r="U405" s="92"/>
      <c r="V405" s="92"/>
      <c r="W405" s="92"/>
      <c r="X405" s="92"/>
      <c r="Y405" s="13"/>
      <c r="Z405" s="13"/>
    </row>
    <row r="406" spans="1:26" ht="26.25" customHeight="1">
      <c r="A406" s="77" t="s">
        <v>332</v>
      </c>
      <c r="B406" s="79" t="s">
        <v>387</v>
      </c>
      <c r="C406" s="98">
        <v>2020</v>
      </c>
      <c r="D406" s="98">
        <v>2026</v>
      </c>
      <c r="E406" s="93" t="s">
        <v>54</v>
      </c>
      <c r="F406" s="68" t="s">
        <v>32</v>
      </c>
      <c r="G406" s="60">
        <f t="shared" si="143"/>
        <v>406000</v>
      </c>
      <c r="H406" s="60">
        <f t="shared" ref="H406:M406" si="146">H407+H408</f>
        <v>0</v>
      </c>
      <c r="I406" s="60">
        <f t="shared" si="146"/>
        <v>0</v>
      </c>
      <c r="J406" s="60">
        <f t="shared" si="146"/>
        <v>0</v>
      </c>
      <c r="K406" s="60">
        <f t="shared" si="146"/>
        <v>406000</v>
      </c>
      <c r="L406" s="60">
        <f t="shared" si="146"/>
        <v>0</v>
      </c>
      <c r="M406" s="60">
        <f t="shared" si="146"/>
        <v>0</v>
      </c>
      <c r="N406" s="60">
        <f>N407+N408</f>
        <v>0</v>
      </c>
      <c r="O406" s="103" t="s">
        <v>132</v>
      </c>
      <c r="P406" s="79" t="s">
        <v>75</v>
      </c>
      <c r="Q406" s="78">
        <v>100</v>
      </c>
      <c r="R406" s="78">
        <v>100</v>
      </c>
      <c r="S406" s="79" t="s">
        <v>25</v>
      </c>
      <c r="T406" s="79" t="s">
        <v>25</v>
      </c>
      <c r="U406" s="79">
        <v>100</v>
      </c>
      <c r="V406" s="79" t="s">
        <v>25</v>
      </c>
      <c r="W406" s="79" t="s">
        <v>25</v>
      </c>
      <c r="X406" s="79" t="s">
        <v>25</v>
      </c>
    </row>
    <row r="407" spans="1:26" ht="63.75" customHeight="1">
      <c r="A407" s="77"/>
      <c r="B407" s="79"/>
      <c r="C407" s="98"/>
      <c r="D407" s="98"/>
      <c r="E407" s="93"/>
      <c r="F407" s="68" t="s">
        <v>38</v>
      </c>
      <c r="G407" s="60">
        <f t="shared" si="143"/>
        <v>17200</v>
      </c>
      <c r="H407" s="60">
        <v>0</v>
      </c>
      <c r="I407" s="60">
        <v>0</v>
      </c>
      <c r="J407" s="60">
        <v>0</v>
      </c>
      <c r="K407" s="60">
        <v>17200</v>
      </c>
      <c r="L407" s="60">
        <v>0</v>
      </c>
      <c r="M407" s="60">
        <v>0</v>
      </c>
      <c r="N407" s="60">
        <v>0</v>
      </c>
      <c r="O407" s="103"/>
      <c r="P407" s="79"/>
      <c r="Q407" s="78"/>
      <c r="R407" s="78"/>
      <c r="S407" s="79"/>
      <c r="T407" s="79"/>
      <c r="U407" s="79"/>
      <c r="V407" s="79"/>
      <c r="W407" s="79"/>
      <c r="X407" s="79"/>
    </row>
    <row r="408" spans="1:26" ht="123" customHeight="1">
      <c r="A408" s="77"/>
      <c r="B408" s="79"/>
      <c r="C408" s="98"/>
      <c r="D408" s="98"/>
      <c r="E408" s="93"/>
      <c r="F408" s="68" t="s">
        <v>39</v>
      </c>
      <c r="G408" s="60">
        <f t="shared" si="143"/>
        <v>388800</v>
      </c>
      <c r="H408" s="60">
        <v>0</v>
      </c>
      <c r="I408" s="60">
        <v>0</v>
      </c>
      <c r="J408" s="60">
        <v>0</v>
      </c>
      <c r="K408" s="60">
        <v>388800</v>
      </c>
      <c r="L408" s="60">
        <v>0</v>
      </c>
      <c r="M408" s="60">
        <v>0</v>
      </c>
      <c r="N408" s="60">
        <v>0</v>
      </c>
      <c r="O408" s="103"/>
      <c r="P408" s="79"/>
      <c r="Q408" s="78"/>
      <c r="R408" s="78"/>
      <c r="S408" s="79"/>
      <c r="T408" s="79"/>
      <c r="U408" s="79"/>
      <c r="V408" s="79"/>
      <c r="W408" s="79"/>
      <c r="X408" s="79"/>
    </row>
    <row r="409" spans="1:26" ht="26.25" customHeight="1">
      <c r="A409" s="77" t="s">
        <v>333</v>
      </c>
      <c r="B409" s="79" t="s">
        <v>388</v>
      </c>
      <c r="C409" s="98">
        <v>2020</v>
      </c>
      <c r="D409" s="98">
        <v>2026</v>
      </c>
      <c r="E409" s="93" t="s">
        <v>54</v>
      </c>
      <c r="F409" s="68" t="s">
        <v>32</v>
      </c>
      <c r="G409" s="60">
        <f t="shared" ref="G409:G414" si="147">H409+I409+J409+K409+L409+M409</f>
        <v>406000</v>
      </c>
      <c r="H409" s="60">
        <f t="shared" ref="H409:M409" si="148">H410+H411</f>
        <v>0</v>
      </c>
      <c r="I409" s="60">
        <f t="shared" si="148"/>
        <v>0</v>
      </c>
      <c r="J409" s="60">
        <f t="shared" si="148"/>
        <v>0</v>
      </c>
      <c r="K409" s="60">
        <f t="shared" si="148"/>
        <v>406000</v>
      </c>
      <c r="L409" s="60">
        <f t="shared" si="148"/>
        <v>0</v>
      </c>
      <c r="M409" s="60">
        <f t="shared" si="148"/>
        <v>0</v>
      </c>
      <c r="N409" s="60">
        <f>N410+N411</f>
        <v>0</v>
      </c>
      <c r="O409" s="103" t="s">
        <v>132</v>
      </c>
      <c r="P409" s="79" t="s">
        <v>75</v>
      </c>
      <c r="Q409" s="78">
        <v>100</v>
      </c>
      <c r="R409" s="78">
        <v>100</v>
      </c>
      <c r="S409" s="79" t="s">
        <v>25</v>
      </c>
      <c r="T409" s="79" t="s">
        <v>25</v>
      </c>
      <c r="U409" s="79">
        <v>100</v>
      </c>
      <c r="V409" s="79" t="s">
        <v>25</v>
      </c>
      <c r="W409" s="79" t="s">
        <v>25</v>
      </c>
      <c r="X409" s="79" t="s">
        <v>25</v>
      </c>
    </row>
    <row r="410" spans="1:26" ht="63.75" customHeight="1">
      <c r="A410" s="77"/>
      <c r="B410" s="79"/>
      <c r="C410" s="98"/>
      <c r="D410" s="98"/>
      <c r="E410" s="93"/>
      <c r="F410" s="68" t="s">
        <v>38</v>
      </c>
      <c r="G410" s="60">
        <f t="shared" si="147"/>
        <v>17200</v>
      </c>
      <c r="H410" s="60">
        <v>0</v>
      </c>
      <c r="I410" s="60">
        <v>0</v>
      </c>
      <c r="J410" s="60">
        <v>0</v>
      </c>
      <c r="K410" s="60">
        <v>17200</v>
      </c>
      <c r="L410" s="60">
        <v>0</v>
      </c>
      <c r="M410" s="60">
        <v>0</v>
      </c>
      <c r="N410" s="60">
        <v>0</v>
      </c>
      <c r="O410" s="103"/>
      <c r="P410" s="79"/>
      <c r="Q410" s="78"/>
      <c r="R410" s="78"/>
      <c r="S410" s="79"/>
      <c r="T410" s="79"/>
      <c r="U410" s="79"/>
      <c r="V410" s="79"/>
      <c r="W410" s="79"/>
      <c r="X410" s="79"/>
    </row>
    <row r="411" spans="1:26" ht="123" customHeight="1">
      <c r="A411" s="77"/>
      <c r="B411" s="79"/>
      <c r="C411" s="98"/>
      <c r="D411" s="98"/>
      <c r="E411" s="93"/>
      <c r="F411" s="68" t="s">
        <v>39</v>
      </c>
      <c r="G411" s="60">
        <f t="shared" si="147"/>
        <v>388800</v>
      </c>
      <c r="H411" s="60">
        <v>0</v>
      </c>
      <c r="I411" s="60">
        <v>0</v>
      </c>
      <c r="J411" s="60">
        <v>0</v>
      </c>
      <c r="K411" s="60">
        <v>388800</v>
      </c>
      <c r="L411" s="60">
        <v>0</v>
      </c>
      <c r="M411" s="60">
        <v>0</v>
      </c>
      <c r="N411" s="60">
        <v>0</v>
      </c>
      <c r="O411" s="103"/>
      <c r="P411" s="79"/>
      <c r="Q411" s="78"/>
      <c r="R411" s="78"/>
      <c r="S411" s="79"/>
      <c r="T411" s="79"/>
      <c r="U411" s="79"/>
      <c r="V411" s="79"/>
      <c r="W411" s="79"/>
      <c r="X411" s="79"/>
    </row>
    <row r="412" spans="1:26" ht="26.25" customHeight="1">
      <c r="A412" s="77" t="s">
        <v>334</v>
      </c>
      <c r="B412" s="79" t="s">
        <v>335</v>
      </c>
      <c r="C412" s="98">
        <v>2020</v>
      </c>
      <c r="D412" s="98">
        <v>2026</v>
      </c>
      <c r="E412" s="93" t="s">
        <v>54</v>
      </c>
      <c r="F412" s="68" t="s">
        <v>32</v>
      </c>
      <c r="G412" s="60">
        <f t="shared" si="147"/>
        <v>401000</v>
      </c>
      <c r="H412" s="60">
        <f t="shared" ref="H412:M412" si="149">H413+H414</f>
        <v>0</v>
      </c>
      <c r="I412" s="60">
        <f t="shared" si="149"/>
        <v>0</v>
      </c>
      <c r="J412" s="60">
        <f t="shared" si="149"/>
        <v>0</v>
      </c>
      <c r="K412" s="60">
        <f t="shared" si="149"/>
        <v>401000</v>
      </c>
      <c r="L412" s="60">
        <f t="shared" si="149"/>
        <v>0</v>
      </c>
      <c r="M412" s="60">
        <f t="shared" si="149"/>
        <v>0</v>
      </c>
      <c r="N412" s="60">
        <f>N413+N414</f>
        <v>0</v>
      </c>
      <c r="O412" s="103" t="s">
        <v>132</v>
      </c>
      <c r="P412" s="79" t="s">
        <v>75</v>
      </c>
      <c r="Q412" s="78">
        <v>100</v>
      </c>
      <c r="R412" s="78">
        <v>100</v>
      </c>
      <c r="S412" s="79" t="s">
        <v>25</v>
      </c>
      <c r="T412" s="79" t="s">
        <v>25</v>
      </c>
      <c r="U412" s="79">
        <v>100</v>
      </c>
      <c r="V412" s="79" t="s">
        <v>25</v>
      </c>
      <c r="W412" s="79" t="s">
        <v>25</v>
      </c>
      <c r="X412" s="79" t="s">
        <v>25</v>
      </c>
    </row>
    <row r="413" spans="1:26" ht="63.75" customHeight="1">
      <c r="A413" s="77"/>
      <c r="B413" s="79"/>
      <c r="C413" s="98"/>
      <c r="D413" s="98"/>
      <c r="E413" s="93"/>
      <c r="F413" s="68" t="s">
        <v>38</v>
      </c>
      <c r="G413" s="60">
        <f t="shared" si="147"/>
        <v>30498.29</v>
      </c>
      <c r="H413" s="60">
        <v>0</v>
      </c>
      <c r="I413" s="60">
        <v>0</v>
      </c>
      <c r="J413" s="60">
        <v>0</v>
      </c>
      <c r="K413" s="60">
        <v>30498.29</v>
      </c>
      <c r="L413" s="60">
        <v>0</v>
      </c>
      <c r="M413" s="60">
        <v>0</v>
      </c>
      <c r="N413" s="60">
        <v>0</v>
      </c>
      <c r="O413" s="103"/>
      <c r="P413" s="79"/>
      <c r="Q413" s="78"/>
      <c r="R413" s="78"/>
      <c r="S413" s="79"/>
      <c r="T413" s="79"/>
      <c r="U413" s="79"/>
      <c r="V413" s="79"/>
      <c r="W413" s="79"/>
      <c r="X413" s="79"/>
    </row>
    <row r="414" spans="1:26" ht="123" customHeight="1">
      <c r="A414" s="77"/>
      <c r="B414" s="79"/>
      <c r="C414" s="98"/>
      <c r="D414" s="98"/>
      <c r="E414" s="93"/>
      <c r="F414" s="68" t="s">
        <v>39</v>
      </c>
      <c r="G414" s="60">
        <f t="shared" si="147"/>
        <v>370501.71</v>
      </c>
      <c r="H414" s="60">
        <v>0</v>
      </c>
      <c r="I414" s="60">
        <v>0</v>
      </c>
      <c r="J414" s="60">
        <v>0</v>
      </c>
      <c r="K414" s="60">
        <v>370501.71</v>
      </c>
      <c r="L414" s="60">
        <v>0</v>
      </c>
      <c r="M414" s="60">
        <v>0</v>
      </c>
      <c r="N414" s="60">
        <v>0</v>
      </c>
      <c r="O414" s="103"/>
      <c r="P414" s="79"/>
      <c r="Q414" s="78"/>
      <c r="R414" s="78"/>
      <c r="S414" s="79"/>
      <c r="T414" s="79"/>
      <c r="U414" s="79"/>
      <c r="V414" s="79"/>
      <c r="W414" s="79"/>
      <c r="X414" s="79"/>
    </row>
    <row r="415" spans="1:26" ht="26.25" customHeight="1">
      <c r="A415" s="77" t="s">
        <v>337</v>
      </c>
      <c r="B415" s="79" t="s">
        <v>348</v>
      </c>
      <c r="C415" s="98">
        <v>2020</v>
      </c>
      <c r="D415" s="98">
        <v>2026</v>
      </c>
      <c r="E415" s="93" t="s">
        <v>54</v>
      </c>
      <c r="F415" s="68" t="s">
        <v>32</v>
      </c>
      <c r="G415" s="60">
        <f>H415+I415+J415+K415+L415+M415</f>
        <v>1220658.9000000001</v>
      </c>
      <c r="H415" s="60">
        <f t="shared" ref="H415:M415" si="150">H416+H417</f>
        <v>0</v>
      </c>
      <c r="I415" s="60">
        <f t="shared" si="150"/>
        <v>0</v>
      </c>
      <c r="J415" s="60">
        <f t="shared" si="150"/>
        <v>0</v>
      </c>
      <c r="K415" s="60">
        <f t="shared" si="150"/>
        <v>1220658.9000000001</v>
      </c>
      <c r="L415" s="60">
        <f t="shared" si="150"/>
        <v>0</v>
      </c>
      <c r="M415" s="60">
        <f t="shared" si="150"/>
        <v>0</v>
      </c>
      <c r="N415" s="60">
        <f>N416+N417</f>
        <v>0</v>
      </c>
      <c r="O415" s="80" t="s">
        <v>140</v>
      </c>
      <c r="P415" s="79" t="s">
        <v>88</v>
      </c>
      <c r="Q415" s="78">
        <v>2</v>
      </c>
      <c r="R415" s="78" t="s">
        <v>25</v>
      </c>
      <c r="S415" s="79" t="s">
        <v>25</v>
      </c>
      <c r="T415" s="79" t="s">
        <v>25</v>
      </c>
      <c r="U415" s="79">
        <v>2</v>
      </c>
      <c r="V415" s="79" t="s">
        <v>25</v>
      </c>
      <c r="W415" s="79" t="s">
        <v>25</v>
      </c>
      <c r="X415" s="79" t="s">
        <v>25</v>
      </c>
    </row>
    <row r="416" spans="1:26" ht="63.75" customHeight="1">
      <c r="A416" s="77"/>
      <c r="B416" s="79"/>
      <c r="C416" s="98"/>
      <c r="D416" s="98"/>
      <c r="E416" s="93"/>
      <c r="F416" s="68" t="s">
        <v>38</v>
      </c>
      <c r="G416" s="60">
        <f>H416+I416+J416+K416+L416+M416</f>
        <v>48826.36</v>
      </c>
      <c r="H416" s="60">
        <v>0</v>
      </c>
      <c r="I416" s="60">
        <v>0</v>
      </c>
      <c r="J416" s="60">
        <v>0</v>
      </c>
      <c r="K416" s="60">
        <v>48826.36</v>
      </c>
      <c r="L416" s="60">
        <v>0</v>
      </c>
      <c r="M416" s="60">
        <v>0</v>
      </c>
      <c r="N416" s="60">
        <v>0</v>
      </c>
      <c r="O416" s="81"/>
      <c r="P416" s="79"/>
      <c r="Q416" s="78"/>
      <c r="R416" s="78"/>
      <c r="S416" s="79"/>
      <c r="T416" s="79"/>
      <c r="U416" s="79"/>
      <c r="V416" s="79"/>
      <c r="W416" s="79"/>
      <c r="X416" s="79"/>
    </row>
    <row r="417" spans="1:24" ht="123" customHeight="1">
      <c r="A417" s="77"/>
      <c r="B417" s="79"/>
      <c r="C417" s="98"/>
      <c r="D417" s="98"/>
      <c r="E417" s="93"/>
      <c r="F417" s="68" t="s">
        <v>39</v>
      </c>
      <c r="G417" s="60">
        <f>H417+I417+J417+K417+L417+M417</f>
        <v>1171832.54</v>
      </c>
      <c r="H417" s="60">
        <v>0</v>
      </c>
      <c r="I417" s="60">
        <v>0</v>
      </c>
      <c r="J417" s="60">
        <v>0</v>
      </c>
      <c r="K417" s="60">
        <v>1171832.54</v>
      </c>
      <c r="L417" s="60">
        <v>0</v>
      </c>
      <c r="M417" s="60">
        <v>0</v>
      </c>
      <c r="N417" s="60">
        <v>0</v>
      </c>
      <c r="O417" s="82"/>
      <c r="P417" s="79"/>
      <c r="Q417" s="78"/>
      <c r="R417" s="78"/>
      <c r="S417" s="79"/>
      <c r="T417" s="79"/>
      <c r="U417" s="79"/>
      <c r="V417" s="79"/>
      <c r="W417" s="79"/>
      <c r="X417" s="79"/>
    </row>
    <row r="418" spans="1:24" ht="26.25" customHeight="1">
      <c r="A418" s="77" t="s">
        <v>338</v>
      </c>
      <c r="B418" s="79" t="s">
        <v>349</v>
      </c>
      <c r="C418" s="98">
        <v>2020</v>
      </c>
      <c r="D418" s="98">
        <v>2026</v>
      </c>
      <c r="E418" s="93" t="s">
        <v>54</v>
      </c>
      <c r="F418" s="68" t="s">
        <v>32</v>
      </c>
      <c r="G418" s="60">
        <f t="shared" ref="G418:G426" si="151">H418+I418+J418+K418+L418+M418</f>
        <v>661772.20000000007</v>
      </c>
      <c r="H418" s="60">
        <f t="shared" ref="H418:M418" si="152">H419+H420</f>
        <v>0</v>
      </c>
      <c r="I418" s="60">
        <f t="shared" si="152"/>
        <v>0</v>
      </c>
      <c r="J418" s="60">
        <f t="shared" si="152"/>
        <v>0</v>
      </c>
      <c r="K418" s="60">
        <f t="shared" si="152"/>
        <v>661772.20000000007</v>
      </c>
      <c r="L418" s="60">
        <f t="shared" si="152"/>
        <v>0</v>
      </c>
      <c r="M418" s="60">
        <f t="shared" si="152"/>
        <v>0</v>
      </c>
      <c r="N418" s="60">
        <f>N419+N420</f>
        <v>0</v>
      </c>
      <c r="O418" s="80" t="s">
        <v>140</v>
      </c>
      <c r="P418" s="79" t="s">
        <v>88</v>
      </c>
      <c r="Q418" s="78">
        <v>2</v>
      </c>
      <c r="R418" s="78" t="s">
        <v>25</v>
      </c>
      <c r="S418" s="79" t="s">
        <v>25</v>
      </c>
      <c r="T418" s="79" t="s">
        <v>25</v>
      </c>
      <c r="U418" s="79">
        <v>2</v>
      </c>
      <c r="V418" s="79" t="s">
        <v>25</v>
      </c>
      <c r="W418" s="79" t="s">
        <v>25</v>
      </c>
      <c r="X418" s="79" t="s">
        <v>25</v>
      </c>
    </row>
    <row r="419" spans="1:24" ht="63.75" customHeight="1">
      <c r="A419" s="77"/>
      <c r="B419" s="79"/>
      <c r="C419" s="98"/>
      <c r="D419" s="98"/>
      <c r="E419" s="93"/>
      <c r="F419" s="68" t="s">
        <v>38</v>
      </c>
      <c r="G419" s="60">
        <f t="shared" si="151"/>
        <v>26470.89</v>
      </c>
      <c r="H419" s="60">
        <v>0</v>
      </c>
      <c r="I419" s="60">
        <v>0</v>
      </c>
      <c r="J419" s="60">
        <v>0</v>
      </c>
      <c r="K419" s="60">
        <v>26470.89</v>
      </c>
      <c r="L419" s="60">
        <v>0</v>
      </c>
      <c r="M419" s="60">
        <v>0</v>
      </c>
      <c r="N419" s="60">
        <v>0</v>
      </c>
      <c r="O419" s="81"/>
      <c r="P419" s="79"/>
      <c r="Q419" s="78"/>
      <c r="R419" s="78"/>
      <c r="S419" s="79"/>
      <c r="T419" s="79"/>
      <c r="U419" s="79"/>
      <c r="V419" s="79"/>
      <c r="W419" s="79"/>
      <c r="X419" s="79"/>
    </row>
    <row r="420" spans="1:24" ht="123" customHeight="1">
      <c r="A420" s="77"/>
      <c r="B420" s="79"/>
      <c r="C420" s="98"/>
      <c r="D420" s="98"/>
      <c r="E420" s="93"/>
      <c r="F420" s="68" t="s">
        <v>39</v>
      </c>
      <c r="G420" s="60">
        <f t="shared" si="151"/>
        <v>635301.31000000006</v>
      </c>
      <c r="H420" s="60">
        <v>0</v>
      </c>
      <c r="I420" s="60">
        <v>0</v>
      </c>
      <c r="J420" s="60">
        <v>0</v>
      </c>
      <c r="K420" s="60">
        <v>635301.31000000006</v>
      </c>
      <c r="L420" s="60">
        <v>0</v>
      </c>
      <c r="M420" s="60">
        <v>0</v>
      </c>
      <c r="N420" s="60">
        <v>0</v>
      </c>
      <c r="O420" s="82"/>
      <c r="P420" s="79"/>
      <c r="Q420" s="78"/>
      <c r="R420" s="78"/>
      <c r="S420" s="79"/>
      <c r="T420" s="79"/>
      <c r="U420" s="79"/>
      <c r="V420" s="79"/>
      <c r="W420" s="79"/>
      <c r="X420" s="79"/>
    </row>
    <row r="421" spans="1:24" ht="26.25" customHeight="1">
      <c r="A421" s="77" t="s">
        <v>339</v>
      </c>
      <c r="B421" s="79" t="s">
        <v>350</v>
      </c>
      <c r="C421" s="98">
        <v>2020</v>
      </c>
      <c r="D421" s="98">
        <v>2026</v>
      </c>
      <c r="E421" s="93" t="s">
        <v>54</v>
      </c>
      <c r="F421" s="68" t="s">
        <v>32</v>
      </c>
      <c r="G421" s="60">
        <f t="shared" si="151"/>
        <v>1298223.5</v>
      </c>
      <c r="H421" s="60">
        <f t="shared" ref="H421:M421" si="153">H422+H423</f>
        <v>0</v>
      </c>
      <c r="I421" s="60">
        <f t="shared" si="153"/>
        <v>0</v>
      </c>
      <c r="J421" s="60">
        <f t="shared" si="153"/>
        <v>0</v>
      </c>
      <c r="K421" s="60">
        <f t="shared" si="153"/>
        <v>1298223.5</v>
      </c>
      <c r="L421" s="60">
        <f t="shared" si="153"/>
        <v>0</v>
      </c>
      <c r="M421" s="60">
        <f t="shared" si="153"/>
        <v>0</v>
      </c>
      <c r="N421" s="60">
        <f>N422+N423</f>
        <v>0</v>
      </c>
      <c r="O421" s="80" t="s">
        <v>140</v>
      </c>
      <c r="P421" s="79" t="s">
        <v>88</v>
      </c>
      <c r="Q421" s="78">
        <v>1</v>
      </c>
      <c r="R421" s="78" t="s">
        <v>25</v>
      </c>
      <c r="S421" s="79" t="s">
        <v>25</v>
      </c>
      <c r="T421" s="79" t="s">
        <v>25</v>
      </c>
      <c r="U421" s="79">
        <v>1</v>
      </c>
      <c r="V421" s="79" t="s">
        <v>25</v>
      </c>
      <c r="W421" s="79" t="s">
        <v>25</v>
      </c>
      <c r="X421" s="79" t="s">
        <v>25</v>
      </c>
    </row>
    <row r="422" spans="1:24" ht="63.75" customHeight="1">
      <c r="A422" s="77"/>
      <c r="B422" s="79"/>
      <c r="C422" s="98"/>
      <c r="D422" s="98"/>
      <c r="E422" s="93"/>
      <c r="F422" s="68" t="s">
        <v>38</v>
      </c>
      <c r="G422" s="60">
        <f t="shared" si="151"/>
        <v>51928.94</v>
      </c>
      <c r="H422" s="60">
        <v>0</v>
      </c>
      <c r="I422" s="60">
        <v>0</v>
      </c>
      <c r="J422" s="60">
        <v>0</v>
      </c>
      <c r="K422" s="60">
        <v>51928.94</v>
      </c>
      <c r="L422" s="60">
        <v>0</v>
      </c>
      <c r="M422" s="60">
        <v>0</v>
      </c>
      <c r="N422" s="60">
        <v>0</v>
      </c>
      <c r="O422" s="81"/>
      <c r="P422" s="79"/>
      <c r="Q422" s="78"/>
      <c r="R422" s="78"/>
      <c r="S422" s="79"/>
      <c r="T422" s="79"/>
      <c r="U422" s="79"/>
      <c r="V422" s="79"/>
      <c r="W422" s="79"/>
      <c r="X422" s="79"/>
    </row>
    <row r="423" spans="1:24" ht="123" customHeight="1">
      <c r="A423" s="77"/>
      <c r="B423" s="79"/>
      <c r="C423" s="98"/>
      <c r="D423" s="98"/>
      <c r="E423" s="93"/>
      <c r="F423" s="68" t="s">
        <v>39</v>
      </c>
      <c r="G423" s="60">
        <f t="shared" si="151"/>
        <v>1246294.56</v>
      </c>
      <c r="H423" s="60">
        <v>0</v>
      </c>
      <c r="I423" s="60">
        <v>0</v>
      </c>
      <c r="J423" s="60">
        <v>0</v>
      </c>
      <c r="K423" s="60">
        <v>1246294.56</v>
      </c>
      <c r="L423" s="60">
        <v>0</v>
      </c>
      <c r="M423" s="60">
        <v>0</v>
      </c>
      <c r="N423" s="60">
        <v>0</v>
      </c>
      <c r="O423" s="82"/>
      <c r="P423" s="79"/>
      <c r="Q423" s="78"/>
      <c r="R423" s="78"/>
      <c r="S423" s="79"/>
      <c r="T423" s="79"/>
      <c r="U423" s="79"/>
      <c r="V423" s="79"/>
      <c r="W423" s="79"/>
      <c r="X423" s="79"/>
    </row>
    <row r="424" spans="1:24" ht="26.25" customHeight="1">
      <c r="A424" s="77" t="s">
        <v>340</v>
      </c>
      <c r="B424" s="79" t="s">
        <v>351</v>
      </c>
      <c r="C424" s="98">
        <v>2020</v>
      </c>
      <c r="D424" s="98">
        <v>2026</v>
      </c>
      <c r="E424" s="93" t="s">
        <v>54</v>
      </c>
      <c r="F424" s="68" t="s">
        <v>32</v>
      </c>
      <c r="G424" s="60">
        <f t="shared" si="151"/>
        <v>145900</v>
      </c>
      <c r="H424" s="60">
        <f t="shared" ref="H424:M424" si="154">H425+H426</f>
        <v>0</v>
      </c>
      <c r="I424" s="60">
        <f t="shared" si="154"/>
        <v>0</v>
      </c>
      <c r="J424" s="60">
        <f t="shared" si="154"/>
        <v>0</v>
      </c>
      <c r="K424" s="60">
        <f t="shared" si="154"/>
        <v>145900</v>
      </c>
      <c r="L424" s="60">
        <f t="shared" si="154"/>
        <v>0</v>
      </c>
      <c r="M424" s="60">
        <f t="shared" si="154"/>
        <v>0</v>
      </c>
      <c r="N424" s="60">
        <f>N425+N426</f>
        <v>0</v>
      </c>
      <c r="O424" s="80" t="s">
        <v>140</v>
      </c>
      <c r="P424" s="79" t="s">
        <v>88</v>
      </c>
      <c r="Q424" s="78">
        <v>2</v>
      </c>
      <c r="R424" s="78" t="s">
        <v>25</v>
      </c>
      <c r="S424" s="79" t="s">
        <v>25</v>
      </c>
      <c r="T424" s="79" t="s">
        <v>25</v>
      </c>
      <c r="U424" s="79">
        <v>2</v>
      </c>
      <c r="V424" s="79" t="s">
        <v>25</v>
      </c>
      <c r="W424" s="79" t="s">
        <v>25</v>
      </c>
      <c r="X424" s="79" t="s">
        <v>25</v>
      </c>
    </row>
    <row r="425" spans="1:24" ht="63.75" customHeight="1">
      <c r="A425" s="77"/>
      <c r="B425" s="79"/>
      <c r="C425" s="98"/>
      <c r="D425" s="98"/>
      <c r="E425" s="93"/>
      <c r="F425" s="68" t="s">
        <v>38</v>
      </c>
      <c r="G425" s="60">
        <f t="shared" si="151"/>
        <v>5836</v>
      </c>
      <c r="H425" s="60">
        <v>0</v>
      </c>
      <c r="I425" s="60">
        <v>0</v>
      </c>
      <c r="J425" s="60">
        <v>0</v>
      </c>
      <c r="K425" s="60">
        <v>5836</v>
      </c>
      <c r="L425" s="60">
        <v>0</v>
      </c>
      <c r="M425" s="60">
        <v>0</v>
      </c>
      <c r="N425" s="60">
        <v>0</v>
      </c>
      <c r="O425" s="81"/>
      <c r="P425" s="79"/>
      <c r="Q425" s="78"/>
      <c r="R425" s="78"/>
      <c r="S425" s="79"/>
      <c r="T425" s="79"/>
      <c r="U425" s="79"/>
      <c r="V425" s="79"/>
      <c r="W425" s="79"/>
      <c r="X425" s="79"/>
    </row>
    <row r="426" spans="1:24" ht="123" customHeight="1">
      <c r="A426" s="77"/>
      <c r="B426" s="79"/>
      <c r="C426" s="98"/>
      <c r="D426" s="98"/>
      <c r="E426" s="93"/>
      <c r="F426" s="68" t="s">
        <v>39</v>
      </c>
      <c r="G426" s="60">
        <f t="shared" si="151"/>
        <v>140064</v>
      </c>
      <c r="H426" s="60">
        <v>0</v>
      </c>
      <c r="I426" s="60">
        <v>0</v>
      </c>
      <c r="J426" s="60">
        <v>0</v>
      </c>
      <c r="K426" s="60">
        <v>140064</v>
      </c>
      <c r="L426" s="60">
        <v>0</v>
      </c>
      <c r="M426" s="60">
        <v>0</v>
      </c>
      <c r="N426" s="60">
        <v>0</v>
      </c>
      <c r="O426" s="82"/>
      <c r="P426" s="79"/>
      <c r="Q426" s="78"/>
      <c r="R426" s="78"/>
      <c r="S426" s="79"/>
      <c r="T426" s="79"/>
      <c r="U426" s="79"/>
      <c r="V426" s="79"/>
      <c r="W426" s="79"/>
      <c r="X426" s="79"/>
    </row>
    <row r="427" spans="1:24" ht="26.25" customHeight="1">
      <c r="A427" s="77" t="s">
        <v>341</v>
      </c>
      <c r="B427" s="79" t="s">
        <v>352</v>
      </c>
      <c r="C427" s="98">
        <v>2020</v>
      </c>
      <c r="D427" s="98">
        <v>2026</v>
      </c>
      <c r="E427" s="93" t="s">
        <v>54</v>
      </c>
      <c r="F427" s="68" t="s">
        <v>32</v>
      </c>
      <c r="G427" s="60">
        <f t="shared" ref="G427:G444" si="155">H427+I427+J427+K427+L427+M427</f>
        <v>0</v>
      </c>
      <c r="H427" s="60">
        <f t="shared" ref="H427:M427" si="156">H428+H429</f>
        <v>0</v>
      </c>
      <c r="I427" s="60">
        <f t="shared" si="156"/>
        <v>0</v>
      </c>
      <c r="J427" s="60">
        <f t="shared" si="156"/>
        <v>0</v>
      </c>
      <c r="K427" s="60">
        <f t="shared" si="156"/>
        <v>0</v>
      </c>
      <c r="L427" s="60">
        <f t="shared" si="156"/>
        <v>0</v>
      </c>
      <c r="M427" s="60">
        <f t="shared" si="156"/>
        <v>0</v>
      </c>
      <c r="N427" s="60">
        <f>N428+N429</f>
        <v>0</v>
      </c>
      <c r="O427" s="80" t="s">
        <v>353</v>
      </c>
      <c r="P427" s="79" t="s">
        <v>194</v>
      </c>
      <c r="Q427" s="79">
        <v>552</v>
      </c>
      <c r="R427" s="78" t="s">
        <v>25</v>
      </c>
      <c r="S427" s="79" t="s">
        <v>25</v>
      </c>
      <c r="T427" s="79" t="s">
        <v>25</v>
      </c>
      <c r="U427" s="79">
        <v>552</v>
      </c>
      <c r="V427" s="79" t="s">
        <v>25</v>
      </c>
      <c r="W427" s="79" t="s">
        <v>25</v>
      </c>
      <c r="X427" s="79" t="s">
        <v>25</v>
      </c>
    </row>
    <row r="428" spans="1:24" ht="63.75" customHeight="1">
      <c r="A428" s="77"/>
      <c r="B428" s="79"/>
      <c r="C428" s="98"/>
      <c r="D428" s="98"/>
      <c r="E428" s="93"/>
      <c r="F428" s="68" t="s">
        <v>38</v>
      </c>
      <c r="G428" s="60">
        <f t="shared" si="155"/>
        <v>0</v>
      </c>
      <c r="H428" s="60">
        <v>0</v>
      </c>
      <c r="I428" s="60">
        <v>0</v>
      </c>
      <c r="J428" s="60">
        <v>0</v>
      </c>
      <c r="K428" s="60">
        <v>0</v>
      </c>
      <c r="L428" s="60">
        <v>0</v>
      </c>
      <c r="M428" s="60">
        <v>0</v>
      </c>
      <c r="N428" s="60">
        <v>0</v>
      </c>
      <c r="O428" s="81"/>
      <c r="P428" s="79"/>
      <c r="Q428" s="79"/>
      <c r="R428" s="78"/>
      <c r="S428" s="79"/>
      <c r="T428" s="79"/>
      <c r="U428" s="79"/>
      <c r="V428" s="79"/>
      <c r="W428" s="79"/>
      <c r="X428" s="79"/>
    </row>
    <row r="429" spans="1:24" ht="123" customHeight="1">
      <c r="A429" s="77"/>
      <c r="B429" s="79"/>
      <c r="C429" s="98"/>
      <c r="D429" s="98"/>
      <c r="E429" s="93"/>
      <c r="F429" s="68" t="s">
        <v>39</v>
      </c>
      <c r="G429" s="60">
        <f t="shared" si="155"/>
        <v>0</v>
      </c>
      <c r="H429" s="60">
        <v>0</v>
      </c>
      <c r="I429" s="60">
        <v>0</v>
      </c>
      <c r="J429" s="60">
        <v>0</v>
      </c>
      <c r="K429" s="60">
        <v>0</v>
      </c>
      <c r="L429" s="60">
        <v>0</v>
      </c>
      <c r="M429" s="60">
        <v>0</v>
      </c>
      <c r="N429" s="60">
        <v>0</v>
      </c>
      <c r="O429" s="82"/>
      <c r="P429" s="79"/>
      <c r="Q429" s="79"/>
      <c r="R429" s="78"/>
      <c r="S429" s="79"/>
      <c r="T429" s="79"/>
      <c r="U429" s="79"/>
      <c r="V429" s="79"/>
      <c r="W429" s="79"/>
      <c r="X429" s="79"/>
    </row>
    <row r="430" spans="1:24" ht="26.25" customHeight="1">
      <c r="A430" s="77" t="s">
        <v>342</v>
      </c>
      <c r="B430" s="79" t="s">
        <v>354</v>
      </c>
      <c r="C430" s="98">
        <v>2020</v>
      </c>
      <c r="D430" s="98">
        <v>2026</v>
      </c>
      <c r="E430" s="93" t="s">
        <v>54</v>
      </c>
      <c r="F430" s="68" t="s">
        <v>32</v>
      </c>
      <c r="G430" s="60">
        <f t="shared" si="155"/>
        <v>76926.44</v>
      </c>
      <c r="H430" s="60">
        <f t="shared" ref="H430:M430" si="157">H431+H432</f>
        <v>0</v>
      </c>
      <c r="I430" s="60">
        <f t="shared" si="157"/>
        <v>0</v>
      </c>
      <c r="J430" s="60">
        <f t="shared" si="157"/>
        <v>0</v>
      </c>
      <c r="K430" s="60">
        <f t="shared" si="157"/>
        <v>76926.44</v>
      </c>
      <c r="L430" s="60">
        <f t="shared" si="157"/>
        <v>0</v>
      </c>
      <c r="M430" s="60">
        <f t="shared" si="157"/>
        <v>0</v>
      </c>
      <c r="N430" s="60">
        <f>N431+N432</f>
        <v>0</v>
      </c>
      <c r="O430" s="80" t="s">
        <v>353</v>
      </c>
      <c r="P430" s="79" t="s">
        <v>194</v>
      </c>
      <c r="Q430" s="79">
        <v>1300</v>
      </c>
      <c r="R430" s="78" t="s">
        <v>25</v>
      </c>
      <c r="S430" s="79" t="s">
        <v>25</v>
      </c>
      <c r="T430" s="79" t="s">
        <v>25</v>
      </c>
      <c r="U430" s="79">
        <v>1300</v>
      </c>
      <c r="V430" s="79" t="s">
        <v>25</v>
      </c>
      <c r="W430" s="79" t="s">
        <v>25</v>
      </c>
      <c r="X430" s="79" t="s">
        <v>25</v>
      </c>
    </row>
    <row r="431" spans="1:24" ht="63.75" customHeight="1">
      <c r="A431" s="77"/>
      <c r="B431" s="79"/>
      <c r="C431" s="98"/>
      <c r="D431" s="98"/>
      <c r="E431" s="93"/>
      <c r="F431" s="68" t="s">
        <v>38</v>
      </c>
      <c r="G431" s="60">
        <f t="shared" si="155"/>
        <v>3077.06</v>
      </c>
      <c r="H431" s="60">
        <v>0</v>
      </c>
      <c r="I431" s="60">
        <v>0</v>
      </c>
      <c r="J431" s="60">
        <v>0</v>
      </c>
      <c r="K431" s="60">
        <v>3077.06</v>
      </c>
      <c r="L431" s="60">
        <v>0</v>
      </c>
      <c r="M431" s="60">
        <v>0</v>
      </c>
      <c r="N431" s="60">
        <v>0</v>
      </c>
      <c r="O431" s="81"/>
      <c r="P431" s="79"/>
      <c r="Q431" s="79"/>
      <c r="R431" s="78"/>
      <c r="S431" s="79"/>
      <c r="T431" s="79"/>
      <c r="U431" s="79"/>
      <c r="V431" s="79"/>
      <c r="W431" s="79"/>
      <c r="X431" s="79"/>
    </row>
    <row r="432" spans="1:24" ht="123" customHeight="1">
      <c r="A432" s="77"/>
      <c r="B432" s="79"/>
      <c r="C432" s="98"/>
      <c r="D432" s="98"/>
      <c r="E432" s="93"/>
      <c r="F432" s="68" t="s">
        <v>39</v>
      </c>
      <c r="G432" s="60">
        <f>H432+I432+J432+K432+L432+M432</f>
        <v>73849.38</v>
      </c>
      <c r="H432" s="60">
        <v>0</v>
      </c>
      <c r="I432" s="60">
        <v>0</v>
      </c>
      <c r="J432" s="60">
        <v>0</v>
      </c>
      <c r="K432" s="60">
        <v>73849.38</v>
      </c>
      <c r="L432" s="60">
        <v>0</v>
      </c>
      <c r="M432" s="60">
        <v>0</v>
      </c>
      <c r="N432" s="60">
        <v>0</v>
      </c>
      <c r="O432" s="82"/>
      <c r="P432" s="79"/>
      <c r="Q432" s="79"/>
      <c r="R432" s="78"/>
      <c r="S432" s="79"/>
      <c r="T432" s="79"/>
      <c r="U432" s="79"/>
      <c r="V432" s="79"/>
      <c r="W432" s="79"/>
      <c r="X432" s="79"/>
    </row>
    <row r="433" spans="1:24" ht="26.25" customHeight="1">
      <c r="A433" s="77" t="s">
        <v>343</v>
      </c>
      <c r="B433" s="79" t="s">
        <v>355</v>
      </c>
      <c r="C433" s="98">
        <v>2020</v>
      </c>
      <c r="D433" s="98">
        <v>2026</v>
      </c>
      <c r="E433" s="93" t="s">
        <v>54</v>
      </c>
      <c r="F433" s="68" t="s">
        <v>32</v>
      </c>
      <c r="G433" s="60">
        <f t="shared" si="155"/>
        <v>403861.5</v>
      </c>
      <c r="H433" s="60">
        <f t="shared" ref="H433:M433" si="158">H434+H435</f>
        <v>0</v>
      </c>
      <c r="I433" s="60">
        <f t="shared" si="158"/>
        <v>0</v>
      </c>
      <c r="J433" s="60">
        <f t="shared" si="158"/>
        <v>0</v>
      </c>
      <c r="K433" s="60">
        <f t="shared" si="158"/>
        <v>403861.5</v>
      </c>
      <c r="L433" s="60">
        <f t="shared" si="158"/>
        <v>0</v>
      </c>
      <c r="M433" s="60">
        <f t="shared" si="158"/>
        <v>0</v>
      </c>
      <c r="N433" s="60">
        <f>N434+N435</f>
        <v>0</v>
      </c>
      <c r="O433" s="80" t="s">
        <v>353</v>
      </c>
      <c r="P433" s="79" t="s">
        <v>194</v>
      </c>
      <c r="Q433" s="79">
        <v>1200</v>
      </c>
      <c r="R433" s="78" t="s">
        <v>25</v>
      </c>
      <c r="S433" s="79" t="s">
        <v>25</v>
      </c>
      <c r="T433" s="79" t="s">
        <v>25</v>
      </c>
      <c r="U433" s="79">
        <v>1200</v>
      </c>
      <c r="V433" s="79" t="s">
        <v>25</v>
      </c>
      <c r="W433" s="79" t="s">
        <v>25</v>
      </c>
      <c r="X433" s="79" t="s">
        <v>25</v>
      </c>
    </row>
    <row r="434" spans="1:24" ht="63.75" customHeight="1">
      <c r="A434" s="77"/>
      <c r="B434" s="79"/>
      <c r="C434" s="98"/>
      <c r="D434" s="98"/>
      <c r="E434" s="93"/>
      <c r="F434" s="68" t="s">
        <v>38</v>
      </c>
      <c r="G434" s="60">
        <f t="shared" si="155"/>
        <v>16154.46</v>
      </c>
      <c r="H434" s="60">
        <v>0</v>
      </c>
      <c r="I434" s="60">
        <v>0</v>
      </c>
      <c r="J434" s="60">
        <v>0</v>
      </c>
      <c r="K434" s="60">
        <v>16154.46</v>
      </c>
      <c r="L434" s="60">
        <v>0</v>
      </c>
      <c r="M434" s="60">
        <v>0</v>
      </c>
      <c r="N434" s="60">
        <v>0</v>
      </c>
      <c r="O434" s="81"/>
      <c r="P434" s="79"/>
      <c r="Q434" s="79"/>
      <c r="R434" s="78"/>
      <c r="S434" s="79"/>
      <c r="T434" s="79"/>
      <c r="U434" s="79"/>
      <c r="V434" s="79"/>
      <c r="W434" s="79"/>
      <c r="X434" s="79"/>
    </row>
    <row r="435" spans="1:24" ht="123" customHeight="1">
      <c r="A435" s="77"/>
      <c r="B435" s="79"/>
      <c r="C435" s="98"/>
      <c r="D435" s="98"/>
      <c r="E435" s="93"/>
      <c r="F435" s="68" t="s">
        <v>39</v>
      </c>
      <c r="G435" s="60">
        <f t="shared" si="155"/>
        <v>387707.04</v>
      </c>
      <c r="H435" s="60">
        <v>0</v>
      </c>
      <c r="I435" s="60">
        <v>0</v>
      </c>
      <c r="J435" s="60">
        <v>0</v>
      </c>
      <c r="K435" s="60">
        <v>387707.04</v>
      </c>
      <c r="L435" s="60">
        <v>0</v>
      </c>
      <c r="M435" s="60">
        <v>0</v>
      </c>
      <c r="N435" s="60">
        <v>0</v>
      </c>
      <c r="O435" s="82"/>
      <c r="P435" s="79"/>
      <c r="Q435" s="79"/>
      <c r="R435" s="78"/>
      <c r="S435" s="79"/>
      <c r="T435" s="79"/>
      <c r="U435" s="79"/>
      <c r="V435" s="79"/>
      <c r="W435" s="79"/>
      <c r="X435" s="79"/>
    </row>
    <row r="436" spans="1:24" ht="26.25" customHeight="1">
      <c r="A436" s="77" t="s">
        <v>344</v>
      </c>
      <c r="B436" s="79" t="s">
        <v>356</v>
      </c>
      <c r="C436" s="98">
        <v>2020</v>
      </c>
      <c r="D436" s="98">
        <v>2026</v>
      </c>
      <c r="E436" s="93" t="s">
        <v>54</v>
      </c>
      <c r="F436" s="68" t="s">
        <v>32</v>
      </c>
      <c r="G436" s="60">
        <f t="shared" si="155"/>
        <v>0</v>
      </c>
      <c r="H436" s="60">
        <f t="shared" ref="H436:M436" si="159">H437+H438</f>
        <v>0</v>
      </c>
      <c r="I436" s="60">
        <f t="shared" si="159"/>
        <v>0</v>
      </c>
      <c r="J436" s="60">
        <f t="shared" si="159"/>
        <v>0</v>
      </c>
      <c r="K436" s="60">
        <f t="shared" si="159"/>
        <v>0</v>
      </c>
      <c r="L436" s="60">
        <f t="shared" si="159"/>
        <v>0</v>
      </c>
      <c r="M436" s="60">
        <f t="shared" si="159"/>
        <v>0</v>
      </c>
      <c r="N436" s="60">
        <f>N437+N438</f>
        <v>0</v>
      </c>
      <c r="O436" s="80" t="s">
        <v>353</v>
      </c>
      <c r="P436" s="79" t="s">
        <v>194</v>
      </c>
      <c r="Q436" s="79">
        <v>1000</v>
      </c>
      <c r="R436" s="78" t="s">
        <v>25</v>
      </c>
      <c r="S436" s="79" t="s">
        <v>25</v>
      </c>
      <c r="T436" s="79" t="s">
        <v>25</v>
      </c>
      <c r="U436" s="79">
        <v>1000</v>
      </c>
      <c r="V436" s="79" t="s">
        <v>25</v>
      </c>
      <c r="W436" s="79" t="s">
        <v>25</v>
      </c>
      <c r="X436" s="79" t="s">
        <v>25</v>
      </c>
    </row>
    <row r="437" spans="1:24" ht="63.75" customHeight="1">
      <c r="A437" s="77"/>
      <c r="B437" s="79"/>
      <c r="C437" s="98"/>
      <c r="D437" s="98"/>
      <c r="E437" s="93"/>
      <c r="F437" s="68" t="s">
        <v>38</v>
      </c>
      <c r="G437" s="60">
        <f t="shared" si="155"/>
        <v>0</v>
      </c>
      <c r="H437" s="60">
        <v>0</v>
      </c>
      <c r="I437" s="60">
        <v>0</v>
      </c>
      <c r="J437" s="60">
        <v>0</v>
      </c>
      <c r="K437" s="60">
        <v>0</v>
      </c>
      <c r="L437" s="60">
        <v>0</v>
      </c>
      <c r="M437" s="60">
        <v>0</v>
      </c>
      <c r="N437" s="60">
        <v>0</v>
      </c>
      <c r="O437" s="81"/>
      <c r="P437" s="79"/>
      <c r="Q437" s="79"/>
      <c r="R437" s="78"/>
      <c r="S437" s="79"/>
      <c r="T437" s="79"/>
      <c r="U437" s="79"/>
      <c r="V437" s="79"/>
      <c r="W437" s="79"/>
      <c r="X437" s="79"/>
    </row>
    <row r="438" spans="1:24" ht="123" customHeight="1">
      <c r="A438" s="77"/>
      <c r="B438" s="79"/>
      <c r="C438" s="98"/>
      <c r="D438" s="98"/>
      <c r="E438" s="93"/>
      <c r="F438" s="68" t="s">
        <v>39</v>
      </c>
      <c r="G438" s="60">
        <f t="shared" si="155"/>
        <v>0</v>
      </c>
      <c r="H438" s="60">
        <v>0</v>
      </c>
      <c r="I438" s="60">
        <v>0</v>
      </c>
      <c r="J438" s="60">
        <v>0</v>
      </c>
      <c r="K438" s="60">
        <v>0</v>
      </c>
      <c r="L438" s="60">
        <v>0</v>
      </c>
      <c r="M438" s="60">
        <v>0</v>
      </c>
      <c r="N438" s="60">
        <v>0</v>
      </c>
      <c r="O438" s="82"/>
      <c r="P438" s="79"/>
      <c r="Q438" s="79"/>
      <c r="R438" s="78"/>
      <c r="S438" s="79"/>
      <c r="T438" s="79"/>
      <c r="U438" s="79"/>
      <c r="V438" s="79"/>
      <c r="W438" s="79"/>
      <c r="X438" s="79"/>
    </row>
    <row r="439" spans="1:24" ht="26.25" customHeight="1">
      <c r="A439" s="77" t="s">
        <v>345</v>
      </c>
      <c r="B439" s="79" t="s">
        <v>357</v>
      </c>
      <c r="C439" s="98">
        <v>2020</v>
      </c>
      <c r="D439" s="98">
        <v>2026</v>
      </c>
      <c r="E439" s="93" t="s">
        <v>54</v>
      </c>
      <c r="F439" s="68" t="s">
        <v>32</v>
      </c>
      <c r="G439" s="60">
        <f t="shared" si="155"/>
        <v>115389</v>
      </c>
      <c r="H439" s="60">
        <f t="shared" ref="H439:M439" si="160">H440+H441</f>
        <v>0</v>
      </c>
      <c r="I439" s="60">
        <f t="shared" si="160"/>
        <v>0</v>
      </c>
      <c r="J439" s="60">
        <f t="shared" si="160"/>
        <v>0</v>
      </c>
      <c r="K439" s="60">
        <f t="shared" si="160"/>
        <v>115389</v>
      </c>
      <c r="L439" s="60">
        <f t="shared" si="160"/>
        <v>0</v>
      </c>
      <c r="M439" s="60">
        <f t="shared" si="160"/>
        <v>0</v>
      </c>
      <c r="N439" s="60">
        <f>N440+N441</f>
        <v>0</v>
      </c>
      <c r="O439" s="80" t="s">
        <v>353</v>
      </c>
      <c r="P439" s="79" t="s">
        <v>194</v>
      </c>
      <c r="Q439" s="79">
        <v>800</v>
      </c>
      <c r="R439" s="78" t="s">
        <v>25</v>
      </c>
      <c r="S439" s="79" t="s">
        <v>25</v>
      </c>
      <c r="T439" s="79" t="s">
        <v>25</v>
      </c>
      <c r="U439" s="79">
        <v>800</v>
      </c>
      <c r="V439" s="79" t="s">
        <v>25</v>
      </c>
      <c r="W439" s="79" t="s">
        <v>25</v>
      </c>
      <c r="X439" s="79" t="s">
        <v>25</v>
      </c>
    </row>
    <row r="440" spans="1:24" ht="63.75" customHeight="1">
      <c r="A440" s="77"/>
      <c r="B440" s="79"/>
      <c r="C440" s="98"/>
      <c r="D440" s="98"/>
      <c r="E440" s="93"/>
      <c r="F440" s="68" t="s">
        <v>38</v>
      </c>
      <c r="G440" s="60">
        <f t="shared" si="155"/>
        <v>4615.5600000000004</v>
      </c>
      <c r="H440" s="60">
        <v>0</v>
      </c>
      <c r="I440" s="60">
        <v>0</v>
      </c>
      <c r="J440" s="60">
        <v>0</v>
      </c>
      <c r="K440" s="60">
        <v>4615.5600000000004</v>
      </c>
      <c r="L440" s="60">
        <v>0</v>
      </c>
      <c r="M440" s="60">
        <v>0</v>
      </c>
      <c r="N440" s="60">
        <v>0</v>
      </c>
      <c r="O440" s="81"/>
      <c r="P440" s="79"/>
      <c r="Q440" s="79"/>
      <c r="R440" s="78"/>
      <c r="S440" s="79"/>
      <c r="T440" s="79"/>
      <c r="U440" s="79"/>
      <c r="V440" s="79"/>
      <c r="W440" s="79"/>
      <c r="X440" s="79"/>
    </row>
    <row r="441" spans="1:24" ht="123" customHeight="1">
      <c r="A441" s="77"/>
      <c r="B441" s="79"/>
      <c r="C441" s="98"/>
      <c r="D441" s="98"/>
      <c r="E441" s="93"/>
      <c r="F441" s="68" t="s">
        <v>39</v>
      </c>
      <c r="G441" s="60">
        <f t="shared" si="155"/>
        <v>110773.44</v>
      </c>
      <c r="H441" s="60">
        <v>0</v>
      </c>
      <c r="I441" s="60">
        <v>0</v>
      </c>
      <c r="J441" s="60">
        <v>0</v>
      </c>
      <c r="K441" s="60">
        <v>110773.44</v>
      </c>
      <c r="L441" s="60">
        <v>0</v>
      </c>
      <c r="M441" s="60">
        <v>0</v>
      </c>
      <c r="N441" s="60">
        <v>0</v>
      </c>
      <c r="O441" s="82"/>
      <c r="P441" s="79"/>
      <c r="Q441" s="79"/>
      <c r="R441" s="78"/>
      <c r="S441" s="79"/>
      <c r="T441" s="79"/>
      <c r="U441" s="79"/>
      <c r="V441" s="79"/>
      <c r="W441" s="79"/>
      <c r="X441" s="79"/>
    </row>
    <row r="442" spans="1:24" ht="26.25" customHeight="1">
      <c r="A442" s="77" t="s">
        <v>346</v>
      </c>
      <c r="B442" s="79" t="s">
        <v>358</v>
      </c>
      <c r="C442" s="98">
        <v>2020</v>
      </c>
      <c r="D442" s="98">
        <v>2026</v>
      </c>
      <c r="E442" s="93" t="s">
        <v>54</v>
      </c>
      <c r="F442" s="68" t="s">
        <v>32</v>
      </c>
      <c r="G442" s="60">
        <f t="shared" si="155"/>
        <v>76926</v>
      </c>
      <c r="H442" s="60"/>
      <c r="I442" s="60">
        <f t="shared" ref="I442:N442" si="161">I443+I444</f>
        <v>0</v>
      </c>
      <c r="J442" s="60">
        <f t="shared" si="161"/>
        <v>0</v>
      </c>
      <c r="K442" s="60">
        <f t="shared" si="161"/>
        <v>76926</v>
      </c>
      <c r="L442" s="60">
        <f t="shared" si="161"/>
        <v>0</v>
      </c>
      <c r="M442" s="60">
        <f t="shared" si="161"/>
        <v>0</v>
      </c>
      <c r="N442" s="60">
        <f t="shared" si="161"/>
        <v>0</v>
      </c>
      <c r="O442" s="80" t="s">
        <v>353</v>
      </c>
      <c r="P442" s="79" t="s">
        <v>194</v>
      </c>
      <c r="Q442" s="79">
        <v>500</v>
      </c>
      <c r="R442" s="78" t="s">
        <v>25</v>
      </c>
      <c r="S442" s="79" t="s">
        <v>25</v>
      </c>
      <c r="T442" s="79" t="s">
        <v>25</v>
      </c>
      <c r="U442" s="79">
        <v>500</v>
      </c>
      <c r="V442" s="79" t="s">
        <v>25</v>
      </c>
      <c r="W442" s="79" t="s">
        <v>25</v>
      </c>
      <c r="X442" s="79" t="s">
        <v>25</v>
      </c>
    </row>
    <row r="443" spans="1:24" ht="63.75" customHeight="1">
      <c r="A443" s="77"/>
      <c r="B443" s="79"/>
      <c r="C443" s="98"/>
      <c r="D443" s="98"/>
      <c r="E443" s="93"/>
      <c r="F443" s="68" t="s">
        <v>38</v>
      </c>
      <c r="G443" s="60">
        <f t="shared" si="155"/>
        <v>3077.04</v>
      </c>
      <c r="H443" s="60">
        <v>0</v>
      </c>
      <c r="I443" s="60">
        <v>0</v>
      </c>
      <c r="J443" s="60">
        <v>0</v>
      </c>
      <c r="K443" s="60">
        <v>3077.04</v>
      </c>
      <c r="L443" s="60">
        <v>0</v>
      </c>
      <c r="M443" s="60">
        <v>0</v>
      </c>
      <c r="N443" s="60">
        <v>0</v>
      </c>
      <c r="O443" s="81"/>
      <c r="P443" s="79"/>
      <c r="Q443" s="79"/>
      <c r="R443" s="78"/>
      <c r="S443" s="79"/>
      <c r="T443" s="79"/>
      <c r="U443" s="79"/>
      <c r="V443" s="79"/>
      <c r="W443" s="79"/>
      <c r="X443" s="79"/>
    </row>
    <row r="444" spans="1:24" ht="123" customHeight="1">
      <c r="A444" s="77"/>
      <c r="B444" s="79"/>
      <c r="C444" s="98"/>
      <c r="D444" s="98"/>
      <c r="E444" s="93"/>
      <c r="F444" s="68" t="s">
        <v>39</v>
      </c>
      <c r="G444" s="60">
        <f t="shared" si="155"/>
        <v>73848.960000000006</v>
      </c>
      <c r="H444" s="60">
        <v>0</v>
      </c>
      <c r="I444" s="60">
        <v>0</v>
      </c>
      <c r="J444" s="60">
        <v>0</v>
      </c>
      <c r="K444" s="60">
        <v>73848.960000000006</v>
      </c>
      <c r="L444" s="60">
        <v>0</v>
      </c>
      <c r="M444" s="60">
        <v>0</v>
      </c>
      <c r="N444" s="60">
        <v>0</v>
      </c>
      <c r="O444" s="82"/>
      <c r="P444" s="79"/>
      <c r="Q444" s="79"/>
      <c r="R444" s="78"/>
      <c r="S444" s="79"/>
      <c r="T444" s="79"/>
      <c r="U444" s="79"/>
      <c r="V444" s="79"/>
      <c r="W444" s="79"/>
      <c r="X444" s="79"/>
    </row>
    <row r="445" spans="1:24" ht="26.25" customHeight="1">
      <c r="A445" s="77" t="s">
        <v>347</v>
      </c>
      <c r="B445" s="79" t="s">
        <v>359</v>
      </c>
      <c r="C445" s="98">
        <v>2020</v>
      </c>
      <c r="D445" s="98">
        <v>2026</v>
      </c>
      <c r="E445" s="93" t="s">
        <v>54</v>
      </c>
      <c r="F445" s="68" t="s">
        <v>32</v>
      </c>
      <c r="G445" s="60">
        <f t="shared" ref="G445:G456" si="162">H445+I445+J445+K445+L445+M445</f>
        <v>0</v>
      </c>
      <c r="H445" s="60">
        <f t="shared" ref="H445:M445" si="163">H446+H447</f>
        <v>0</v>
      </c>
      <c r="I445" s="60">
        <f t="shared" si="163"/>
        <v>0</v>
      </c>
      <c r="J445" s="60">
        <f t="shared" si="163"/>
        <v>0</v>
      </c>
      <c r="K445" s="60">
        <f t="shared" si="163"/>
        <v>0</v>
      </c>
      <c r="L445" s="60">
        <f t="shared" si="163"/>
        <v>0</v>
      </c>
      <c r="M445" s="60">
        <f t="shared" si="163"/>
        <v>0</v>
      </c>
      <c r="N445" s="60">
        <f>N446+N447</f>
        <v>0</v>
      </c>
      <c r="O445" s="80" t="s">
        <v>353</v>
      </c>
      <c r="P445" s="79" t="s">
        <v>194</v>
      </c>
      <c r="Q445" s="79">
        <v>300</v>
      </c>
      <c r="R445" s="78" t="s">
        <v>25</v>
      </c>
      <c r="S445" s="79" t="s">
        <v>25</v>
      </c>
      <c r="T445" s="79" t="s">
        <v>25</v>
      </c>
      <c r="U445" s="79">
        <v>300</v>
      </c>
      <c r="V445" s="79" t="s">
        <v>25</v>
      </c>
      <c r="W445" s="79" t="s">
        <v>25</v>
      </c>
      <c r="X445" s="79" t="s">
        <v>25</v>
      </c>
    </row>
    <row r="446" spans="1:24" ht="63.75" customHeight="1">
      <c r="A446" s="77"/>
      <c r="B446" s="79"/>
      <c r="C446" s="98"/>
      <c r="D446" s="98"/>
      <c r="E446" s="93"/>
      <c r="F446" s="68" t="s">
        <v>38</v>
      </c>
      <c r="G446" s="60">
        <f t="shared" si="162"/>
        <v>0</v>
      </c>
      <c r="H446" s="60">
        <v>0</v>
      </c>
      <c r="I446" s="60">
        <v>0</v>
      </c>
      <c r="J446" s="60">
        <v>0</v>
      </c>
      <c r="K446" s="60">
        <v>0</v>
      </c>
      <c r="L446" s="60">
        <v>0</v>
      </c>
      <c r="M446" s="60">
        <v>0</v>
      </c>
      <c r="N446" s="60">
        <v>0</v>
      </c>
      <c r="O446" s="81"/>
      <c r="P446" s="79"/>
      <c r="Q446" s="79"/>
      <c r="R446" s="78"/>
      <c r="S446" s="79"/>
      <c r="T446" s="79"/>
      <c r="U446" s="79"/>
      <c r="V446" s="79"/>
      <c r="W446" s="79"/>
      <c r="X446" s="79"/>
    </row>
    <row r="447" spans="1:24" ht="123" customHeight="1">
      <c r="A447" s="77"/>
      <c r="B447" s="79"/>
      <c r="C447" s="98"/>
      <c r="D447" s="98"/>
      <c r="E447" s="93"/>
      <c r="F447" s="68" t="s">
        <v>39</v>
      </c>
      <c r="G447" s="60">
        <f t="shared" si="162"/>
        <v>0</v>
      </c>
      <c r="H447" s="60">
        <v>0</v>
      </c>
      <c r="I447" s="60">
        <v>0</v>
      </c>
      <c r="J447" s="60">
        <v>0</v>
      </c>
      <c r="K447" s="60"/>
      <c r="L447" s="60">
        <v>0</v>
      </c>
      <c r="M447" s="60">
        <v>0</v>
      </c>
      <c r="N447" s="60">
        <v>0</v>
      </c>
      <c r="O447" s="82"/>
      <c r="P447" s="79"/>
      <c r="Q447" s="79"/>
      <c r="R447" s="78"/>
      <c r="S447" s="79"/>
      <c r="T447" s="79"/>
      <c r="U447" s="79"/>
      <c r="V447" s="79"/>
      <c r="W447" s="79"/>
      <c r="X447" s="79"/>
    </row>
    <row r="448" spans="1:24" ht="26.25" customHeight="1">
      <c r="A448" s="77" t="s">
        <v>370</v>
      </c>
      <c r="B448" s="79" t="s">
        <v>360</v>
      </c>
      <c r="C448" s="98">
        <v>2020</v>
      </c>
      <c r="D448" s="98">
        <v>2026</v>
      </c>
      <c r="E448" s="93" t="s">
        <v>54</v>
      </c>
      <c r="F448" s="68" t="s">
        <v>32</v>
      </c>
      <c r="G448" s="60">
        <f t="shared" si="162"/>
        <v>442682.91</v>
      </c>
      <c r="H448" s="60">
        <f t="shared" ref="H448:M448" si="164">H449+H450</f>
        <v>0</v>
      </c>
      <c r="I448" s="60">
        <f t="shared" si="164"/>
        <v>0</v>
      </c>
      <c r="J448" s="60">
        <f t="shared" si="164"/>
        <v>0</v>
      </c>
      <c r="K448" s="60">
        <f t="shared" si="164"/>
        <v>442682.91</v>
      </c>
      <c r="L448" s="60">
        <f t="shared" si="164"/>
        <v>0</v>
      </c>
      <c r="M448" s="60">
        <f t="shared" si="164"/>
        <v>0</v>
      </c>
      <c r="N448" s="60">
        <f>N449+N450</f>
        <v>0</v>
      </c>
      <c r="O448" s="80" t="s">
        <v>361</v>
      </c>
      <c r="P448" s="79" t="s">
        <v>88</v>
      </c>
      <c r="Q448" s="79">
        <v>1</v>
      </c>
      <c r="R448" s="78" t="s">
        <v>25</v>
      </c>
      <c r="S448" s="79" t="s">
        <v>25</v>
      </c>
      <c r="T448" s="79" t="s">
        <v>25</v>
      </c>
      <c r="U448" s="79">
        <v>1</v>
      </c>
      <c r="V448" s="79" t="s">
        <v>25</v>
      </c>
      <c r="W448" s="79" t="s">
        <v>25</v>
      </c>
      <c r="X448" s="79" t="s">
        <v>25</v>
      </c>
    </row>
    <row r="449" spans="1:24" ht="63.75" customHeight="1">
      <c r="A449" s="77"/>
      <c r="B449" s="79"/>
      <c r="C449" s="98"/>
      <c r="D449" s="98"/>
      <c r="E449" s="93"/>
      <c r="F449" s="68" t="s">
        <v>38</v>
      </c>
      <c r="G449" s="60">
        <f t="shared" si="162"/>
        <v>86871.55</v>
      </c>
      <c r="H449" s="60">
        <v>0</v>
      </c>
      <c r="I449" s="60">
        <v>0</v>
      </c>
      <c r="J449" s="60">
        <v>0</v>
      </c>
      <c r="K449" s="60">
        <v>86871.55</v>
      </c>
      <c r="L449" s="60">
        <v>0</v>
      </c>
      <c r="M449" s="60">
        <v>0</v>
      </c>
      <c r="N449" s="60">
        <v>0</v>
      </c>
      <c r="O449" s="81"/>
      <c r="P449" s="79"/>
      <c r="Q449" s="79"/>
      <c r="R449" s="78"/>
      <c r="S449" s="79"/>
      <c r="T449" s="79"/>
      <c r="U449" s="79"/>
      <c r="V449" s="79"/>
      <c r="W449" s="79"/>
      <c r="X449" s="79"/>
    </row>
    <row r="450" spans="1:24" ht="123" customHeight="1">
      <c r="A450" s="77"/>
      <c r="B450" s="79"/>
      <c r="C450" s="98"/>
      <c r="D450" s="98"/>
      <c r="E450" s="93"/>
      <c r="F450" s="68" t="s">
        <v>39</v>
      </c>
      <c r="G450" s="60">
        <f t="shared" si="162"/>
        <v>355811.36</v>
      </c>
      <c r="H450" s="60">
        <v>0</v>
      </c>
      <c r="I450" s="60">
        <v>0</v>
      </c>
      <c r="J450" s="60">
        <v>0</v>
      </c>
      <c r="K450" s="60">
        <v>355811.36</v>
      </c>
      <c r="L450" s="60">
        <v>0</v>
      </c>
      <c r="M450" s="60">
        <v>0</v>
      </c>
      <c r="N450" s="60">
        <v>0</v>
      </c>
      <c r="O450" s="82"/>
      <c r="P450" s="79"/>
      <c r="Q450" s="79"/>
      <c r="R450" s="78"/>
      <c r="S450" s="79"/>
      <c r="T450" s="79"/>
      <c r="U450" s="79"/>
      <c r="V450" s="79"/>
      <c r="W450" s="79"/>
      <c r="X450" s="79"/>
    </row>
    <row r="451" spans="1:24" ht="26.25" customHeight="1">
      <c r="A451" s="77" t="s">
        <v>371</v>
      </c>
      <c r="B451" s="79" t="s">
        <v>362</v>
      </c>
      <c r="C451" s="98">
        <v>2020</v>
      </c>
      <c r="D451" s="98">
        <v>2026</v>
      </c>
      <c r="E451" s="93" t="s">
        <v>54</v>
      </c>
      <c r="F451" s="68" t="s">
        <v>32</v>
      </c>
      <c r="G451" s="60">
        <f t="shared" si="162"/>
        <v>145017.22</v>
      </c>
      <c r="H451" s="60">
        <f t="shared" ref="H451:M451" si="165">H452+H453</f>
        <v>0</v>
      </c>
      <c r="I451" s="60">
        <f t="shared" si="165"/>
        <v>0</v>
      </c>
      <c r="J451" s="60">
        <f t="shared" si="165"/>
        <v>0</v>
      </c>
      <c r="K451" s="60">
        <f t="shared" si="165"/>
        <v>145017.22</v>
      </c>
      <c r="L451" s="60">
        <f t="shared" si="165"/>
        <v>0</v>
      </c>
      <c r="M451" s="60">
        <f t="shared" si="165"/>
        <v>0</v>
      </c>
      <c r="N451" s="60">
        <f>N452+N453</f>
        <v>0</v>
      </c>
      <c r="O451" s="80" t="s">
        <v>361</v>
      </c>
      <c r="P451" s="79" t="s">
        <v>88</v>
      </c>
      <c r="Q451" s="79">
        <v>1</v>
      </c>
      <c r="R451" s="78" t="s">
        <v>25</v>
      </c>
      <c r="S451" s="79" t="s">
        <v>25</v>
      </c>
      <c r="T451" s="79" t="s">
        <v>25</v>
      </c>
      <c r="U451" s="79">
        <v>1</v>
      </c>
      <c r="V451" s="79" t="s">
        <v>25</v>
      </c>
      <c r="W451" s="79" t="s">
        <v>25</v>
      </c>
      <c r="X451" s="79" t="s">
        <v>25</v>
      </c>
    </row>
    <row r="452" spans="1:24" ht="63.75" customHeight="1">
      <c r="A452" s="77"/>
      <c r="B452" s="79"/>
      <c r="C452" s="98"/>
      <c r="D452" s="98"/>
      <c r="E452" s="93"/>
      <c r="F452" s="68" t="s">
        <v>38</v>
      </c>
      <c r="G452" s="60">
        <f t="shared" si="162"/>
        <v>41094.99</v>
      </c>
      <c r="H452" s="60">
        <v>0</v>
      </c>
      <c r="I452" s="60">
        <v>0</v>
      </c>
      <c r="J452" s="60">
        <v>0</v>
      </c>
      <c r="K452" s="60">
        <v>41094.99</v>
      </c>
      <c r="L452" s="60">
        <v>0</v>
      </c>
      <c r="M452" s="60">
        <v>0</v>
      </c>
      <c r="N452" s="60">
        <v>0</v>
      </c>
      <c r="O452" s="81"/>
      <c r="P452" s="79"/>
      <c r="Q452" s="79"/>
      <c r="R452" s="78"/>
      <c r="S452" s="79"/>
      <c r="T452" s="79"/>
      <c r="U452" s="79"/>
      <c r="V452" s="79"/>
      <c r="W452" s="79"/>
      <c r="X452" s="79"/>
    </row>
    <row r="453" spans="1:24" ht="123" customHeight="1">
      <c r="A453" s="77"/>
      <c r="B453" s="79"/>
      <c r="C453" s="98"/>
      <c r="D453" s="98"/>
      <c r="E453" s="93"/>
      <c r="F453" s="68" t="s">
        <v>39</v>
      </c>
      <c r="G453" s="60">
        <f t="shared" si="162"/>
        <v>103922.23</v>
      </c>
      <c r="H453" s="60">
        <v>0</v>
      </c>
      <c r="I453" s="60">
        <v>0</v>
      </c>
      <c r="J453" s="60">
        <v>0</v>
      </c>
      <c r="K453" s="60">
        <v>103922.23</v>
      </c>
      <c r="L453" s="60">
        <v>0</v>
      </c>
      <c r="M453" s="60">
        <v>0</v>
      </c>
      <c r="N453" s="60">
        <v>0</v>
      </c>
      <c r="O453" s="82"/>
      <c r="P453" s="79"/>
      <c r="Q453" s="79"/>
      <c r="R453" s="78"/>
      <c r="S453" s="79"/>
      <c r="T453" s="79"/>
      <c r="U453" s="79"/>
      <c r="V453" s="79"/>
      <c r="W453" s="79"/>
      <c r="X453" s="79"/>
    </row>
    <row r="454" spans="1:24" ht="26.25" customHeight="1">
      <c r="A454" s="77" t="s">
        <v>372</v>
      </c>
      <c r="B454" s="79" t="s">
        <v>363</v>
      </c>
      <c r="C454" s="98">
        <v>2020</v>
      </c>
      <c r="D454" s="98">
        <v>2026</v>
      </c>
      <c r="E454" s="93" t="s">
        <v>54</v>
      </c>
      <c r="F454" s="68" t="s">
        <v>32</v>
      </c>
      <c r="G454" s="60">
        <f t="shared" si="162"/>
        <v>157491.39000000001</v>
      </c>
      <c r="H454" s="60">
        <f t="shared" ref="H454:M454" si="166">H455+H456</f>
        <v>0</v>
      </c>
      <c r="I454" s="60">
        <f t="shared" si="166"/>
        <v>0</v>
      </c>
      <c r="J454" s="60">
        <f t="shared" si="166"/>
        <v>0</v>
      </c>
      <c r="K454" s="60">
        <f t="shared" si="166"/>
        <v>157491.39000000001</v>
      </c>
      <c r="L454" s="60">
        <f t="shared" si="166"/>
        <v>0</v>
      </c>
      <c r="M454" s="60">
        <f t="shared" si="166"/>
        <v>0</v>
      </c>
      <c r="N454" s="60">
        <f>N455+N456</f>
        <v>0</v>
      </c>
      <c r="O454" s="80" t="s">
        <v>361</v>
      </c>
      <c r="P454" s="79" t="s">
        <v>88</v>
      </c>
      <c r="Q454" s="79">
        <v>1</v>
      </c>
      <c r="R454" s="78" t="s">
        <v>25</v>
      </c>
      <c r="S454" s="79" t="s">
        <v>25</v>
      </c>
      <c r="T454" s="79" t="s">
        <v>25</v>
      </c>
      <c r="U454" s="79">
        <v>1</v>
      </c>
      <c r="V454" s="79" t="s">
        <v>25</v>
      </c>
      <c r="W454" s="79" t="s">
        <v>25</v>
      </c>
      <c r="X454" s="79" t="s">
        <v>25</v>
      </c>
    </row>
    <row r="455" spans="1:24" ht="63.75" customHeight="1">
      <c r="A455" s="77"/>
      <c r="B455" s="79"/>
      <c r="C455" s="98"/>
      <c r="D455" s="98"/>
      <c r="E455" s="93"/>
      <c r="F455" s="68" t="s">
        <v>38</v>
      </c>
      <c r="G455" s="60">
        <f t="shared" si="162"/>
        <v>44628.62</v>
      </c>
      <c r="H455" s="60">
        <v>0</v>
      </c>
      <c r="I455" s="60">
        <v>0</v>
      </c>
      <c r="J455" s="60">
        <v>0</v>
      </c>
      <c r="K455" s="60">
        <v>44628.62</v>
      </c>
      <c r="L455" s="60">
        <v>0</v>
      </c>
      <c r="M455" s="60">
        <v>0</v>
      </c>
      <c r="N455" s="60">
        <v>0</v>
      </c>
      <c r="O455" s="81"/>
      <c r="P455" s="79"/>
      <c r="Q455" s="79"/>
      <c r="R455" s="78"/>
      <c r="S455" s="79"/>
      <c r="T455" s="79"/>
      <c r="U455" s="79"/>
      <c r="V455" s="79"/>
      <c r="W455" s="79"/>
      <c r="X455" s="79"/>
    </row>
    <row r="456" spans="1:24" ht="123" customHeight="1">
      <c r="A456" s="77"/>
      <c r="B456" s="79"/>
      <c r="C456" s="98"/>
      <c r="D456" s="98"/>
      <c r="E456" s="93"/>
      <c r="F456" s="68" t="s">
        <v>39</v>
      </c>
      <c r="G456" s="60">
        <f t="shared" si="162"/>
        <v>112862.77</v>
      </c>
      <c r="H456" s="60">
        <v>0</v>
      </c>
      <c r="I456" s="60">
        <v>0</v>
      </c>
      <c r="J456" s="60">
        <v>0</v>
      </c>
      <c r="K456" s="60">
        <v>112862.77</v>
      </c>
      <c r="L456" s="60">
        <v>0</v>
      </c>
      <c r="M456" s="60">
        <v>0</v>
      </c>
      <c r="N456" s="60">
        <v>0</v>
      </c>
      <c r="O456" s="82"/>
      <c r="P456" s="79"/>
      <c r="Q456" s="79"/>
      <c r="R456" s="78"/>
      <c r="S456" s="79"/>
      <c r="T456" s="79"/>
      <c r="U456" s="79"/>
      <c r="V456" s="79"/>
      <c r="W456" s="79"/>
      <c r="X456" s="79"/>
    </row>
    <row r="457" spans="1:24" ht="26.25" customHeight="1">
      <c r="A457" s="77" t="s">
        <v>373</v>
      </c>
      <c r="B457" s="79" t="s">
        <v>364</v>
      </c>
      <c r="C457" s="98">
        <v>2020</v>
      </c>
      <c r="D457" s="98">
        <v>2026</v>
      </c>
      <c r="E457" s="93" t="s">
        <v>54</v>
      </c>
      <c r="F457" s="68" t="s">
        <v>32</v>
      </c>
      <c r="G457" s="60">
        <f t="shared" ref="G457:G465" si="167">H457+I457+J457+K457+L457+M457</f>
        <v>157491.39000000001</v>
      </c>
      <c r="H457" s="60">
        <f t="shared" ref="H457:M457" si="168">H458+H459</f>
        <v>0</v>
      </c>
      <c r="I457" s="60">
        <f t="shared" si="168"/>
        <v>0</v>
      </c>
      <c r="J457" s="60">
        <f t="shared" si="168"/>
        <v>0</v>
      </c>
      <c r="K457" s="60">
        <f t="shared" si="168"/>
        <v>157491.39000000001</v>
      </c>
      <c r="L457" s="60">
        <f t="shared" si="168"/>
        <v>0</v>
      </c>
      <c r="M457" s="60">
        <f t="shared" si="168"/>
        <v>0</v>
      </c>
      <c r="N457" s="60">
        <f>N458+N459</f>
        <v>0</v>
      </c>
      <c r="O457" s="80" t="s">
        <v>361</v>
      </c>
      <c r="P457" s="79" t="s">
        <v>88</v>
      </c>
      <c r="Q457" s="79">
        <v>1</v>
      </c>
      <c r="R457" s="78" t="s">
        <v>25</v>
      </c>
      <c r="S457" s="79" t="s">
        <v>25</v>
      </c>
      <c r="T457" s="79" t="s">
        <v>25</v>
      </c>
      <c r="U457" s="79">
        <v>1</v>
      </c>
      <c r="V457" s="79" t="s">
        <v>25</v>
      </c>
      <c r="W457" s="79" t="s">
        <v>25</v>
      </c>
      <c r="X457" s="79" t="s">
        <v>25</v>
      </c>
    </row>
    <row r="458" spans="1:24" ht="63.75" customHeight="1">
      <c r="A458" s="77"/>
      <c r="B458" s="79"/>
      <c r="C458" s="98"/>
      <c r="D458" s="98"/>
      <c r="E458" s="93"/>
      <c r="F458" s="68" t="s">
        <v>38</v>
      </c>
      <c r="G458" s="60">
        <f t="shared" si="167"/>
        <v>44628.62</v>
      </c>
      <c r="H458" s="60">
        <v>0</v>
      </c>
      <c r="I458" s="60">
        <v>0</v>
      </c>
      <c r="J458" s="60">
        <v>0</v>
      </c>
      <c r="K458" s="60">
        <v>44628.62</v>
      </c>
      <c r="L458" s="60">
        <v>0</v>
      </c>
      <c r="M458" s="60">
        <v>0</v>
      </c>
      <c r="N458" s="60">
        <v>0</v>
      </c>
      <c r="O458" s="81"/>
      <c r="P458" s="79"/>
      <c r="Q458" s="79"/>
      <c r="R458" s="78"/>
      <c r="S458" s="79"/>
      <c r="T458" s="79"/>
      <c r="U458" s="79"/>
      <c r="V458" s="79"/>
      <c r="W458" s="79"/>
      <c r="X458" s="79"/>
    </row>
    <row r="459" spans="1:24" ht="123" customHeight="1">
      <c r="A459" s="77"/>
      <c r="B459" s="79"/>
      <c r="C459" s="98"/>
      <c r="D459" s="98"/>
      <c r="E459" s="93"/>
      <c r="F459" s="68" t="s">
        <v>39</v>
      </c>
      <c r="G459" s="60">
        <f t="shared" si="167"/>
        <v>112862.77</v>
      </c>
      <c r="H459" s="60">
        <v>0</v>
      </c>
      <c r="I459" s="60">
        <v>0</v>
      </c>
      <c r="J459" s="60">
        <v>0</v>
      </c>
      <c r="K459" s="60">
        <v>112862.77</v>
      </c>
      <c r="L459" s="60">
        <v>0</v>
      </c>
      <c r="M459" s="60">
        <v>0</v>
      </c>
      <c r="N459" s="60">
        <v>0</v>
      </c>
      <c r="O459" s="82"/>
      <c r="P459" s="79"/>
      <c r="Q459" s="79"/>
      <c r="R459" s="78"/>
      <c r="S459" s="79"/>
      <c r="T459" s="79"/>
      <c r="U459" s="79"/>
      <c r="V459" s="79"/>
      <c r="W459" s="79"/>
      <c r="X459" s="79"/>
    </row>
    <row r="460" spans="1:24" ht="26.25" customHeight="1">
      <c r="A460" s="77" t="s">
        <v>374</v>
      </c>
      <c r="B460" s="79" t="s">
        <v>377</v>
      </c>
      <c r="C460" s="98">
        <v>2020</v>
      </c>
      <c r="D460" s="98">
        <v>2026</v>
      </c>
      <c r="E460" s="93" t="s">
        <v>54</v>
      </c>
      <c r="F460" s="68" t="s">
        <v>32</v>
      </c>
      <c r="G460" s="60">
        <f t="shared" si="167"/>
        <v>1394166.67</v>
      </c>
      <c r="H460" s="60">
        <f t="shared" ref="H460:M460" si="169">H461+H462</f>
        <v>0</v>
      </c>
      <c r="I460" s="60">
        <f t="shared" si="169"/>
        <v>0</v>
      </c>
      <c r="J460" s="60">
        <f t="shared" si="169"/>
        <v>0</v>
      </c>
      <c r="K460" s="60">
        <f t="shared" si="169"/>
        <v>1394166.67</v>
      </c>
      <c r="L460" s="60">
        <f t="shared" si="169"/>
        <v>0</v>
      </c>
      <c r="M460" s="60">
        <f t="shared" si="169"/>
        <v>0</v>
      </c>
      <c r="N460" s="60">
        <f>N461+N462</f>
        <v>0</v>
      </c>
      <c r="O460" s="80" t="s">
        <v>140</v>
      </c>
      <c r="P460" s="79" t="s">
        <v>88</v>
      </c>
      <c r="Q460" s="79">
        <v>1</v>
      </c>
      <c r="R460" s="78" t="s">
        <v>25</v>
      </c>
      <c r="S460" s="79" t="s">
        <v>25</v>
      </c>
      <c r="T460" s="79" t="s">
        <v>25</v>
      </c>
      <c r="U460" s="79">
        <v>1</v>
      </c>
      <c r="V460" s="79" t="s">
        <v>25</v>
      </c>
      <c r="W460" s="79" t="s">
        <v>25</v>
      </c>
      <c r="X460" s="79" t="s">
        <v>25</v>
      </c>
    </row>
    <row r="461" spans="1:24" ht="63.75" customHeight="1">
      <c r="A461" s="77"/>
      <c r="B461" s="79"/>
      <c r="C461" s="98"/>
      <c r="D461" s="98"/>
      <c r="E461" s="93"/>
      <c r="F461" s="68" t="s">
        <v>38</v>
      </c>
      <c r="G461" s="60">
        <f t="shared" si="167"/>
        <v>214989.77</v>
      </c>
      <c r="H461" s="60">
        <v>0</v>
      </c>
      <c r="I461" s="60">
        <v>0</v>
      </c>
      <c r="J461" s="60">
        <v>0</v>
      </c>
      <c r="K461" s="60">
        <v>214989.77</v>
      </c>
      <c r="L461" s="60">
        <v>0</v>
      </c>
      <c r="M461" s="60">
        <v>0</v>
      </c>
      <c r="N461" s="60">
        <v>0</v>
      </c>
      <c r="O461" s="81"/>
      <c r="P461" s="79"/>
      <c r="Q461" s="79"/>
      <c r="R461" s="78"/>
      <c r="S461" s="79"/>
      <c r="T461" s="79"/>
      <c r="U461" s="79"/>
      <c r="V461" s="79"/>
      <c r="W461" s="79"/>
      <c r="X461" s="79"/>
    </row>
    <row r="462" spans="1:24" ht="123" customHeight="1">
      <c r="A462" s="77"/>
      <c r="B462" s="79"/>
      <c r="C462" s="98"/>
      <c r="D462" s="98"/>
      <c r="E462" s="93"/>
      <c r="F462" s="68" t="s">
        <v>39</v>
      </c>
      <c r="G462" s="60">
        <f t="shared" si="167"/>
        <v>1179176.8999999999</v>
      </c>
      <c r="H462" s="60">
        <v>0</v>
      </c>
      <c r="I462" s="60">
        <v>0</v>
      </c>
      <c r="J462" s="60">
        <v>0</v>
      </c>
      <c r="K462" s="60">
        <v>1179176.8999999999</v>
      </c>
      <c r="L462" s="60">
        <v>0</v>
      </c>
      <c r="M462" s="60">
        <v>0</v>
      </c>
      <c r="N462" s="60">
        <v>0</v>
      </c>
      <c r="O462" s="82"/>
      <c r="P462" s="79"/>
      <c r="Q462" s="79"/>
      <c r="R462" s="78"/>
      <c r="S462" s="79"/>
      <c r="T462" s="79"/>
      <c r="U462" s="79"/>
      <c r="V462" s="79"/>
      <c r="W462" s="79"/>
      <c r="X462" s="79"/>
    </row>
    <row r="463" spans="1:24" ht="26.25" customHeight="1">
      <c r="A463" s="77" t="s">
        <v>375</v>
      </c>
      <c r="B463" s="79" t="s">
        <v>378</v>
      </c>
      <c r="C463" s="98">
        <v>2020</v>
      </c>
      <c r="D463" s="98">
        <v>2026</v>
      </c>
      <c r="E463" s="93" t="s">
        <v>54</v>
      </c>
      <c r="F463" s="68" t="s">
        <v>32</v>
      </c>
      <c r="G463" s="60">
        <f t="shared" si="167"/>
        <v>423000</v>
      </c>
      <c r="H463" s="60">
        <f t="shared" ref="H463:M463" si="170">H464+H465</f>
        <v>0</v>
      </c>
      <c r="I463" s="60">
        <f t="shared" si="170"/>
        <v>0</v>
      </c>
      <c r="J463" s="60">
        <f t="shared" si="170"/>
        <v>0</v>
      </c>
      <c r="K463" s="60">
        <f t="shared" si="170"/>
        <v>423000</v>
      </c>
      <c r="L463" s="60">
        <f t="shared" si="170"/>
        <v>0</v>
      </c>
      <c r="M463" s="60">
        <f t="shared" si="170"/>
        <v>0</v>
      </c>
      <c r="N463" s="60">
        <f>N464+N465</f>
        <v>0</v>
      </c>
      <c r="O463" s="80" t="s">
        <v>140</v>
      </c>
      <c r="P463" s="79" t="s">
        <v>88</v>
      </c>
      <c r="Q463" s="79">
        <v>1</v>
      </c>
      <c r="R463" s="78" t="s">
        <v>25</v>
      </c>
      <c r="S463" s="79" t="s">
        <v>25</v>
      </c>
      <c r="T463" s="79" t="s">
        <v>25</v>
      </c>
      <c r="U463" s="79">
        <v>1</v>
      </c>
      <c r="V463" s="79" t="s">
        <v>25</v>
      </c>
      <c r="W463" s="79" t="s">
        <v>25</v>
      </c>
      <c r="X463" s="79" t="s">
        <v>25</v>
      </c>
    </row>
    <row r="464" spans="1:24" ht="63.75" customHeight="1">
      <c r="A464" s="77"/>
      <c r="B464" s="79"/>
      <c r="C464" s="98"/>
      <c r="D464" s="98"/>
      <c r="E464" s="93"/>
      <c r="F464" s="68" t="s">
        <v>38</v>
      </c>
      <c r="G464" s="60">
        <f t="shared" si="167"/>
        <v>16920</v>
      </c>
      <c r="H464" s="60">
        <v>0</v>
      </c>
      <c r="I464" s="60">
        <v>0</v>
      </c>
      <c r="J464" s="60">
        <v>0</v>
      </c>
      <c r="K464" s="60">
        <v>16920</v>
      </c>
      <c r="L464" s="60">
        <v>0</v>
      </c>
      <c r="M464" s="60">
        <v>0</v>
      </c>
      <c r="N464" s="60">
        <v>0</v>
      </c>
      <c r="O464" s="81"/>
      <c r="P464" s="79"/>
      <c r="Q464" s="79"/>
      <c r="R464" s="78"/>
      <c r="S464" s="79"/>
      <c r="T464" s="79"/>
      <c r="U464" s="79"/>
      <c r="V464" s="79"/>
      <c r="W464" s="79"/>
      <c r="X464" s="79"/>
    </row>
    <row r="465" spans="1:24" ht="123" customHeight="1">
      <c r="A465" s="77"/>
      <c r="B465" s="79"/>
      <c r="C465" s="98"/>
      <c r="D465" s="98"/>
      <c r="E465" s="93"/>
      <c r="F465" s="68" t="s">
        <v>39</v>
      </c>
      <c r="G465" s="60">
        <f t="shared" si="167"/>
        <v>406080</v>
      </c>
      <c r="H465" s="60">
        <v>0</v>
      </c>
      <c r="I465" s="60">
        <v>0</v>
      </c>
      <c r="J465" s="60">
        <v>0</v>
      </c>
      <c r="K465" s="60">
        <v>406080</v>
      </c>
      <c r="L465" s="60">
        <v>0</v>
      </c>
      <c r="M465" s="60">
        <v>0</v>
      </c>
      <c r="N465" s="60">
        <v>0</v>
      </c>
      <c r="O465" s="82"/>
      <c r="P465" s="79"/>
      <c r="Q465" s="79"/>
      <c r="R465" s="78"/>
      <c r="S465" s="79"/>
      <c r="T465" s="79"/>
      <c r="U465" s="79"/>
      <c r="V465" s="79"/>
      <c r="W465" s="79"/>
      <c r="X465" s="79"/>
    </row>
    <row r="466" spans="1:24" ht="26.25" customHeight="1">
      <c r="A466" s="77" t="s">
        <v>376</v>
      </c>
      <c r="B466" s="79" t="s">
        <v>379</v>
      </c>
      <c r="C466" s="98">
        <v>2020</v>
      </c>
      <c r="D466" s="98">
        <v>2026</v>
      </c>
      <c r="E466" s="93" t="s">
        <v>54</v>
      </c>
      <c r="F466" s="68" t="s">
        <v>32</v>
      </c>
      <c r="G466" s="60">
        <f t="shared" ref="G466:G471" si="171">H466+I466+J466+K466+L466+M466</f>
        <v>0</v>
      </c>
      <c r="H466" s="60">
        <f t="shared" ref="H466:M466" si="172">H467+H468</f>
        <v>0</v>
      </c>
      <c r="I466" s="60">
        <f t="shared" si="172"/>
        <v>0</v>
      </c>
      <c r="J466" s="60">
        <f t="shared" si="172"/>
        <v>0</v>
      </c>
      <c r="K466" s="60">
        <f t="shared" si="172"/>
        <v>0</v>
      </c>
      <c r="L466" s="60">
        <f t="shared" si="172"/>
        <v>0</v>
      </c>
      <c r="M466" s="60">
        <f t="shared" si="172"/>
        <v>0</v>
      </c>
      <c r="N466" s="60">
        <f>N467+N468</f>
        <v>0</v>
      </c>
      <c r="O466" s="80" t="s">
        <v>140</v>
      </c>
      <c r="P466" s="79" t="s">
        <v>88</v>
      </c>
      <c r="Q466" s="79">
        <v>1</v>
      </c>
      <c r="R466" s="78" t="s">
        <v>25</v>
      </c>
      <c r="S466" s="79" t="s">
        <v>25</v>
      </c>
      <c r="T466" s="79" t="s">
        <v>25</v>
      </c>
      <c r="U466" s="79">
        <v>1</v>
      </c>
      <c r="V466" s="79" t="s">
        <v>25</v>
      </c>
      <c r="W466" s="79" t="s">
        <v>25</v>
      </c>
      <c r="X466" s="79" t="s">
        <v>25</v>
      </c>
    </row>
    <row r="467" spans="1:24" ht="63.75" customHeight="1">
      <c r="A467" s="77"/>
      <c r="B467" s="79"/>
      <c r="C467" s="98"/>
      <c r="D467" s="98"/>
      <c r="E467" s="93"/>
      <c r="F467" s="68" t="s">
        <v>38</v>
      </c>
      <c r="G467" s="60">
        <f t="shared" si="171"/>
        <v>0</v>
      </c>
      <c r="H467" s="60">
        <v>0</v>
      </c>
      <c r="I467" s="60">
        <v>0</v>
      </c>
      <c r="J467" s="60">
        <v>0</v>
      </c>
      <c r="K467" s="60">
        <v>0</v>
      </c>
      <c r="L467" s="60">
        <v>0</v>
      </c>
      <c r="M467" s="60">
        <v>0</v>
      </c>
      <c r="N467" s="60">
        <v>0</v>
      </c>
      <c r="O467" s="81"/>
      <c r="P467" s="79"/>
      <c r="Q467" s="79"/>
      <c r="R467" s="78"/>
      <c r="S467" s="79"/>
      <c r="T467" s="79"/>
      <c r="U467" s="79"/>
      <c r="V467" s="79"/>
      <c r="W467" s="79"/>
      <c r="X467" s="79"/>
    </row>
    <row r="468" spans="1:24" ht="123" customHeight="1">
      <c r="A468" s="77"/>
      <c r="B468" s="79"/>
      <c r="C468" s="98"/>
      <c r="D468" s="98"/>
      <c r="E468" s="93"/>
      <c r="F468" s="68" t="s">
        <v>39</v>
      </c>
      <c r="G468" s="60">
        <f t="shared" si="171"/>
        <v>0</v>
      </c>
      <c r="H468" s="60">
        <v>0</v>
      </c>
      <c r="I468" s="60">
        <v>0</v>
      </c>
      <c r="J468" s="60">
        <v>0</v>
      </c>
      <c r="K468" s="60">
        <v>0</v>
      </c>
      <c r="L468" s="60">
        <v>0</v>
      </c>
      <c r="M468" s="60">
        <v>0</v>
      </c>
      <c r="N468" s="60">
        <v>0</v>
      </c>
      <c r="O468" s="82"/>
      <c r="P468" s="79"/>
      <c r="Q468" s="79"/>
      <c r="R468" s="78"/>
      <c r="S468" s="79"/>
      <c r="T468" s="79"/>
      <c r="U468" s="79"/>
      <c r="V468" s="79"/>
      <c r="W468" s="79"/>
      <c r="X468" s="79"/>
    </row>
    <row r="469" spans="1:24" ht="26.25" customHeight="1">
      <c r="A469" s="77" t="s">
        <v>389</v>
      </c>
      <c r="B469" s="79" t="s">
        <v>392</v>
      </c>
      <c r="C469" s="98">
        <v>2020</v>
      </c>
      <c r="D469" s="98">
        <v>2026</v>
      </c>
      <c r="E469" s="93" t="s">
        <v>54</v>
      </c>
      <c r="F469" s="68" t="s">
        <v>32</v>
      </c>
      <c r="G469" s="60">
        <f t="shared" si="171"/>
        <v>2077399.2</v>
      </c>
      <c r="H469" s="60">
        <f t="shared" ref="H469:M469" si="173">H470+H471</f>
        <v>0</v>
      </c>
      <c r="I469" s="60">
        <f t="shared" si="173"/>
        <v>0</v>
      </c>
      <c r="J469" s="60">
        <f t="shared" si="173"/>
        <v>0</v>
      </c>
      <c r="K469" s="60">
        <f t="shared" si="173"/>
        <v>2077399.2</v>
      </c>
      <c r="L469" s="60">
        <f t="shared" si="173"/>
        <v>0</v>
      </c>
      <c r="M469" s="60">
        <f t="shared" si="173"/>
        <v>0</v>
      </c>
      <c r="N469" s="60">
        <f>N470+N471</f>
        <v>0</v>
      </c>
      <c r="O469" s="80" t="s">
        <v>390</v>
      </c>
      <c r="P469" s="79" t="s">
        <v>391</v>
      </c>
      <c r="Q469" s="79">
        <v>1</v>
      </c>
      <c r="R469" s="78" t="s">
        <v>25</v>
      </c>
      <c r="S469" s="79" t="s">
        <v>25</v>
      </c>
      <c r="T469" s="79" t="s">
        <v>25</v>
      </c>
      <c r="U469" s="79">
        <v>5.3</v>
      </c>
      <c r="V469" s="79" t="s">
        <v>25</v>
      </c>
      <c r="W469" s="79" t="s">
        <v>25</v>
      </c>
      <c r="X469" s="79" t="s">
        <v>25</v>
      </c>
    </row>
    <row r="470" spans="1:24" ht="63.75" customHeight="1">
      <c r="A470" s="77"/>
      <c r="B470" s="79"/>
      <c r="C470" s="98"/>
      <c r="D470" s="98"/>
      <c r="E470" s="93"/>
      <c r="F470" s="68" t="s">
        <v>38</v>
      </c>
      <c r="G470" s="60">
        <f t="shared" si="171"/>
        <v>2077399.2</v>
      </c>
      <c r="H470" s="60">
        <v>0</v>
      </c>
      <c r="I470" s="60">
        <v>0</v>
      </c>
      <c r="J470" s="60">
        <v>0</v>
      </c>
      <c r="K470" s="60">
        <v>2077399.2</v>
      </c>
      <c r="L470" s="60">
        <v>0</v>
      </c>
      <c r="M470" s="60">
        <v>0</v>
      </c>
      <c r="N470" s="60">
        <v>0</v>
      </c>
      <c r="O470" s="81"/>
      <c r="P470" s="79"/>
      <c r="Q470" s="79"/>
      <c r="R470" s="78"/>
      <c r="S470" s="79"/>
      <c r="T470" s="79"/>
      <c r="U470" s="79"/>
      <c r="V470" s="79"/>
      <c r="W470" s="79"/>
      <c r="X470" s="79"/>
    </row>
    <row r="471" spans="1:24" ht="123" customHeight="1">
      <c r="A471" s="77"/>
      <c r="B471" s="79"/>
      <c r="C471" s="98"/>
      <c r="D471" s="98"/>
      <c r="E471" s="93"/>
      <c r="F471" s="68" t="s">
        <v>39</v>
      </c>
      <c r="G471" s="60">
        <f t="shared" si="171"/>
        <v>0</v>
      </c>
      <c r="H471" s="60">
        <v>0</v>
      </c>
      <c r="I471" s="60">
        <v>0</v>
      </c>
      <c r="J471" s="60">
        <v>0</v>
      </c>
      <c r="K471" s="60">
        <v>0</v>
      </c>
      <c r="L471" s="60">
        <v>0</v>
      </c>
      <c r="M471" s="60">
        <v>0</v>
      </c>
      <c r="N471" s="60">
        <v>0</v>
      </c>
      <c r="O471" s="82"/>
      <c r="P471" s="79"/>
      <c r="Q471" s="79"/>
      <c r="R471" s="78"/>
      <c r="S471" s="79"/>
      <c r="T471" s="79"/>
      <c r="U471" s="79"/>
      <c r="V471" s="79"/>
      <c r="W471" s="79"/>
      <c r="X471" s="79"/>
    </row>
    <row r="472" spans="1:24" ht="26.25" customHeight="1">
      <c r="A472" s="77" t="s">
        <v>395</v>
      </c>
      <c r="B472" s="79" t="s">
        <v>393</v>
      </c>
      <c r="C472" s="98">
        <v>2020</v>
      </c>
      <c r="D472" s="98">
        <v>2026</v>
      </c>
      <c r="E472" s="93" t="s">
        <v>54</v>
      </c>
      <c r="F472" s="68" t="s">
        <v>32</v>
      </c>
      <c r="G472" s="60">
        <f>H472+I472+J472+K472+L472+M472</f>
        <v>580000</v>
      </c>
      <c r="H472" s="60">
        <f t="shared" ref="H472:M472" si="174">H473+H474</f>
        <v>0</v>
      </c>
      <c r="I472" s="60">
        <f t="shared" si="174"/>
        <v>0</v>
      </c>
      <c r="J472" s="60">
        <f t="shared" si="174"/>
        <v>0</v>
      </c>
      <c r="K472" s="60">
        <f t="shared" si="174"/>
        <v>580000</v>
      </c>
      <c r="L472" s="60">
        <f t="shared" si="174"/>
        <v>0</v>
      </c>
      <c r="M472" s="60">
        <f t="shared" si="174"/>
        <v>0</v>
      </c>
      <c r="N472" s="60">
        <f>N473+N474</f>
        <v>0</v>
      </c>
      <c r="O472" s="80" t="s">
        <v>140</v>
      </c>
      <c r="P472" s="79" t="s">
        <v>88</v>
      </c>
      <c r="Q472" s="79">
        <v>1</v>
      </c>
      <c r="R472" s="78" t="s">
        <v>25</v>
      </c>
      <c r="S472" s="79" t="s">
        <v>25</v>
      </c>
      <c r="T472" s="79" t="s">
        <v>25</v>
      </c>
      <c r="U472" s="79">
        <v>1</v>
      </c>
      <c r="V472" s="79" t="s">
        <v>25</v>
      </c>
      <c r="W472" s="79" t="s">
        <v>25</v>
      </c>
      <c r="X472" s="79" t="s">
        <v>25</v>
      </c>
    </row>
    <row r="473" spans="1:24" ht="63.75" customHeight="1">
      <c r="A473" s="77"/>
      <c r="B473" s="79"/>
      <c r="C473" s="98"/>
      <c r="D473" s="98"/>
      <c r="E473" s="93"/>
      <c r="F473" s="68" t="s">
        <v>38</v>
      </c>
      <c r="G473" s="60">
        <f>H473+I473+J473+K473+L473+M473</f>
        <v>23200</v>
      </c>
      <c r="H473" s="60">
        <v>0</v>
      </c>
      <c r="I473" s="60">
        <v>0</v>
      </c>
      <c r="J473" s="60">
        <v>0</v>
      </c>
      <c r="K473" s="60">
        <v>23200</v>
      </c>
      <c r="L473" s="60">
        <v>0</v>
      </c>
      <c r="M473" s="60">
        <v>0</v>
      </c>
      <c r="N473" s="60">
        <v>0</v>
      </c>
      <c r="O473" s="81"/>
      <c r="P473" s="79"/>
      <c r="Q473" s="79"/>
      <c r="R473" s="78"/>
      <c r="S473" s="79"/>
      <c r="T473" s="79"/>
      <c r="U473" s="79"/>
      <c r="V473" s="79"/>
      <c r="W473" s="79"/>
      <c r="X473" s="79"/>
    </row>
    <row r="474" spans="1:24" ht="123" customHeight="1">
      <c r="A474" s="77"/>
      <c r="B474" s="79"/>
      <c r="C474" s="98"/>
      <c r="D474" s="98"/>
      <c r="E474" s="93"/>
      <c r="F474" s="68" t="s">
        <v>39</v>
      </c>
      <c r="G474" s="60">
        <f>H474+I474+J474+K474+L474+M474</f>
        <v>556800</v>
      </c>
      <c r="H474" s="60">
        <v>0</v>
      </c>
      <c r="I474" s="60">
        <v>0</v>
      </c>
      <c r="J474" s="60">
        <v>0</v>
      </c>
      <c r="K474" s="60">
        <v>556800</v>
      </c>
      <c r="L474" s="60">
        <v>0</v>
      </c>
      <c r="M474" s="60">
        <v>0</v>
      </c>
      <c r="N474" s="60">
        <v>0</v>
      </c>
      <c r="O474" s="82"/>
      <c r="P474" s="79"/>
      <c r="Q474" s="79"/>
      <c r="R474" s="78"/>
      <c r="S474" s="79"/>
      <c r="T474" s="79"/>
      <c r="U474" s="79"/>
      <c r="V474" s="79"/>
      <c r="W474" s="79"/>
      <c r="X474" s="79"/>
    </row>
    <row r="475" spans="1:24" ht="26.25" customHeight="1">
      <c r="A475" s="77" t="s">
        <v>396</v>
      </c>
      <c r="B475" s="79" t="s">
        <v>394</v>
      </c>
      <c r="C475" s="98">
        <v>2020</v>
      </c>
      <c r="D475" s="98">
        <v>2026</v>
      </c>
      <c r="E475" s="93" t="s">
        <v>54</v>
      </c>
      <c r="F475" s="68" t="s">
        <v>32</v>
      </c>
      <c r="G475" s="60">
        <f t="shared" ref="G475:G480" si="175">H475+I475+J475+K475+L475+M475</f>
        <v>175800</v>
      </c>
      <c r="H475" s="60">
        <f t="shared" ref="H475:M475" si="176">H476+H477</f>
        <v>0</v>
      </c>
      <c r="I475" s="60">
        <f t="shared" si="176"/>
        <v>0</v>
      </c>
      <c r="J475" s="60">
        <f t="shared" si="176"/>
        <v>0</v>
      </c>
      <c r="K475" s="60">
        <f t="shared" si="176"/>
        <v>175800</v>
      </c>
      <c r="L475" s="60">
        <f t="shared" si="176"/>
        <v>0</v>
      </c>
      <c r="M475" s="60">
        <f t="shared" si="176"/>
        <v>0</v>
      </c>
      <c r="N475" s="60">
        <f>N476+N477</f>
        <v>0</v>
      </c>
      <c r="O475" s="80" t="s">
        <v>140</v>
      </c>
      <c r="P475" s="79" t="s">
        <v>88</v>
      </c>
      <c r="Q475" s="79">
        <v>2</v>
      </c>
      <c r="R475" s="78" t="s">
        <v>25</v>
      </c>
      <c r="S475" s="79" t="s">
        <v>25</v>
      </c>
      <c r="T475" s="79" t="s">
        <v>25</v>
      </c>
      <c r="U475" s="79">
        <v>2</v>
      </c>
      <c r="V475" s="79" t="s">
        <v>25</v>
      </c>
      <c r="W475" s="79" t="s">
        <v>25</v>
      </c>
      <c r="X475" s="79" t="s">
        <v>25</v>
      </c>
    </row>
    <row r="476" spans="1:24" ht="63.75" customHeight="1">
      <c r="A476" s="77"/>
      <c r="B476" s="79"/>
      <c r="C476" s="98"/>
      <c r="D476" s="98"/>
      <c r="E476" s="93"/>
      <c r="F476" s="68" t="s">
        <v>38</v>
      </c>
      <c r="G476" s="60">
        <f t="shared" si="175"/>
        <v>7032</v>
      </c>
      <c r="H476" s="60">
        <v>0</v>
      </c>
      <c r="I476" s="60">
        <v>0</v>
      </c>
      <c r="J476" s="60">
        <v>0</v>
      </c>
      <c r="K476" s="60">
        <v>7032</v>
      </c>
      <c r="L476" s="60">
        <v>0</v>
      </c>
      <c r="M476" s="60">
        <v>0</v>
      </c>
      <c r="N476" s="60">
        <v>0</v>
      </c>
      <c r="O476" s="81"/>
      <c r="P476" s="79"/>
      <c r="Q476" s="79"/>
      <c r="R476" s="78"/>
      <c r="S476" s="79"/>
      <c r="T476" s="79"/>
      <c r="U476" s="79"/>
      <c r="V476" s="79"/>
      <c r="W476" s="79"/>
      <c r="X476" s="79"/>
    </row>
    <row r="477" spans="1:24" ht="123" customHeight="1">
      <c r="A477" s="77"/>
      <c r="B477" s="79"/>
      <c r="C477" s="98"/>
      <c r="D477" s="98"/>
      <c r="E477" s="93"/>
      <c r="F477" s="68" t="s">
        <v>39</v>
      </c>
      <c r="G477" s="60">
        <f t="shared" si="175"/>
        <v>168768</v>
      </c>
      <c r="H477" s="60">
        <v>0</v>
      </c>
      <c r="I477" s="60">
        <v>0</v>
      </c>
      <c r="J477" s="60">
        <v>0</v>
      </c>
      <c r="K477" s="60">
        <v>168768</v>
      </c>
      <c r="L477" s="60">
        <v>0</v>
      </c>
      <c r="M477" s="60">
        <v>0</v>
      </c>
      <c r="N477" s="60">
        <v>0</v>
      </c>
      <c r="O477" s="82"/>
      <c r="P477" s="79"/>
      <c r="Q477" s="79"/>
      <c r="R477" s="78"/>
      <c r="S477" s="79"/>
      <c r="T477" s="79"/>
      <c r="U477" s="79"/>
      <c r="V477" s="79"/>
      <c r="W477" s="79"/>
      <c r="X477" s="79"/>
    </row>
    <row r="478" spans="1:24" ht="26.25" customHeight="1">
      <c r="A478" s="77" t="s">
        <v>410</v>
      </c>
      <c r="B478" s="79" t="s">
        <v>404</v>
      </c>
      <c r="C478" s="98">
        <v>2020</v>
      </c>
      <c r="D478" s="98">
        <v>2026</v>
      </c>
      <c r="E478" s="93" t="s">
        <v>54</v>
      </c>
      <c r="F478" s="68" t="s">
        <v>32</v>
      </c>
      <c r="G478" s="60">
        <f t="shared" si="175"/>
        <v>458347.67</v>
      </c>
      <c r="H478" s="60">
        <f t="shared" ref="H478:N478" si="177">H479+H480</f>
        <v>0</v>
      </c>
      <c r="I478" s="60">
        <f t="shared" si="177"/>
        <v>0</v>
      </c>
      <c r="J478" s="60">
        <f t="shared" si="177"/>
        <v>0</v>
      </c>
      <c r="K478" s="60">
        <f t="shared" si="177"/>
        <v>0</v>
      </c>
      <c r="L478" s="60">
        <f t="shared" si="177"/>
        <v>458347.67</v>
      </c>
      <c r="M478" s="60">
        <f t="shared" si="177"/>
        <v>0</v>
      </c>
      <c r="N478" s="60">
        <f t="shared" si="177"/>
        <v>0</v>
      </c>
      <c r="O478" s="80" t="s">
        <v>132</v>
      </c>
      <c r="P478" s="79" t="s">
        <v>75</v>
      </c>
      <c r="Q478" s="79">
        <v>100</v>
      </c>
      <c r="R478" s="78" t="s">
        <v>25</v>
      </c>
      <c r="S478" s="79" t="s">
        <v>25</v>
      </c>
      <c r="T478" s="79" t="s">
        <v>25</v>
      </c>
      <c r="U478" s="79">
        <v>0</v>
      </c>
      <c r="V478" s="79">
        <v>100</v>
      </c>
      <c r="W478" s="79" t="s">
        <v>25</v>
      </c>
      <c r="X478" s="79" t="s">
        <v>25</v>
      </c>
    </row>
    <row r="479" spans="1:24" ht="63.75" customHeight="1">
      <c r="A479" s="77"/>
      <c r="B479" s="79"/>
      <c r="C479" s="98"/>
      <c r="D479" s="98"/>
      <c r="E479" s="93"/>
      <c r="F479" s="68" t="s">
        <v>38</v>
      </c>
      <c r="G479" s="60">
        <f t="shared" si="175"/>
        <v>18333.91</v>
      </c>
      <c r="H479" s="60">
        <v>0</v>
      </c>
      <c r="I479" s="60">
        <v>0</v>
      </c>
      <c r="J479" s="60">
        <v>0</v>
      </c>
      <c r="K479" s="60">
        <v>0</v>
      </c>
      <c r="L479" s="60">
        <v>18333.91</v>
      </c>
      <c r="M479" s="60">
        <v>0</v>
      </c>
      <c r="N479" s="60">
        <v>0</v>
      </c>
      <c r="O479" s="81"/>
      <c r="P479" s="79"/>
      <c r="Q479" s="79"/>
      <c r="R479" s="78"/>
      <c r="S479" s="79"/>
      <c r="T479" s="79"/>
      <c r="U479" s="79"/>
      <c r="V479" s="79"/>
      <c r="W479" s="79"/>
      <c r="X479" s="79"/>
    </row>
    <row r="480" spans="1:24" ht="123" customHeight="1">
      <c r="A480" s="77"/>
      <c r="B480" s="79"/>
      <c r="C480" s="98"/>
      <c r="D480" s="98"/>
      <c r="E480" s="93"/>
      <c r="F480" s="68" t="s">
        <v>39</v>
      </c>
      <c r="G480" s="60">
        <f t="shared" si="175"/>
        <v>440013.76</v>
      </c>
      <c r="H480" s="60">
        <v>0</v>
      </c>
      <c r="I480" s="60">
        <v>0</v>
      </c>
      <c r="J480" s="60">
        <v>0</v>
      </c>
      <c r="K480" s="60">
        <v>0</v>
      </c>
      <c r="L480" s="60">
        <v>440013.76</v>
      </c>
      <c r="M480" s="60">
        <v>0</v>
      </c>
      <c r="N480" s="60">
        <v>0</v>
      </c>
      <c r="O480" s="82"/>
      <c r="P480" s="79"/>
      <c r="Q480" s="79"/>
      <c r="R480" s="78"/>
      <c r="S480" s="79"/>
      <c r="T480" s="79"/>
      <c r="U480" s="79"/>
      <c r="V480" s="79"/>
      <c r="W480" s="79"/>
      <c r="X480" s="79"/>
    </row>
    <row r="481" spans="1:26" ht="26.25" customHeight="1">
      <c r="A481" s="77" t="s">
        <v>411</v>
      </c>
      <c r="B481" s="79" t="s">
        <v>405</v>
      </c>
      <c r="C481" s="98">
        <v>2020</v>
      </c>
      <c r="D481" s="98">
        <v>2026</v>
      </c>
      <c r="E481" s="93" t="s">
        <v>54</v>
      </c>
      <c r="F481" s="68" t="s">
        <v>32</v>
      </c>
      <c r="G481" s="60">
        <f t="shared" ref="G481:G486" si="178">H481+I481+J481+K481+L481+M481</f>
        <v>489481</v>
      </c>
      <c r="H481" s="60">
        <f t="shared" ref="H481:N481" si="179">H482+H483</f>
        <v>0</v>
      </c>
      <c r="I481" s="60">
        <f t="shared" si="179"/>
        <v>0</v>
      </c>
      <c r="J481" s="60">
        <f t="shared" si="179"/>
        <v>0</v>
      </c>
      <c r="K481" s="60">
        <f t="shared" si="179"/>
        <v>0</v>
      </c>
      <c r="L481" s="60">
        <f t="shared" si="179"/>
        <v>489481</v>
      </c>
      <c r="M481" s="60">
        <f t="shared" si="179"/>
        <v>0</v>
      </c>
      <c r="N481" s="60">
        <f t="shared" si="179"/>
        <v>0</v>
      </c>
      <c r="O481" s="80" t="s">
        <v>132</v>
      </c>
      <c r="P481" s="79" t="s">
        <v>75</v>
      </c>
      <c r="Q481" s="79">
        <v>100</v>
      </c>
      <c r="R481" s="78" t="s">
        <v>25</v>
      </c>
      <c r="S481" s="79" t="s">
        <v>25</v>
      </c>
      <c r="T481" s="79" t="s">
        <v>25</v>
      </c>
      <c r="U481" s="79" t="s">
        <v>25</v>
      </c>
      <c r="V481" s="79">
        <v>100</v>
      </c>
      <c r="W481" s="79" t="s">
        <v>25</v>
      </c>
      <c r="X481" s="79" t="s">
        <v>25</v>
      </c>
    </row>
    <row r="482" spans="1:26" ht="63.75" customHeight="1">
      <c r="A482" s="77"/>
      <c r="B482" s="79"/>
      <c r="C482" s="98"/>
      <c r="D482" s="98"/>
      <c r="E482" s="93"/>
      <c r="F482" s="68" t="s">
        <v>38</v>
      </c>
      <c r="G482" s="60">
        <f t="shared" si="178"/>
        <v>19579.240000000002</v>
      </c>
      <c r="H482" s="60">
        <v>0</v>
      </c>
      <c r="I482" s="60">
        <v>0</v>
      </c>
      <c r="J482" s="60">
        <v>0</v>
      </c>
      <c r="K482" s="60">
        <v>0</v>
      </c>
      <c r="L482" s="60">
        <v>19579.240000000002</v>
      </c>
      <c r="M482" s="60">
        <v>0</v>
      </c>
      <c r="N482" s="60">
        <v>0</v>
      </c>
      <c r="O482" s="81"/>
      <c r="P482" s="79"/>
      <c r="Q482" s="79"/>
      <c r="R482" s="78"/>
      <c r="S482" s="79"/>
      <c r="T482" s="79"/>
      <c r="U482" s="79"/>
      <c r="V482" s="79"/>
      <c r="W482" s="79"/>
      <c r="X482" s="79"/>
    </row>
    <row r="483" spans="1:26" ht="123" customHeight="1">
      <c r="A483" s="77"/>
      <c r="B483" s="79"/>
      <c r="C483" s="98"/>
      <c r="D483" s="98"/>
      <c r="E483" s="93"/>
      <c r="F483" s="68" t="s">
        <v>39</v>
      </c>
      <c r="G483" s="60">
        <f t="shared" si="178"/>
        <v>469901.76</v>
      </c>
      <c r="H483" s="60">
        <v>0</v>
      </c>
      <c r="I483" s="60">
        <v>0</v>
      </c>
      <c r="J483" s="60">
        <v>0</v>
      </c>
      <c r="K483" s="60">
        <v>0</v>
      </c>
      <c r="L483" s="60">
        <v>469901.76</v>
      </c>
      <c r="M483" s="60">
        <v>0</v>
      </c>
      <c r="N483" s="60">
        <v>0</v>
      </c>
      <c r="O483" s="82"/>
      <c r="P483" s="79"/>
      <c r="Q483" s="79"/>
      <c r="R483" s="78"/>
      <c r="S483" s="79"/>
      <c r="T483" s="79"/>
      <c r="U483" s="79"/>
      <c r="V483" s="79"/>
      <c r="W483" s="79"/>
      <c r="X483" s="79"/>
    </row>
    <row r="484" spans="1:26" ht="26.25" customHeight="1">
      <c r="A484" s="77" t="s">
        <v>412</v>
      </c>
      <c r="B484" s="79" t="s">
        <v>413</v>
      </c>
      <c r="C484" s="98">
        <v>2020</v>
      </c>
      <c r="D484" s="98">
        <v>2026</v>
      </c>
      <c r="E484" s="93" t="s">
        <v>54</v>
      </c>
      <c r="F484" s="68" t="s">
        <v>32</v>
      </c>
      <c r="G484" s="60">
        <f t="shared" si="178"/>
        <v>283089</v>
      </c>
      <c r="H484" s="60">
        <f t="shared" ref="H484:N484" si="180">H485+H486</f>
        <v>0</v>
      </c>
      <c r="I484" s="60">
        <f t="shared" si="180"/>
        <v>0</v>
      </c>
      <c r="J484" s="60">
        <f t="shared" si="180"/>
        <v>0</v>
      </c>
      <c r="K484" s="60">
        <f t="shared" si="180"/>
        <v>0</v>
      </c>
      <c r="L484" s="60">
        <f t="shared" si="180"/>
        <v>283089</v>
      </c>
      <c r="M484" s="60">
        <f t="shared" si="180"/>
        <v>0</v>
      </c>
      <c r="N484" s="60">
        <f t="shared" si="180"/>
        <v>0</v>
      </c>
      <c r="O484" s="80" t="s">
        <v>414</v>
      </c>
      <c r="P484" s="79" t="s">
        <v>194</v>
      </c>
      <c r="Q484" s="79">
        <v>1500</v>
      </c>
      <c r="R484" s="78" t="s">
        <v>25</v>
      </c>
      <c r="S484" s="79" t="s">
        <v>25</v>
      </c>
      <c r="T484" s="79" t="s">
        <v>25</v>
      </c>
      <c r="U484" s="79" t="s">
        <v>25</v>
      </c>
      <c r="V484" s="79">
        <v>1500</v>
      </c>
      <c r="W484" s="79" t="s">
        <v>25</v>
      </c>
      <c r="X484" s="79" t="s">
        <v>25</v>
      </c>
    </row>
    <row r="485" spans="1:26" ht="63.75" customHeight="1">
      <c r="A485" s="77"/>
      <c r="B485" s="79"/>
      <c r="C485" s="98"/>
      <c r="D485" s="98"/>
      <c r="E485" s="93"/>
      <c r="F485" s="68" t="s">
        <v>38</v>
      </c>
      <c r="G485" s="60">
        <f t="shared" si="178"/>
        <v>283089</v>
      </c>
      <c r="H485" s="60">
        <v>0</v>
      </c>
      <c r="I485" s="60">
        <v>0</v>
      </c>
      <c r="J485" s="60">
        <v>0</v>
      </c>
      <c r="K485" s="60">
        <v>0</v>
      </c>
      <c r="L485" s="60">
        <v>283089</v>
      </c>
      <c r="M485" s="60">
        <v>0</v>
      </c>
      <c r="N485" s="60">
        <v>0</v>
      </c>
      <c r="O485" s="81"/>
      <c r="P485" s="79"/>
      <c r="Q485" s="79"/>
      <c r="R485" s="78"/>
      <c r="S485" s="79"/>
      <c r="T485" s="79"/>
      <c r="U485" s="79"/>
      <c r="V485" s="79"/>
      <c r="W485" s="79"/>
      <c r="X485" s="79"/>
    </row>
    <row r="486" spans="1:26" ht="123" customHeight="1">
      <c r="A486" s="77"/>
      <c r="B486" s="79"/>
      <c r="C486" s="98"/>
      <c r="D486" s="98"/>
      <c r="E486" s="93"/>
      <c r="F486" s="68" t="s">
        <v>39</v>
      </c>
      <c r="G486" s="60">
        <f t="shared" si="178"/>
        <v>0</v>
      </c>
      <c r="H486" s="60">
        <v>0</v>
      </c>
      <c r="I486" s="60">
        <v>0</v>
      </c>
      <c r="J486" s="60">
        <v>0</v>
      </c>
      <c r="K486" s="60">
        <v>0</v>
      </c>
      <c r="L486" s="60">
        <v>0</v>
      </c>
      <c r="M486" s="60">
        <v>0</v>
      </c>
      <c r="N486" s="60">
        <v>0</v>
      </c>
      <c r="O486" s="82"/>
      <c r="P486" s="79"/>
      <c r="Q486" s="79"/>
      <c r="R486" s="78"/>
      <c r="S486" s="79"/>
      <c r="T486" s="79"/>
      <c r="U486" s="79"/>
      <c r="V486" s="79"/>
      <c r="W486" s="79"/>
      <c r="X486" s="79"/>
    </row>
    <row r="487" spans="1:26" s="14" customFormat="1" ht="47.25" customHeight="1">
      <c r="A487" s="77" t="s">
        <v>196</v>
      </c>
      <c r="B487" s="108" t="s">
        <v>197</v>
      </c>
      <c r="C487" s="90">
        <v>2020</v>
      </c>
      <c r="D487" s="90">
        <v>2026</v>
      </c>
      <c r="E487" s="54" t="s">
        <v>73</v>
      </c>
      <c r="F487" s="72" t="s">
        <v>66</v>
      </c>
      <c r="G487" s="60">
        <f t="shared" ref="G487:G525" si="181">H487+I487+J487+K487+L487+M487</f>
        <v>8728605</v>
      </c>
      <c r="H487" s="60">
        <f t="shared" ref="H487:M487" si="182">H488+H489</f>
        <v>2000</v>
      </c>
      <c r="I487" s="60">
        <f t="shared" si="182"/>
        <v>2939055</v>
      </c>
      <c r="J487" s="60">
        <f t="shared" si="182"/>
        <v>1005050</v>
      </c>
      <c r="K487" s="60">
        <f t="shared" si="182"/>
        <v>2792500</v>
      </c>
      <c r="L487" s="60">
        <f t="shared" si="182"/>
        <v>1990000</v>
      </c>
      <c r="M487" s="60">
        <f t="shared" si="182"/>
        <v>0</v>
      </c>
      <c r="N487" s="60">
        <f>N488+N489</f>
        <v>0</v>
      </c>
      <c r="O487" s="100" t="s">
        <v>25</v>
      </c>
      <c r="P487" s="100" t="s">
        <v>25</v>
      </c>
      <c r="Q487" s="100" t="s">
        <v>25</v>
      </c>
      <c r="R487" s="100" t="s">
        <v>25</v>
      </c>
      <c r="S487" s="100" t="s">
        <v>25</v>
      </c>
      <c r="T487" s="100" t="s">
        <v>25</v>
      </c>
      <c r="U487" s="100" t="s">
        <v>25</v>
      </c>
      <c r="V487" s="100" t="s">
        <v>25</v>
      </c>
      <c r="W487" s="100" t="s">
        <v>25</v>
      </c>
      <c r="X487" s="100" t="s">
        <v>25</v>
      </c>
      <c r="Y487" s="13"/>
      <c r="Z487" s="13"/>
    </row>
    <row r="488" spans="1:26" s="14" customFormat="1" ht="68.25" customHeight="1">
      <c r="A488" s="77"/>
      <c r="B488" s="108"/>
      <c r="C488" s="90"/>
      <c r="D488" s="90"/>
      <c r="E488" s="54"/>
      <c r="F488" s="72" t="s">
        <v>38</v>
      </c>
      <c r="G488" s="60">
        <f t="shared" si="181"/>
        <v>3425611.5</v>
      </c>
      <c r="H488" s="60">
        <f t="shared" ref="H488:M489" si="183">H491</f>
        <v>2000</v>
      </c>
      <c r="I488" s="60">
        <f t="shared" si="183"/>
        <v>293905.5</v>
      </c>
      <c r="J488" s="60">
        <f t="shared" si="183"/>
        <v>138206</v>
      </c>
      <c r="K488" s="60">
        <f t="shared" si="183"/>
        <v>2792500</v>
      </c>
      <c r="L488" s="60">
        <f t="shared" si="183"/>
        <v>199000</v>
      </c>
      <c r="M488" s="60">
        <f t="shared" si="183"/>
        <v>0</v>
      </c>
      <c r="N488" s="60">
        <f>N491</f>
        <v>0</v>
      </c>
      <c r="O488" s="100"/>
      <c r="P488" s="100"/>
      <c r="Q488" s="100"/>
      <c r="R488" s="100"/>
      <c r="S488" s="100"/>
      <c r="T488" s="100"/>
      <c r="U488" s="100"/>
      <c r="V488" s="100"/>
      <c r="W488" s="100"/>
      <c r="X488" s="100"/>
      <c r="Y488" s="13"/>
      <c r="Z488" s="13"/>
    </row>
    <row r="489" spans="1:26" s="14" customFormat="1" ht="93" customHeight="1">
      <c r="A489" s="77"/>
      <c r="B489" s="108"/>
      <c r="C489" s="90"/>
      <c r="D489" s="90"/>
      <c r="E489" s="54"/>
      <c r="F489" s="72" t="s">
        <v>67</v>
      </c>
      <c r="G489" s="60">
        <f t="shared" si="181"/>
        <v>5302993.5</v>
      </c>
      <c r="H489" s="60">
        <f t="shared" si="183"/>
        <v>0</v>
      </c>
      <c r="I489" s="60">
        <f t="shared" si="183"/>
        <v>2645149.5</v>
      </c>
      <c r="J489" s="60">
        <f t="shared" si="183"/>
        <v>866844</v>
      </c>
      <c r="K489" s="60">
        <f t="shared" si="183"/>
        <v>0</v>
      </c>
      <c r="L489" s="60">
        <f t="shared" si="183"/>
        <v>1791000</v>
      </c>
      <c r="M489" s="60">
        <f t="shared" si="183"/>
        <v>0</v>
      </c>
      <c r="N489" s="60">
        <f>N492</f>
        <v>0</v>
      </c>
      <c r="O489" s="100"/>
      <c r="P489" s="100"/>
      <c r="Q489" s="100"/>
      <c r="R489" s="100"/>
      <c r="S489" s="100"/>
      <c r="T489" s="100"/>
      <c r="U489" s="100"/>
      <c r="V489" s="100"/>
      <c r="W489" s="100"/>
      <c r="X489" s="100"/>
      <c r="Y489" s="13"/>
      <c r="Z489" s="13"/>
    </row>
    <row r="490" spans="1:26" s="14" customFormat="1" ht="26.25" customHeight="1">
      <c r="A490" s="77" t="s">
        <v>196</v>
      </c>
      <c r="B490" s="139" t="s">
        <v>198</v>
      </c>
      <c r="C490" s="90">
        <v>2020</v>
      </c>
      <c r="D490" s="90">
        <v>2026</v>
      </c>
      <c r="E490" s="93" t="s">
        <v>73</v>
      </c>
      <c r="F490" s="72" t="s">
        <v>66</v>
      </c>
      <c r="G490" s="60">
        <f t="shared" si="181"/>
        <v>8728605</v>
      </c>
      <c r="H490" s="60">
        <f t="shared" ref="H490:M490" si="184">H491+H492</f>
        <v>2000</v>
      </c>
      <c r="I490" s="60">
        <f t="shared" si="184"/>
        <v>2939055</v>
      </c>
      <c r="J490" s="60">
        <f t="shared" si="184"/>
        <v>1005050</v>
      </c>
      <c r="K490" s="60">
        <f t="shared" si="184"/>
        <v>2792500</v>
      </c>
      <c r="L490" s="60">
        <f t="shared" si="184"/>
        <v>1990000</v>
      </c>
      <c r="M490" s="60">
        <f t="shared" si="184"/>
        <v>0</v>
      </c>
      <c r="N490" s="60">
        <f>N491+N492</f>
        <v>0</v>
      </c>
      <c r="O490" s="100" t="s">
        <v>25</v>
      </c>
      <c r="P490" s="100" t="s">
        <v>25</v>
      </c>
      <c r="Q490" s="100" t="s">
        <v>25</v>
      </c>
      <c r="R490" s="100" t="s">
        <v>25</v>
      </c>
      <c r="S490" s="100" t="s">
        <v>25</v>
      </c>
      <c r="T490" s="100" t="s">
        <v>25</v>
      </c>
      <c r="U490" s="100" t="s">
        <v>25</v>
      </c>
      <c r="V490" s="100" t="s">
        <v>25</v>
      </c>
      <c r="W490" s="100" t="s">
        <v>25</v>
      </c>
      <c r="X490" s="100" t="s">
        <v>25</v>
      </c>
      <c r="Y490" s="13"/>
      <c r="Z490" s="13"/>
    </row>
    <row r="491" spans="1:26" s="14" customFormat="1" ht="75.75" customHeight="1">
      <c r="A491" s="77"/>
      <c r="B491" s="139"/>
      <c r="C491" s="90"/>
      <c r="D491" s="90"/>
      <c r="E491" s="93"/>
      <c r="F491" s="72" t="s">
        <v>38</v>
      </c>
      <c r="G491" s="60">
        <f t="shared" si="181"/>
        <v>3425611.5</v>
      </c>
      <c r="H491" s="60">
        <f>H494+H497</f>
        <v>2000</v>
      </c>
      <c r="I491" s="60">
        <f>I494+I497+I500</f>
        <v>293905.5</v>
      </c>
      <c r="J491" s="60">
        <f>J494+J497</f>
        <v>138206</v>
      </c>
      <c r="K491" s="60">
        <f>K494+K497+K500+K503</f>
        <v>2792500</v>
      </c>
      <c r="L491" s="60">
        <f t="shared" ref="L491:N492" si="185">L494+L497+L500+L503+L506</f>
        <v>199000</v>
      </c>
      <c r="M491" s="60">
        <f t="shared" si="185"/>
        <v>0</v>
      </c>
      <c r="N491" s="60">
        <f t="shared" si="185"/>
        <v>0</v>
      </c>
      <c r="O491" s="100"/>
      <c r="P491" s="100"/>
      <c r="Q491" s="100"/>
      <c r="R491" s="100"/>
      <c r="S491" s="100"/>
      <c r="T491" s="100"/>
      <c r="U491" s="100"/>
      <c r="V491" s="100"/>
      <c r="W491" s="100"/>
      <c r="X491" s="100"/>
      <c r="Y491" s="13"/>
      <c r="Z491" s="13"/>
    </row>
    <row r="492" spans="1:26" s="14" customFormat="1" ht="103.5" customHeight="1">
      <c r="A492" s="77"/>
      <c r="B492" s="139"/>
      <c r="C492" s="90"/>
      <c r="D492" s="90"/>
      <c r="E492" s="93"/>
      <c r="F492" s="72" t="s">
        <v>67</v>
      </c>
      <c r="G492" s="60">
        <f t="shared" si="181"/>
        <v>5302993.5</v>
      </c>
      <c r="H492" s="60">
        <f>H495+H498</f>
        <v>0</v>
      </c>
      <c r="I492" s="60">
        <f>I495+I498+I501</f>
        <v>2645149.5</v>
      </c>
      <c r="J492" s="60">
        <f>J495+J498</f>
        <v>866844</v>
      </c>
      <c r="K492" s="60">
        <f>K495+K498+K501+K504</f>
        <v>0</v>
      </c>
      <c r="L492" s="60">
        <f t="shared" si="185"/>
        <v>1791000</v>
      </c>
      <c r="M492" s="60">
        <f t="shared" si="185"/>
        <v>0</v>
      </c>
      <c r="N492" s="60">
        <f t="shared" si="185"/>
        <v>0</v>
      </c>
      <c r="O492" s="100"/>
      <c r="P492" s="100"/>
      <c r="Q492" s="100"/>
      <c r="R492" s="100"/>
      <c r="S492" s="100"/>
      <c r="T492" s="100"/>
      <c r="U492" s="100"/>
      <c r="V492" s="100"/>
      <c r="W492" s="100"/>
      <c r="X492" s="100"/>
      <c r="Y492" s="13"/>
      <c r="Z492" s="13"/>
    </row>
    <row r="493" spans="1:26" s="14" customFormat="1" ht="33.75" customHeight="1">
      <c r="A493" s="77" t="s">
        <v>199</v>
      </c>
      <c r="B493" s="136" t="s">
        <v>200</v>
      </c>
      <c r="C493" s="90">
        <v>2020</v>
      </c>
      <c r="D493" s="90">
        <v>2026</v>
      </c>
      <c r="E493" s="93" t="s">
        <v>73</v>
      </c>
      <c r="F493" s="72" t="s">
        <v>66</v>
      </c>
      <c r="G493" s="60">
        <f t="shared" si="181"/>
        <v>3486605</v>
      </c>
      <c r="H493" s="60">
        <f t="shared" ref="H493:M493" si="186">H494+H495</f>
        <v>0</v>
      </c>
      <c r="I493" s="60">
        <f t="shared" si="186"/>
        <v>989055</v>
      </c>
      <c r="J493" s="60">
        <f t="shared" si="186"/>
        <v>1005050</v>
      </c>
      <c r="K493" s="60">
        <f t="shared" si="186"/>
        <v>1492500</v>
      </c>
      <c r="L493" s="60">
        <f t="shared" si="186"/>
        <v>0</v>
      </c>
      <c r="M493" s="60">
        <f t="shared" si="186"/>
        <v>0</v>
      </c>
      <c r="N493" s="60">
        <f>N494+N495</f>
        <v>0</v>
      </c>
      <c r="O493" s="140" t="s">
        <v>201</v>
      </c>
      <c r="P493" s="79" t="s">
        <v>75</v>
      </c>
      <c r="Q493" s="79" t="s">
        <v>25</v>
      </c>
      <c r="R493" s="79">
        <v>100</v>
      </c>
      <c r="S493" s="79">
        <v>100</v>
      </c>
      <c r="T493" s="79">
        <v>100</v>
      </c>
      <c r="U493" s="79">
        <v>100</v>
      </c>
      <c r="V493" s="79">
        <v>100</v>
      </c>
      <c r="W493" s="79">
        <v>100</v>
      </c>
      <c r="X493" s="79">
        <v>100</v>
      </c>
      <c r="Y493" s="13"/>
      <c r="Z493" s="13"/>
    </row>
    <row r="494" spans="1:26" s="14" customFormat="1" ht="75" customHeight="1">
      <c r="A494" s="77"/>
      <c r="B494" s="136"/>
      <c r="C494" s="90"/>
      <c r="D494" s="90"/>
      <c r="E494" s="93"/>
      <c r="F494" s="72" t="s">
        <v>38</v>
      </c>
      <c r="G494" s="60">
        <f t="shared" si="181"/>
        <v>1729611.5</v>
      </c>
      <c r="H494" s="60">
        <v>0</v>
      </c>
      <c r="I494" s="60">
        <v>98905.5</v>
      </c>
      <c r="J494" s="60">
        <v>138206</v>
      </c>
      <c r="K494" s="60">
        <f>1343250+149250</f>
        <v>1492500</v>
      </c>
      <c r="L494" s="60">
        <v>0</v>
      </c>
      <c r="M494" s="60">
        <v>0</v>
      </c>
      <c r="N494" s="60">
        <v>0</v>
      </c>
      <c r="O494" s="140"/>
      <c r="P494" s="79"/>
      <c r="Q494" s="79"/>
      <c r="R494" s="79"/>
      <c r="S494" s="79"/>
      <c r="T494" s="79"/>
      <c r="U494" s="79"/>
      <c r="V494" s="79"/>
      <c r="W494" s="79"/>
      <c r="X494" s="79"/>
      <c r="Y494" s="13"/>
      <c r="Z494" s="13"/>
    </row>
    <row r="495" spans="1:26" s="14" customFormat="1" ht="96" customHeight="1">
      <c r="A495" s="77"/>
      <c r="B495" s="136"/>
      <c r="C495" s="90"/>
      <c r="D495" s="90"/>
      <c r="E495" s="93"/>
      <c r="F495" s="72" t="s">
        <v>67</v>
      </c>
      <c r="G495" s="60">
        <f t="shared" si="181"/>
        <v>1756993.5</v>
      </c>
      <c r="H495" s="60">
        <v>0</v>
      </c>
      <c r="I495" s="60">
        <v>890149.5</v>
      </c>
      <c r="J495" s="60">
        <v>866844</v>
      </c>
      <c r="K495" s="60">
        <v>0</v>
      </c>
      <c r="L495" s="60">
        <v>0</v>
      </c>
      <c r="M495" s="60">
        <v>0</v>
      </c>
      <c r="N495" s="60">
        <v>0</v>
      </c>
      <c r="O495" s="140"/>
      <c r="P495" s="79"/>
      <c r="Q495" s="79"/>
      <c r="R495" s="79"/>
      <c r="S495" s="79"/>
      <c r="T495" s="79"/>
      <c r="U495" s="79"/>
      <c r="V495" s="79"/>
      <c r="W495" s="79"/>
      <c r="X495" s="79"/>
      <c r="Y495" s="13"/>
      <c r="Z495" s="13"/>
    </row>
    <row r="496" spans="1:26" s="14" customFormat="1" ht="33.75" customHeight="1">
      <c r="A496" s="77" t="s">
        <v>329</v>
      </c>
      <c r="B496" s="136" t="s">
        <v>202</v>
      </c>
      <c r="C496" s="90">
        <v>2020</v>
      </c>
      <c r="D496" s="90">
        <v>2026</v>
      </c>
      <c r="E496" s="93" t="s">
        <v>73</v>
      </c>
      <c r="F496" s="72" t="s">
        <v>66</v>
      </c>
      <c r="G496" s="60">
        <f t="shared" si="181"/>
        <v>2000</v>
      </c>
      <c r="H496" s="60">
        <f t="shared" ref="H496:M496" si="187">H497+H498</f>
        <v>2000</v>
      </c>
      <c r="I496" s="60">
        <f t="shared" si="187"/>
        <v>0</v>
      </c>
      <c r="J496" s="60">
        <f t="shared" si="187"/>
        <v>0</v>
      </c>
      <c r="K496" s="60">
        <f t="shared" si="187"/>
        <v>0</v>
      </c>
      <c r="L496" s="60">
        <f t="shared" si="187"/>
        <v>0</v>
      </c>
      <c r="M496" s="60">
        <f t="shared" si="187"/>
        <v>0</v>
      </c>
      <c r="N496" s="60">
        <f>N497+N498</f>
        <v>0</v>
      </c>
      <c r="O496" s="103" t="s">
        <v>74</v>
      </c>
      <c r="P496" s="79" t="s">
        <v>75</v>
      </c>
      <c r="Q496" s="79" t="s">
        <v>25</v>
      </c>
      <c r="R496" s="79">
        <v>100</v>
      </c>
      <c r="S496" s="79">
        <v>100</v>
      </c>
      <c r="T496" s="79">
        <v>100</v>
      </c>
      <c r="U496" s="79">
        <v>100</v>
      </c>
      <c r="V496" s="79">
        <v>100</v>
      </c>
      <c r="W496" s="79">
        <v>100</v>
      </c>
      <c r="X496" s="79">
        <v>100</v>
      </c>
      <c r="Y496" s="13"/>
      <c r="Z496" s="13"/>
    </row>
    <row r="497" spans="1:26" s="14" customFormat="1" ht="75" customHeight="1">
      <c r="A497" s="77"/>
      <c r="B497" s="136"/>
      <c r="C497" s="90"/>
      <c r="D497" s="90"/>
      <c r="E497" s="93"/>
      <c r="F497" s="72" t="s">
        <v>38</v>
      </c>
      <c r="G497" s="60">
        <f t="shared" si="181"/>
        <v>2000</v>
      </c>
      <c r="H497" s="60">
        <v>2000</v>
      </c>
      <c r="I497" s="60">
        <v>0</v>
      </c>
      <c r="J497" s="60">
        <v>0</v>
      </c>
      <c r="K497" s="60">
        <v>0</v>
      </c>
      <c r="L497" s="60">
        <v>0</v>
      </c>
      <c r="M497" s="60">
        <v>0</v>
      </c>
      <c r="N497" s="60">
        <v>0</v>
      </c>
      <c r="O497" s="103"/>
      <c r="P497" s="79"/>
      <c r="Q497" s="79"/>
      <c r="R497" s="79"/>
      <c r="S497" s="79"/>
      <c r="T497" s="79"/>
      <c r="U497" s="79"/>
      <c r="V497" s="79"/>
      <c r="W497" s="79"/>
      <c r="X497" s="79"/>
      <c r="Y497" s="13"/>
      <c r="Z497" s="13"/>
    </row>
    <row r="498" spans="1:26" s="14" customFormat="1" ht="96" customHeight="1">
      <c r="A498" s="77"/>
      <c r="B498" s="136"/>
      <c r="C498" s="90"/>
      <c r="D498" s="90"/>
      <c r="E498" s="93"/>
      <c r="F498" s="72" t="s">
        <v>67</v>
      </c>
      <c r="G498" s="60">
        <f t="shared" si="181"/>
        <v>0</v>
      </c>
      <c r="H498" s="60">
        <v>0</v>
      </c>
      <c r="I498" s="60">
        <v>0</v>
      </c>
      <c r="J498" s="60">
        <v>0</v>
      </c>
      <c r="K498" s="60">
        <v>0</v>
      </c>
      <c r="L498" s="60">
        <v>0</v>
      </c>
      <c r="M498" s="60">
        <v>0</v>
      </c>
      <c r="N498" s="60">
        <v>0</v>
      </c>
      <c r="O498" s="103"/>
      <c r="P498" s="79"/>
      <c r="Q498" s="79"/>
      <c r="R498" s="79"/>
      <c r="S498" s="79"/>
      <c r="T498" s="79"/>
      <c r="U498" s="79"/>
      <c r="V498" s="79"/>
      <c r="W498" s="79"/>
      <c r="X498" s="79"/>
      <c r="Y498" s="13"/>
      <c r="Z498" s="13"/>
    </row>
    <row r="499" spans="1:26" s="14" customFormat="1" ht="33.75" customHeight="1">
      <c r="A499" s="77" t="s">
        <v>330</v>
      </c>
      <c r="B499" s="136" t="s">
        <v>203</v>
      </c>
      <c r="C499" s="90">
        <v>2020</v>
      </c>
      <c r="D499" s="90">
        <v>2026</v>
      </c>
      <c r="E499" s="93" t="s">
        <v>73</v>
      </c>
      <c r="F499" s="72" t="s">
        <v>66</v>
      </c>
      <c r="G499" s="60">
        <f t="shared" si="181"/>
        <v>3927000</v>
      </c>
      <c r="H499" s="60">
        <f t="shared" ref="H499:M499" si="188">H500+H501</f>
        <v>2000</v>
      </c>
      <c r="I499" s="60">
        <f t="shared" si="188"/>
        <v>1950000</v>
      </c>
      <c r="J499" s="60">
        <f t="shared" si="188"/>
        <v>0</v>
      </c>
      <c r="K499" s="60">
        <f t="shared" si="188"/>
        <v>985000</v>
      </c>
      <c r="L499" s="60">
        <f t="shared" si="188"/>
        <v>990000</v>
      </c>
      <c r="M499" s="60">
        <f t="shared" si="188"/>
        <v>0</v>
      </c>
      <c r="N499" s="60">
        <f>N500+N501</f>
        <v>0</v>
      </c>
      <c r="O499" s="103" t="s">
        <v>74</v>
      </c>
      <c r="P499" s="79" t="s">
        <v>75</v>
      </c>
      <c r="Q499" s="79" t="s">
        <v>25</v>
      </c>
      <c r="R499" s="79">
        <v>100</v>
      </c>
      <c r="S499" s="79">
        <v>100</v>
      </c>
      <c r="T499" s="79">
        <v>100</v>
      </c>
      <c r="U499" s="79">
        <v>100</v>
      </c>
      <c r="V499" s="79">
        <v>100</v>
      </c>
      <c r="W499" s="79">
        <v>100</v>
      </c>
      <c r="X499" s="79">
        <v>100</v>
      </c>
      <c r="Y499" s="13"/>
      <c r="Z499" s="13"/>
    </row>
    <row r="500" spans="1:26" s="14" customFormat="1" ht="75" customHeight="1">
      <c r="A500" s="77"/>
      <c r="B500" s="136"/>
      <c r="C500" s="90"/>
      <c r="D500" s="90"/>
      <c r="E500" s="93"/>
      <c r="F500" s="72" t="s">
        <v>38</v>
      </c>
      <c r="G500" s="60">
        <f t="shared" si="181"/>
        <v>1281000</v>
      </c>
      <c r="H500" s="60">
        <v>2000</v>
      </c>
      <c r="I500" s="60">
        <v>195000</v>
      </c>
      <c r="J500" s="60">
        <v>0</v>
      </c>
      <c r="K500" s="60">
        <f>886500+98500</f>
        <v>985000</v>
      </c>
      <c r="L500" s="60">
        <v>99000</v>
      </c>
      <c r="M500" s="60">
        <v>0</v>
      </c>
      <c r="N500" s="60">
        <v>0</v>
      </c>
      <c r="O500" s="103"/>
      <c r="P500" s="79"/>
      <c r="Q500" s="79"/>
      <c r="R500" s="79"/>
      <c r="S500" s="79"/>
      <c r="T500" s="79"/>
      <c r="U500" s="79"/>
      <c r="V500" s="79"/>
      <c r="W500" s="79"/>
      <c r="X500" s="79"/>
      <c r="Y500" s="13"/>
      <c r="Z500" s="13"/>
    </row>
    <row r="501" spans="1:26" s="14" customFormat="1" ht="96" customHeight="1">
      <c r="A501" s="77"/>
      <c r="B501" s="136"/>
      <c r="C501" s="90"/>
      <c r="D501" s="90"/>
      <c r="E501" s="93"/>
      <c r="F501" s="72" t="s">
        <v>67</v>
      </c>
      <c r="G501" s="60">
        <f t="shared" si="181"/>
        <v>2646000</v>
      </c>
      <c r="H501" s="60">
        <v>0</v>
      </c>
      <c r="I501" s="60">
        <v>1755000</v>
      </c>
      <c r="J501" s="60">
        <v>0</v>
      </c>
      <c r="K501" s="60">
        <v>0</v>
      </c>
      <c r="L501" s="60">
        <v>891000</v>
      </c>
      <c r="M501" s="60">
        <v>0</v>
      </c>
      <c r="N501" s="60">
        <v>0</v>
      </c>
      <c r="O501" s="103"/>
      <c r="P501" s="79"/>
      <c r="Q501" s="79"/>
      <c r="R501" s="79"/>
      <c r="S501" s="79"/>
      <c r="T501" s="79"/>
      <c r="U501" s="79"/>
      <c r="V501" s="79"/>
      <c r="W501" s="79"/>
      <c r="X501" s="79"/>
      <c r="Y501" s="13"/>
      <c r="Z501" s="13"/>
    </row>
    <row r="502" spans="1:26" s="14" customFormat="1" ht="33.75" customHeight="1">
      <c r="A502" s="77" t="s">
        <v>331</v>
      </c>
      <c r="B502" s="136" t="s">
        <v>417</v>
      </c>
      <c r="C502" s="90">
        <v>2020</v>
      </c>
      <c r="D502" s="90">
        <v>2026</v>
      </c>
      <c r="E502" s="93" t="s">
        <v>73</v>
      </c>
      <c r="F502" s="72" t="s">
        <v>66</v>
      </c>
      <c r="G502" s="60">
        <f t="shared" ref="G502:G507" si="189">H502+I502+J502+K502+L502+M502</f>
        <v>1315000</v>
      </c>
      <c r="H502" s="60">
        <f t="shared" ref="H502:M502" si="190">H503+H504</f>
        <v>0</v>
      </c>
      <c r="I502" s="60">
        <f t="shared" si="190"/>
        <v>0</v>
      </c>
      <c r="J502" s="60">
        <f t="shared" si="190"/>
        <v>0</v>
      </c>
      <c r="K502" s="60">
        <f t="shared" si="190"/>
        <v>315000</v>
      </c>
      <c r="L502" s="60">
        <f t="shared" si="190"/>
        <v>1000000</v>
      </c>
      <c r="M502" s="60">
        <f t="shared" si="190"/>
        <v>0</v>
      </c>
      <c r="N502" s="60">
        <f>N503+N504</f>
        <v>0</v>
      </c>
      <c r="O502" s="103" t="s">
        <v>74</v>
      </c>
      <c r="P502" s="79" t="s">
        <v>75</v>
      </c>
      <c r="Q502" s="79" t="s">
        <v>25</v>
      </c>
      <c r="R502" s="79" t="s">
        <v>25</v>
      </c>
      <c r="S502" s="79" t="s">
        <v>25</v>
      </c>
      <c r="T502" s="79" t="s">
        <v>25</v>
      </c>
      <c r="U502" s="79">
        <v>100</v>
      </c>
      <c r="V502" s="79" t="s">
        <v>25</v>
      </c>
      <c r="W502" s="79" t="s">
        <v>25</v>
      </c>
      <c r="X502" s="79" t="s">
        <v>25</v>
      </c>
      <c r="Y502" s="13"/>
      <c r="Z502" s="13"/>
    </row>
    <row r="503" spans="1:26" s="14" customFormat="1" ht="75" customHeight="1">
      <c r="A503" s="77"/>
      <c r="B503" s="136"/>
      <c r="C503" s="90"/>
      <c r="D503" s="90"/>
      <c r="E503" s="93"/>
      <c r="F503" s="72" t="s">
        <v>38</v>
      </c>
      <c r="G503" s="60">
        <f t="shared" si="189"/>
        <v>415000</v>
      </c>
      <c r="H503" s="60">
        <v>0</v>
      </c>
      <c r="I503" s="60">
        <v>0</v>
      </c>
      <c r="J503" s="60">
        <v>0</v>
      </c>
      <c r="K503" s="60">
        <f>283500+31500</f>
        <v>315000</v>
      </c>
      <c r="L503" s="60">
        <v>100000</v>
      </c>
      <c r="M503" s="60">
        <v>0</v>
      </c>
      <c r="N503" s="60">
        <v>0</v>
      </c>
      <c r="O503" s="103"/>
      <c r="P503" s="79"/>
      <c r="Q503" s="79"/>
      <c r="R503" s="79"/>
      <c r="S503" s="79"/>
      <c r="T503" s="79"/>
      <c r="U503" s="79"/>
      <c r="V503" s="79"/>
      <c r="W503" s="79"/>
      <c r="X503" s="79"/>
      <c r="Y503" s="13"/>
      <c r="Z503" s="13"/>
    </row>
    <row r="504" spans="1:26" s="14" customFormat="1" ht="99.75" customHeight="1">
      <c r="A504" s="77"/>
      <c r="B504" s="136"/>
      <c r="C504" s="90"/>
      <c r="D504" s="90"/>
      <c r="E504" s="93"/>
      <c r="F504" s="72" t="s">
        <v>67</v>
      </c>
      <c r="G504" s="60">
        <f t="shared" si="189"/>
        <v>900000</v>
      </c>
      <c r="H504" s="60">
        <v>0</v>
      </c>
      <c r="I504" s="60">
        <v>0</v>
      </c>
      <c r="J504" s="60">
        <v>0</v>
      </c>
      <c r="K504" s="60">
        <v>0</v>
      </c>
      <c r="L504" s="60">
        <v>900000</v>
      </c>
      <c r="M504" s="60">
        <v>0</v>
      </c>
      <c r="N504" s="60">
        <v>0</v>
      </c>
      <c r="O504" s="103"/>
      <c r="P504" s="79"/>
      <c r="Q504" s="79"/>
      <c r="R504" s="79"/>
      <c r="S504" s="79"/>
      <c r="T504" s="79"/>
      <c r="U504" s="79"/>
      <c r="V504" s="79"/>
      <c r="W504" s="79"/>
      <c r="X504" s="79"/>
      <c r="Y504" s="13"/>
      <c r="Z504" s="13"/>
    </row>
    <row r="505" spans="1:26" s="14" customFormat="1" ht="33.75" customHeight="1">
      <c r="A505" s="77" t="s">
        <v>406</v>
      </c>
      <c r="B505" s="136" t="s">
        <v>407</v>
      </c>
      <c r="C505" s="90">
        <v>2020</v>
      </c>
      <c r="D505" s="90">
        <v>2026</v>
      </c>
      <c r="E505" s="93" t="s">
        <v>73</v>
      </c>
      <c r="F505" s="72" t="s">
        <v>66</v>
      </c>
      <c r="G505" s="60">
        <f t="shared" si="189"/>
        <v>0</v>
      </c>
      <c r="H505" s="60">
        <f t="shared" ref="H505:M505" si="191">H506+H507</f>
        <v>0</v>
      </c>
      <c r="I505" s="60">
        <f t="shared" si="191"/>
        <v>0</v>
      </c>
      <c r="J505" s="60">
        <f t="shared" si="191"/>
        <v>0</v>
      </c>
      <c r="K505" s="60">
        <f t="shared" si="191"/>
        <v>0</v>
      </c>
      <c r="L505" s="60">
        <f t="shared" si="191"/>
        <v>0</v>
      </c>
      <c r="M505" s="60">
        <f t="shared" si="191"/>
        <v>0</v>
      </c>
      <c r="N505" s="60">
        <f>N506+N507</f>
        <v>0</v>
      </c>
      <c r="O505" s="103" t="s">
        <v>408</v>
      </c>
      <c r="P505" s="79" t="s">
        <v>88</v>
      </c>
      <c r="Q505" s="79" t="s">
        <v>25</v>
      </c>
      <c r="R505" s="79" t="s">
        <v>25</v>
      </c>
      <c r="S505" s="79" t="s">
        <v>25</v>
      </c>
      <c r="T505" s="79" t="s">
        <v>25</v>
      </c>
      <c r="U505" s="79" t="s">
        <v>25</v>
      </c>
      <c r="V505" s="79">
        <v>2</v>
      </c>
      <c r="W505" s="79" t="s">
        <v>25</v>
      </c>
      <c r="X505" s="79" t="s">
        <v>25</v>
      </c>
      <c r="Y505" s="13"/>
      <c r="Z505" s="13"/>
    </row>
    <row r="506" spans="1:26" s="14" customFormat="1" ht="75" customHeight="1">
      <c r="A506" s="77"/>
      <c r="B506" s="136"/>
      <c r="C506" s="90"/>
      <c r="D506" s="90"/>
      <c r="E506" s="93"/>
      <c r="F506" s="72" t="s">
        <v>38</v>
      </c>
      <c r="G506" s="60">
        <f t="shared" si="189"/>
        <v>0</v>
      </c>
      <c r="H506" s="60">
        <v>0</v>
      </c>
      <c r="I506" s="60">
        <v>0</v>
      </c>
      <c r="J506" s="60">
        <v>0</v>
      </c>
      <c r="K506" s="60">
        <v>0</v>
      </c>
      <c r="L506" s="60">
        <v>0</v>
      </c>
      <c r="M506" s="60">
        <v>0</v>
      </c>
      <c r="N506" s="60">
        <v>0</v>
      </c>
      <c r="O506" s="103"/>
      <c r="P506" s="79"/>
      <c r="Q506" s="79"/>
      <c r="R506" s="79"/>
      <c r="S506" s="79"/>
      <c r="T506" s="79"/>
      <c r="U506" s="79"/>
      <c r="V506" s="79"/>
      <c r="W506" s="79"/>
      <c r="X506" s="79"/>
      <c r="Y506" s="13"/>
      <c r="Z506" s="13"/>
    </row>
    <row r="507" spans="1:26" s="14" customFormat="1" ht="99.75" customHeight="1">
      <c r="A507" s="77"/>
      <c r="B507" s="136"/>
      <c r="C507" s="90"/>
      <c r="D507" s="90"/>
      <c r="E507" s="93"/>
      <c r="F507" s="72" t="s">
        <v>67</v>
      </c>
      <c r="G507" s="60">
        <f t="shared" si="189"/>
        <v>0</v>
      </c>
      <c r="H507" s="60">
        <v>0</v>
      </c>
      <c r="I507" s="60">
        <v>0</v>
      </c>
      <c r="J507" s="60">
        <v>0</v>
      </c>
      <c r="K507" s="60">
        <v>0</v>
      </c>
      <c r="L507" s="60">
        <v>0</v>
      </c>
      <c r="M507" s="60">
        <v>0</v>
      </c>
      <c r="N507" s="60">
        <v>0</v>
      </c>
      <c r="O507" s="103"/>
      <c r="P507" s="79"/>
      <c r="Q507" s="79"/>
      <c r="R507" s="79"/>
      <c r="S507" s="79"/>
      <c r="T507" s="79"/>
      <c r="U507" s="79"/>
      <c r="V507" s="79"/>
      <c r="W507" s="79"/>
      <c r="X507" s="79"/>
      <c r="Y507" s="13"/>
      <c r="Z507" s="13"/>
    </row>
    <row r="508" spans="1:26" s="14" customFormat="1" ht="38.25" hidden="1" customHeight="1">
      <c r="A508" s="77" t="s">
        <v>204</v>
      </c>
      <c r="B508" s="139" t="s">
        <v>385</v>
      </c>
      <c r="C508" s="90">
        <v>2020</v>
      </c>
      <c r="D508" s="90">
        <v>2025</v>
      </c>
      <c r="E508" s="93" t="s">
        <v>84</v>
      </c>
      <c r="F508" s="72" t="s">
        <v>66</v>
      </c>
      <c r="G508" s="60">
        <f t="shared" si="181"/>
        <v>0</v>
      </c>
      <c r="H508" s="60">
        <f t="shared" ref="H508:M508" si="192">H509+H510</f>
        <v>0</v>
      </c>
      <c r="I508" s="60">
        <f t="shared" si="192"/>
        <v>0</v>
      </c>
      <c r="J508" s="60">
        <f t="shared" si="192"/>
        <v>0</v>
      </c>
      <c r="K508" s="60">
        <f t="shared" si="192"/>
        <v>0</v>
      </c>
      <c r="L508" s="60">
        <f t="shared" si="192"/>
        <v>0</v>
      </c>
      <c r="M508" s="60">
        <f t="shared" si="192"/>
        <v>0</v>
      </c>
      <c r="N508" s="60">
        <f>N509+N510</f>
        <v>0</v>
      </c>
      <c r="O508" s="100" t="s">
        <v>25</v>
      </c>
      <c r="P508" s="100" t="s">
        <v>25</v>
      </c>
      <c r="Q508" s="100" t="s">
        <v>25</v>
      </c>
      <c r="R508" s="100" t="s">
        <v>25</v>
      </c>
      <c r="S508" s="100" t="s">
        <v>25</v>
      </c>
      <c r="T508" s="100" t="s">
        <v>25</v>
      </c>
      <c r="U508" s="100" t="s">
        <v>25</v>
      </c>
      <c r="V508" s="100" t="s">
        <v>25</v>
      </c>
      <c r="W508" s="100" t="s">
        <v>25</v>
      </c>
      <c r="X508" s="100" t="s">
        <v>25</v>
      </c>
      <c r="Y508" s="13"/>
      <c r="Z508" s="13"/>
    </row>
    <row r="509" spans="1:26" s="14" customFormat="1" ht="68.25" hidden="1" customHeight="1">
      <c r="A509" s="77"/>
      <c r="B509" s="139"/>
      <c r="C509" s="90"/>
      <c r="D509" s="90"/>
      <c r="E509" s="93"/>
      <c r="F509" s="72" t="s">
        <v>38</v>
      </c>
      <c r="G509" s="60">
        <f t="shared" si="181"/>
        <v>0</v>
      </c>
      <c r="H509" s="60">
        <f t="shared" ref="H509:M509" si="193">H512</f>
        <v>0</v>
      </c>
      <c r="I509" s="60">
        <f t="shared" si="193"/>
        <v>0</v>
      </c>
      <c r="J509" s="60">
        <f t="shared" si="193"/>
        <v>0</v>
      </c>
      <c r="K509" s="60">
        <f t="shared" si="193"/>
        <v>0</v>
      </c>
      <c r="L509" s="60">
        <f t="shared" si="193"/>
        <v>0</v>
      </c>
      <c r="M509" s="60">
        <f t="shared" si="193"/>
        <v>0</v>
      </c>
      <c r="N509" s="60">
        <f>N512</f>
        <v>0</v>
      </c>
      <c r="O509" s="100"/>
      <c r="P509" s="100"/>
      <c r="Q509" s="100"/>
      <c r="R509" s="100"/>
      <c r="S509" s="100"/>
      <c r="T509" s="100"/>
      <c r="U509" s="100"/>
      <c r="V509" s="100"/>
      <c r="W509" s="100"/>
      <c r="X509" s="100"/>
      <c r="Y509" s="13"/>
      <c r="Z509" s="13"/>
    </row>
    <row r="510" spans="1:26" s="14" customFormat="1" ht="102" hidden="1" customHeight="1">
      <c r="A510" s="77"/>
      <c r="B510" s="139"/>
      <c r="C510" s="90"/>
      <c r="D510" s="90"/>
      <c r="E510" s="93"/>
      <c r="F510" s="72" t="s">
        <v>67</v>
      </c>
      <c r="G510" s="60">
        <f t="shared" si="181"/>
        <v>0</v>
      </c>
      <c r="H510" s="60">
        <f>H513</f>
        <v>0</v>
      </c>
      <c r="I510" s="60">
        <f>I513</f>
        <v>0</v>
      </c>
      <c r="J510" s="60">
        <f>J512</f>
        <v>0</v>
      </c>
      <c r="K510" s="60">
        <f>K513</f>
        <v>0</v>
      </c>
      <c r="L510" s="60">
        <f>L513</f>
        <v>0</v>
      </c>
      <c r="M510" s="60">
        <f>M513</f>
        <v>0</v>
      </c>
      <c r="N510" s="60">
        <f>N513</f>
        <v>0</v>
      </c>
      <c r="O510" s="100"/>
      <c r="P510" s="100"/>
      <c r="Q510" s="100"/>
      <c r="R510" s="100"/>
      <c r="S510" s="100"/>
      <c r="T510" s="100"/>
      <c r="U510" s="100"/>
      <c r="V510" s="100"/>
      <c r="W510" s="100"/>
      <c r="X510" s="100"/>
      <c r="Y510" s="13"/>
      <c r="Z510" s="13"/>
    </row>
    <row r="511" spans="1:26" s="14" customFormat="1" ht="32.25" hidden="1" customHeight="1">
      <c r="A511" s="77" t="s">
        <v>205</v>
      </c>
      <c r="B511" s="108" t="s">
        <v>206</v>
      </c>
      <c r="C511" s="90">
        <v>2020</v>
      </c>
      <c r="D511" s="90">
        <v>2025</v>
      </c>
      <c r="E511" s="93" t="s">
        <v>73</v>
      </c>
      <c r="F511" s="72" t="s">
        <v>66</v>
      </c>
      <c r="G511" s="60">
        <f t="shared" si="181"/>
        <v>0</v>
      </c>
      <c r="H511" s="60">
        <f t="shared" ref="H511:M511" si="194">H512+H513</f>
        <v>0</v>
      </c>
      <c r="I511" s="60">
        <f t="shared" si="194"/>
        <v>0</v>
      </c>
      <c r="J511" s="60">
        <f t="shared" si="194"/>
        <v>0</v>
      </c>
      <c r="K511" s="60">
        <f t="shared" si="194"/>
        <v>0</v>
      </c>
      <c r="L511" s="60">
        <f t="shared" si="194"/>
        <v>0</v>
      </c>
      <c r="M511" s="60">
        <f t="shared" si="194"/>
        <v>0</v>
      </c>
      <c r="N511" s="60">
        <f>N512+N513</f>
        <v>0</v>
      </c>
      <c r="O511" s="99" t="s">
        <v>207</v>
      </c>
      <c r="P511" s="97" t="s">
        <v>88</v>
      </c>
      <c r="Q511" s="97">
        <v>12</v>
      </c>
      <c r="R511" s="97">
        <v>2</v>
      </c>
      <c r="S511" s="97">
        <v>2</v>
      </c>
      <c r="T511" s="97">
        <v>2</v>
      </c>
      <c r="U511" s="97">
        <v>2</v>
      </c>
      <c r="V511" s="97">
        <v>2</v>
      </c>
      <c r="W511" s="97">
        <v>2</v>
      </c>
      <c r="X511" s="97">
        <v>2</v>
      </c>
      <c r="Y511" s="13"/>
      <c r="Z511" s="13"/>
    </row>
    <row r="512" spans="1:26" s="14" customFormat="1" ht="73.5" hidden="1" customHeight="1">
      <c r="A512" s="77"/>
      <c r="B512" s="108"/>
      <c r="C512" s="90"/>
      <c r="D512" s="90"/>
      <c r="E512" s="93"/>
      <c r="F512" s="72" t="s">
        <v>38</v>
      </c>
      <c r="G512" s="60">
        <f t="shared" si="181"/>
        <v>0</v>
      </c>
      <c r="H512" s="60">
        <v>0</v>
      </c>
      <c r="I512" s="60">
        <v>0</v>
      </c>
      <c r="J512" s="60">
        <v>0</v>
      </c>
      <c r="K512" s="60">
        <v>0</v>
      </c>
      <c r="L512" s="60">
        <v>0</v>
      </c>
      <c r="M512" s="60">
        <v>0</v>
      </c>
      <c r="N512" s="60">
        <v>0</v>
      </c>
      <c r="O512" s="99"/>
      <c r="P512" s="97"/>
      <c r="Q512" s="97"/>
      <c r="R512" s="97"/>
      <c r="S512" s="97"/>
      <c r="T512" s="97"/>
      <c r="U512" s="97"/>
      <c r="V512" s="97"/>
      <c r="W512" s="97"/>
      <c r="X512" s="97"/>
      <c r="Y512" s="13"/>
      <c r="Z512" s="13"/>
    </row>
    <row r="513" spans="1:30" s="14" customFormat="1" ht="99.75" hidden="1" customHeight="1">
      <c r="A513" s="77"/>
      <c r="B513" s="108"/>
      <c r="C513" s="90"/>
      <c r="D513" s="90"/>
      <c r="E513" s="93"/>
      <c r="F513" s="72" t="s">
        <v>67</v>
      </c>
      <c r="G513" s="60">
        <f t="shared" si="181"/>
        <v>0</v>
      </c>
      <c r="H513" s="60">
        <v>0</v>
      </c>
      <c r="I513" s="60">
        <v>0</v>
      </c>
      <c r="J513" s="60">
        <v>0</v>
      </c>
      <c r="K513" s="60">
        <v>0</v>
      </c>
      <c r="L513" s="60">
        <v>0</v>
      </c>
      <c r="M513" s="60">
        <v>0</v>
      </c>
      <c r="N513" s="60">
        <v>0</v>
      </c>
      <c r="O513" s="99"/>
      <c r="P513" s="97"/>
      <c r="Q513" s="97"/>
      <c r="R513" s="97"/>
      <c r="S513" s="97"/>
      <c r="T513" s="97"/>
      <c r="U513" s="97"/>
      <c r="V513" s="97"/>
      <c r="W513" s="97"/>
      <c r="X513" s="97"/>
      <c r="Y513" s="13"/>
      <c r="Z513" s="13"/>
    </row>
    <row r="514" spans="1:30" s="14" customFormat="1" ht="31.5" hidden="1" customHeight="1">
      <c r="A514" s="77" t="s">
        <v>204</v>
      </c>
      <c r="B514" s="136" t="s">
        <v>208</v>
      </c>
      <c r="C514" s="90">
        <v>2020</v>
      </c>
      <c r="D514" s="90">
        <v>2025</v>
      </c>
      <c r="E514" s="93" t="s">
        <v>73</v>
      </c>
      <c r="F514" s="72" t="s">
        <v>71</v>
      </c>
      <c r="G514" s="60">
        <f t="shared" si="181"/>
        <v>0</v>
      </c>
      <c r="H514" s="60">
        <f t="shared" ref="H514:M514" si="195">H515+H516</f>
        <v>0</v>
      </c>
      <c r="I514" s="60">
        <f t="shared" si="195"/>
        <v>0</v>
      </c>
      <c r="J514" s="60">
        <f t="shared" si="195"/>
        <v>0</v>
      </c>
      <c r="K514" s="60">
        <f t="shared" si="195"/>
        <v>0</v>
      </c>
      <c r="L514" s="60">
        <f t="shared" si="195"/>
        <v>0</v>
      </c>
      <c r="M514" s="60">
        <f t="shared" si="195"/>
        <v>0</v>
      </c>
      <c r="N514" s="60">
        <f>N515+N516</f>
        <v>0</v>
      </c>
      <c r="O514" s="100" t="s">
        <v>25</v>
      </c>
      <c r="P514" s="100" t="s">
        <v>25</v>
      </c>
      <c r="Q514" s="100" t="s">
        <v>25</v>
      </c>
      <c r="R514" s="100" t="s">
        <v>25</v>
      </c>
      <c r="S514" s="100" t="s">
        <v>25</v>
      </c>
      <c r="T514" s="100" t="s">
        <v>25</v>
      </c>
      <c r="U514" s="100" t="s">
        <v>25</v>
      </c>
      <c r="V514" s="100" t="s">
        <v>25</v>
      </c>
      <c r="W514" s="100" t="s">
        <v>25</v>
      </c>
      <c r="X514" s="100" t="s">
        <v>25</v>
      </c>
      <c r="Y514" s="13"/>
      <c r="Z514" s="13"/>
    </row>
    <row r="515" spans="1:30" s="14" customFormat="1" ht="66.75" hidden="1" customHeight="1">
      <c r="A515" s="77"/>
      <c r="B515" s="136"/>
      <c r="C515" s="90"/>
      <c r="D515" s="90"/>
      <c r="E515" s="93"/>
      <c r="F515" s="72" t="s">
        <v>38</v>
      </c>
      <c r="G515" s="60">
        <f t="shared" si="181"/>
        <v>0</v>
      </c>
      <c r="H515" s="60">
        <f t="shared" ref="H515:M516" si="196">H518</f>
        <v>0</v>
      </c>
      <c r="I515" s="60">
        <f t="shared" si="196"/>
        <v>0</v>
      </c>
      <c r="J515" s="60">
        <f t="shared" si="196"/>
        <v>0</v>
      </c>
      <c r="K515" s="60">
        <f t="shared" si="196"/>
        <v>0</v>
      </c>
      <c r="L515" s="60">
        <f t="shared" si="196"/>
        <v>0</v>
      </c>
      <c r="M515" s="60">
        <f t="shared" si="196"/>
        <v>0</v>
      </c>
      <c r="N515" s="60">
        <f>N518</f>
        <v>0</v>
      </c>
      <c r="O515" s="100"/>
      <c r="P515" s="100"/>
      <c r="Q515" s="100"/>
      <c r="R515" s="100"/>
      <c r="S515" s="100"/>
      <c r="T515" s="100"/>
      <c r="U515" s="100"/>
      <c r="V515" s="100"/>
      <c r="W515" s="100"/>
      <c r="X515" s="100"/>
      <c r="Y515" s="13"/>
      <c r="Z515" s="13"/>
    </row>
    <row r="516" spans="1:30" s="14" customFormat="1" ht="116.25" hidden="1" customHeight="1">
      <c r="A516" s="77"/>
      <c r="B516" s="136"/>
      <c r="C516" s="90"/>
      <c r="D516" s="90"/>
      <c r="E516" s="93"/>
      <c r="F516" s="72" t="s">
        <v>67</v>
      </c>
      <c r="G516" s="60">
        <f t="shared" si="181"/>
        <v>0</v>
      </c>
      <c r="H516" s="60">
        <f t="shared" si="196"/>
        <v>0</v>
      </c>
      <c r="I516" s="60">
        <f t="shared" si="196"/>
        <v>0</v>
      </c>
      <c r="J516" s="60">
        <f t="shared" si="196"/>
        <v>0</v>
      </c>
      <c r="K516" s="60">
        <f t="shared" si="196"/>
        <v>0</v>
      </c>
      <c r="L516" s="60">
        <f t="shared" si="196"/>
        <v>0</v>
      </c>
      <c r="M516" s="60">
        <f t="shared" si="196"/>
        <v>0</v>
      </c>
      <c r="N516" s="60">
        <f>N519</f>
        <v>0</v>
      </c>
      <c r="O516" s="100"/>
      <c r="P516" s="100"/>
      <c r="Q516" s="100"/>
      <c r="R516" s="100"/>
      <c r="S516" s="100"/>
      <c r="T516" s="100"/>
      <c r="U516" s="100"/>
      <c r="V516" s="100"/>
      <c r="W516" s="100"/>
      <c r="X516" s="100"/>
      <c r="Y516" s="13"/>
      <c r="Z516" s="13"/>
    </row>
    <row r="517" spans="1:30" s="14" customFormat="1" ht="38.25" hidden="1" customHeight="1">
      <c r="A517" s="77" t="s">
        <v>204</v>
      </c>
      <c r="B517" s="139" t="s">
        <v>209</v>
      </c>
      <c r="C517" s="90">
        <v>2020</v>
      </c>
      <c r="D517" s="90">
        <v>2025</v>
      </c>
      <c r="E517" s="93" t="s">
        <v>84</v>
      </c>
      <c r="F517" s="72" t="s">
        <v>66</v>
      </c>
      <c r="G517" s="60">
        <f t="shared" si="181"/>
        <v>0</v>
      </c>
      <c r="H517" s="60">
        <f t="shared" ref="H517:M517" si="197">H518+H519</f>
        <v>0</v>
      </c>
      <c r="I517" s="60">
        <f t="shared" si="197"/>
        <v>0</v>
      </c>
      <c r="J517" s="60">
        <f t="shared" si="197"/>
        <v>0</v>
      </c>
      <c r="K517" s="60">
        <f t="shared" si="197"/>
        <v>0</v>
      </c>
      <c r="L517" s="60">
        <f t="shared" si="197"/>
        <v>0</v>
      </c>
      <c r="M517" s="60">
        <f t="shared" si="197"/>
        <v>0</v>
      </c>
      <c r="N517" s="60">
        <f>N518+N519</f>
        <v>0</v>
      </c>
      <c r="O517" s="100" t="s">
        <v>25</v>
      </c>
      <c r="P517" s="100" t="s">
        <v>25</v>
      </c>
      <c r="Q517" s="100" t="s">
        <v>25</v>
      </c>
      <c r="R517" s="100" t="s">
        <v>25</v>
      </c>
      <c r="S517" s="100" t="s">
        <v>25</v>
      </c>
      <c r="T517" s="100" t="s">
        <v>25</v>
      </c>
      <c r="U517" s="100" t="s">
        <v>25</v>
      </c>
      <c r="V517" s="100" t="s">
        <v>25</v>
      </c>
      <c r="W517" s="100" t="s">
        <v>25</v>
      </c>
      <c r="X517" s="100" t="s">
        <v>25</v>
      </c>
      <c r="Y517" s="13"/>
      <c r="Z517" s="13"/>
    </row>
    <row r="518" spans="1:30" s="14" customFormat="1" ht="68.25" hidden="1" customHeight="1">
      <c r="A518" s="77"/>
      <c r="B518" s="139"/>
      <c r="C518" s="90"/>
      <c r="D518" s="90"/>
      <c r="E518" s="93"/>
      <c r="F518" s="72" t="s">
        <v>38</v>
      </c>
      <c r="G518" s="60">
        <f t="shared" si="181"/>
        <v>0</v>
      </c>
      <c r="H518" s="60">
        <f t="shared" ref="H518:M519" si="198">H521</f>
        <v>0</v>
      </c>
      <c r="I518" s="60">
        <f t="shared" si="198"/>
        <v>0</v>
      </c>
      <c r="J518" s="60">
        <f t="shared" si="198"/>
        <v>0</v>
      </c>
      <c r="K518" s="60">
        <f t="shared" si="198"/>
        <v>0</v>
      </c>
      <c r="L518" s="60">
        <f t="shared" si="198"/>
        <v>0</v>
      </c>
      <c r="M518" s="60">
        <f t="shared" si="198"/>
        <v>0</v>
      </c>
      <c r="N518" s="60">
        <f>N521</f>
        <v>0</v>
      </c>
      <c r="O518" s="100"/>
      <c r="P518" s="100"/>
      <c r="Q518" s="100"/>
      <c r="R518" s="100"/>
      <c r="S518" s="100"/>
      <c r="T518" s="100"/>
      <c r="U518" s="100"/>
      <c r="V518" s="100"/>
      <c r="W518" s="100"/>
      <c r="X518" s="100"/>
      <c r="Y518" s="13"/>
      <c r="Z518" s="13"/>
    </row>
    <row r="519" spans="1:30" s="14" customFormat="1" ht="102" hidden="1" customHeight="1">
      <c r="A519" s="77"/>
      <c r="B519" s="139"/>
      <c r="C519" s="90"/>
      <c r="D519" s="90"/>
      <c r="E519" s="93"/>
      <c r="F519" s="72" t="s">
        <v>67</v>
      </c>
      <c r="G519" s="60">
        <f t="shared" si="181"/>
        <v>0</v>
      </c>
      <c r="H519" s="60">
        <f t="shared" si="198"/>
        <v>0</v>
      </c>
      <c r="I519" s="60">
        <f t="shared" si="198"/>
        <v>0</v>
      </c>
      <c r="J519" s="60">
        <f t="shared" si="198"/>
        <v>0</v>
      </c>
      <c r="K519" s="60">
        <f t="shared" si="198"/>
        <v>0</v>
      </c>
      <c r="L519" s="60">
        <f t="shared" si="198"/>
        <v>0</v>
      </c>
      <c r="M519" s="60">
        <f t="shared" si="198"/>
        <v>0</v>
      </c>
      <c r="N519" s="60">
        <f>N522</f>
        <v>0</v>
      </c>
      <c r="O519" s="100"/>
      <c r="P519" s="100"/>
      <c r="Q519" s="100"/>
      <c r="R519" s="100"/>
      <c r="S519" s="100"/>
      <c r="T519" s="100"/>
      <c r="U519" s="100"/>
      <c r="V519" s="100"/>
      <c r="W519" s="100"/>
      <c r="X519" s="100"/>
      <c r="Y519" s="13"/>
      <c r="Z519" s="13"/>
    </row>
    <row r="520" spans="1:30" s="14" customFormat="1" ht="32.25" hidden="1" customHeight="1">
      <c r="A520" s="77" t="s">
        <v>205</v>
      </c>
      <c r="B520" s="108" t="s">
        <v>210</v>
      </c>
      <c r="C520" s="90">
        <v>2020</v>
      </c>
      <c r="D520" s="90">
        <v>2025</v>
      </c>
      <c r="E520" s="93" t="s">
        <v>73</v>
      </c>
      <c r="F520" s="72" t="s">
        <v>66</v>
      </c>
      <c r="G520" s="60">
        <f t="shared" si="181"/>
        <v>0</v>
      </c>
      <c r="H520" s="60">
        <f t="shared" ref="H520:M520" si="199">H521+H522</f>
        <v>0</v>
      </c>
      <c r="I520" s="60">
        <f t="shared" si="199"/>
        <v>0</v>
      </c>
      <c r="J520" s="60">
        <f t="shared" si="199"/>
        <v>0</v>
      </c>
      <c r="K520" s="60">
        <f t="shared" si="199"/>
        <v>0</v>
      </c>
      <c r="L520" s="60">
        <f t="shared" si="199"/>
        <v>0</v>
      </c>
      <c r="M520" s="60">
        <f t="shared" si="199"/>
        <v>0</v>
      </c>
      <c r="N520" s="60">
        <f>N521+N522</f>
        <v>0</v>
      </c>
      <c r="O520" s="99" t="s">
        <v>211</v>
      </c>
      <c r="P520" s="97" t="s">
        <v>88</v>
      </c>
      <c r="Q520" s="97">
        <v>1</v>
      </c>
      <c r="R520" s="97" t="s">
        <v>25</v>
      </c>
      <c r="S520" s="97" t="s">
        <v>25</v>
      </c>
      <c r="T520" s="97">
        <v>1</v>
      </c>
      <c r="U520" s="97" t="s">
        <v>25</v>
      </c>
      <c r="V520" s="97" t="s">
        <v>25</v>
      </c>
      <c r="W520" s="97" t="s">
        <v>25</v>
      </c>
      <c r="X520" s="97" t="s">
        <v>25</v>
      </c>
      <c r="Y520" s="13"/>
      <c r="Z520" s="13"/>
    </row>
    <row r="521" spans="1:30" s="14" customFormat="1" ht="73.5" hidden="1" customHeight="1">
      <c r="A521" s="77"/>
      <c r="B521" s="108"/>
      <c r="C521" s="90"/>
      <c r="D521" s="90"/>
      <c r="E521" s="93"/>
      <c r="F521" s="72" t="s">
        <v>38</v>
      </c>
      <c r="G521" s="60">
        <f t="shared" si="181"/>
        <v>0</v>
      </c>
      <c r="H521" s="60">
        <v>0</v>
      </c>
      <c r="I521" s="60">
        <v>0</v>
      </c>
      <c r="J521" s="60">
        <f>14340-14340</f>
        <v>0</v>
      </c>
      <c r="K521" s="60">
        <v>0</v>
      </c>
      <c r="L521" s="60">
        <v>0</v>
      </c>
      <c r="M521" s="60">
        <v>0</v>
      </c>
      <c r="N521" s="60">
        <v>0</v>
      </c>
      <c r="O521" s="99"/>
      <c r="P521" s="97"/>
      <c r="Q521" s="97"/>
      <c r="R521" s="97"/>
      <c r="S521" s="97"/>
      <c r="T521" s="97"/>
      <c r="U521" s="97"/>
      <c r="V521" s="97"/>
      <c r="W521" s="97"/>
      <c r="X521" s="97"/>
      <c r="Y521" s="13"/>
      <c r="Z521" s="13"/>
    </row>
    <row r="522" spans="1:30" s="14" customFormat="1" ht="183" hidden="1" customHeight="1">
      <c r="A522" s="77"/>
      <c r="B522" s="108"/>
      <c r="C522" s="90"/>
      <c r="D522" s="90"/>
      <c r="E522" s="93"/>
      <c r="F522" s="72" t="s">
        <v>67</v>
      </c>
      <c r="G522" s="60">
        <f t="shared" si="181"/>
        <v>0</v>
      </c>
      <c r="H522" s="60">
        <v>0</v>
      </c>
      <c r="I522" s="60">
        <v>0</v>
      </c>
      <c r="J522" s="60">
        <v>0</v>
      </c>
      <c r="K522" s="60">
        <v>0</v>
      </c>
      <c r="L522" s="60">
        <v>0</v>
      </c>
      <c r="M522" s="60">
        <v>0</v>
      </c>
      <c r="N522" s="60">
        <v>0</v>
      </c>
      <c r="O522" s="99"/>
      <c r="P522" s="97"/>
      <c r="Q522" s="97"/>
      <c r="R522" s="97"/>
      <c r="S522" s="97"/>
      <c r="T522" s="97"/>
      <c r="U522" s="97"/>
      <c r="V522" s="97"/>
      <c r="W522" s="97"/>
      <c r="X522" s="97"/>
      <c r="Y522" s="13"/>
      <c r="Z522" s="13"/>
    </row>
    <row r="523" spans="1:30" s="14" customFormat="1" ht="30.75" customHeight="1">
      <c r="A523" s="90" t="s">
        <v>212</v>
      </c>
      <c r="B523" s="90"/>
      <c r="C523" s="90">
        <v>2020</v>
      </c>
      <c r="D523" s="90">
        <v>2026</v>
      </c>
      <c r="E523" s="141" t="s">
        <v>25</v>
      </c>
      <c r="F523" s="72" t="s">
        <v>71</v>
      </c>
      <c r="G523" s="56">
        <f t="shared" si="181"/>
        <v>148352565.28</v>
      </c>
      <c r="H523" s="56">
        <f t="shared" ref="H523:M523" si="200">H524+H525+H526</f>
        <v>18978981.41</v>
      </c>
      <c r="I523" s="56">
        <f t="shared" si="200"/>
        <v>16380473.48</v>
      </c>
      <c r="J523" s="56">
        <f t="shared" si="200"/>
        <v>19191269.5</v>
      </c>
      <c r="K523" s="56">
        <f t="shared" si="200"/>
        <v>56973867.289999999</v>
      </c>
      <c r="L523" s="56">
        <f t="shared" si="200"/>
        <v>23952973.600000001</v>
      </c>
      <c r="M523" s="56">
        <f t="shared" si="200"/>
        <v>12875000</v>
      </c>
      <c r="N523" s="56">
        <f>N524+N525+N526</f>
        <v>7200000</v>
      </c>
      <c r="O523" s="92" t="s">
        <v>25</v>
      </c>
      <c r="P523" s="92" t="s">
        <v>25</v>
      </c>
      <c r="Q523" s="92" t="s">
        <v>25</v>
      </c>
      <c r="R523" s="92" t="s">
        <v>25</v>
      </c>
      <c r="S523" s="92" t="s">
        <v>25</v>
      </c>
      <c r="T523" s="92" t="s">
        <v>25</v>
      </c>
      <c r="U523" s="92" t="s">
        <v>25</v>
      </c>
      <c r="V523" s="92" t="s">
        <v>25</v>
      </c>
      <c r="W523" s="92" t="s">
        <v>25</v>
      </c>
      <c r="X523" s="92" t="s">
        <v>25</v>
      </c>
      <c r="Y523" s="13"/>
      <c r="Z523" s="13"/>
    </row>
    <row r="524" spans="1:30" s="14" customFormat="1">
      <c r="A524" s="90"/>
      <c r="B524" s="90"/>
      <c r="C524" s="90"/>
      <c r="D524" s="90"/>
      <c r="E524" s="141"/>
      <c r="F524" s="72" t="s">
        <v>38</v>
      </c>
      <c r="G524" s="56">
        <f t="shared" si="181"/>
        <v>106216550.52</v>
      </c>
      <c r="H524" s="56">
        <f>H506+H488+H97+H48</f>
        <v>5890575.3700000001</v>
      </c>
      <c r="I524" s="56">
        <f>I506+I488+I97+I48</f>
        <v>10840824.27</v>
      </c>
      <c r="J524" s="56">
        <f>J506+J488+J97+J48+J515</f>
        <v>12320108.970000001</v>
      </c>
      <c r="K524" s="56">
        <f>K488+K97+K48</f>
        <v>45977935.960000001</v>
      </c>
      <c r="L524" s="56">
        <f t="shared" ref="L524:N524" si="201">L488+L97+L48</f>
        <v>18312105.949999999</v>
      </c>
      <c r="M524" s="56">
        <f t="shared" si="201"/>
        <v>12875000</v>
      </c>
      <c r="N524" s="56">
        <f t="shared" si="201"/>
        <v>7200000</v>
      </c>
      <c r="O524" s="92"/>
      <c r="P524" s="92"/>
      <c r="Q524" s="92"/>
      <c r="R524" s="92"/>
      <c r="S524" s="92"/>
      <c r="T524" s="92"/>
      <c r="U524" s="92"/>
      <c r="V524" s="92"/>
      <c r="W524" s="92"/>
      <c r="X524" s="92"/>
      <c r="Y524" s="13"/>
      <c r="Z524" s="13"/>
    </row>
    <row r="525" spans="1:30" s="14" customFormat="1">
      <c r="A525" s="90"/>
      <c r="B525" s="90"/>
      <c r="C525" s="90"/>
      <c r="D525" s="90"/>
      <c r="E525" s="141"/>
      <c r="F525" s="72" t="s">
        <v>67</v>
      </c>
      <c r="G525" s="56">
        <f t="shared" si="181"/>
        <v>41170374.759999998</v>
      </c>
      <c r="H525" s="56">
        <f>H507+H489+H98+H49</f>
        <v>12561406.039999999</v>
      </c>
      <c r="I525" s="56">
        <f>I507+I489+I98+I49</f>
        <v>5261009.21</v>
      </c>
      <c r="J525" s="56">
        <f>J507+J489+J98+J49+J516</f>
        <v>6871160.5299999993</v>
      </c>
      <c r="K525" s="56">
        <f>K489+K98+K49</f>
        <v>10995931.33</v>
      </c>
      <c r="L525" s="56">
        <f t="shared" ref="L525:N525" si="202">L489+L98+L49</f>
        <v>5480867.6500000004</v>
      </c>
      <c r="M525" s="56">
        <f t="shared" si="202"/>
        <v>0</v>
      </c>
      <c r="N525" s="56">
        <f t="shared" si="202"/>
        <v>0</v>
      </c>
      <c r="O525" s="92"/>
      <c r="P525" s="92"/>
      <c r="Q525" s="92"/>
      <c r="R525" s="92"/>
      <c r="S525" s="92"/>
      <c r="T525" s="92"/>
      <c r="U525" s="92"/>
      <c r="V525" s="92"/>
      <c r="W525" s="92"/>
      <c r="X525" s="92"/>
      <c r="Y525" s="13"/>
      <c r="Z525" s="13"/>
    </row>
    <row r="526" spans="1:30">
      <c r="A526" s="90"/>
      <c r="B526" s="90"/>
      <c r="C526" s="90"/>
      <c r="D526" s="90"/>
      <c r="E526" s="141"/>
      <c r="F526" s="68" t="s">
        <v>68</v>
      </c>
      <c r="G526" s="67">
        <f>SUM(H526:M526)</f>
        <v>965640</v>
      </c>
      <c r="H526" s="56">
        <f t="shared" ref="H526:M526" si="203">H50+H99</f>
        <v>527000</v>
      </c>
      <c r="I526" s="56">
        <f t="shared" si="203"/>
        <v>278640</v>
      </c>
      <c r="J526" s="56">
        <f t="shared" si="203"/>
        <v>0</v>
      </c>
      <c r="K526" s="56">
        <f t="shared" si="203"/>
        <v>0</v>
      </c>
      <c r="L526" s="56">
        <f>L50+L99</f>
        <v>160000</v>
      </c>
      <c r="M526" s="56">
        <f t="shared" si="203"/>
        <v>0</v>
      </c>
      <c r="N526" s="56">
        <f>N50+N99</f>
        <v>0</v>
      </c>
      <c r="O526" s="56"/>
      <c r="P526" s="56"/>
      <c r="Q526" s="56"/>
      <c r="R526" s="56"/>
      <c r="S526" s="56"/>
      <c r="T526" s="56"/>
      <c r="U526" s="56"/>
      <c r="V526" s="56"/>
      <c r="Z526" s="1"/>
      <c r="AC526" s="2"/>
      <c r="AD526" s="2"/>
    </row>
    <row r="527" spans="1:30" s="14" customFormat="1" ht="68.25" customHeight="1">
      <c r="A527" s="79" t="s">
        <v>213</v>
      </c>
      <c r="B527" s="79"/>
      <c r="C527" s="90"/>
      <c r="D527" s="90"/>
      <c r="E527" s="90"/>
      <c r="F527" s="90"/>
      <c r="G527" s="90"/>
      <c r="H527" s="90"/>
      <c r="I527" s="90"/>
      <c r="J527" s="90"/>
      <c r="K527" s="90"/>
      <c r="L527" s="90"/>
      <c r="M527" s="90"/>
      <c r="N527" s="90"/>
      <c r="O527" s="90"/>
      <c r="P527" s="90"/>
      <c r="Q527" s="90"/>
      <c r="R527" s="90"/>
      <c r="S527" s="90"/>
      <c r="T527" s="90"/>
      <c r="U527" s="90"/>
      <c r="V527" s="90"/>
      <c r="W527" s="90"/>
      <c r="X527" s="45"/>
      <c r="Y527" s="13"/>
      <c r="Z527" s="13"/>
    </row>
    <row r="528" spans="1:30" s="24" customFormat="1" ht="13.5" customHeight="1">
      <c r="A528" s="142" t="s">
        <v>214</v>
      </c>
      <c r="B528" s="142"/>
      <c r="C528" s="142"/>
      <c r="D528" s="142"/>
      <c r="E528" s="142"/>
      <c r="F528" s="142"/>
      <c r="G528" s="142"/>
      <c r="H528" s="142"/>
      <c r="I528" s="142"/>
      <c r="J528" s="142"/>
      <c r="K528" s="142"/>
      <c r="L528" s="142"/>
      <c r="M528" s="142"/>
      <c r="N528" s="142"/>
      <c r="O528" s="142"/>
      <c r="P528" s="142"/>
      <c r="Q528" s="142"/>
      <c r="R528" s="142"/>
      <c r="S528" s="142"/>
      <c r="T528" s="142"/>
      <c r="U528" s="22"/>
      <c r="V528" s="22"/>
      <c r="W528" s="22"/>
      <c r="X528" s="22"/>
      <c r="Y528" s="23"/>
      <c r="Z528" s="23"/>
    </row>
    <row r="529" spans="1:30" s="24" customFormat="1" ht="13.5" customHeight="1">
      <c r="A529" s="143" t="s">
        <v>215</v>
      </c>
      <c r="B529" s="143"/>
      <c r="C529" s="115">
        <v>2020</v>
      </c>
      <c r="D529" s="115">
        <v>2026</v>
      </c>
      <c r="E529" s="115" t="s">
        <v>25</v>
      </c>
      <c r="F529" s="115" t="s">
        <v>25</v>
      </c>
      <c r="G529" s="104" t="s">
        <v>25</v>
      </c>
      <c r="H529" s="104" t="s">
        <v>25</v>
      </c>
      <c r="I529" s="104" t="s">
        <v>25</v>
      </c>
      <c r="J529" s="104" t="s">
        <v>25</v>
      </c>
      <c r="K529" s="104" t="s">
        <v>25</v>
      </c>
      <c r="L529" s="104" t="s">
        <v>25</v>
      </c>
      <c r="M529" s="104" t="s">
        <v>25</v>
      </c>
      <c r="N529" s="104" t="s">
        <v>25</v>
      </c>
      <c r="O529" s="104" t="s">
        <v>25</v>
      </c>
      <c r="P529" s="104" t="s">
        <v>25</v>
      </c>
      <c r="Q529" s="104" t="s">
        <v>25</v>
      </c>
      <c r="R529" s="104" t="s">
        <v>25</v>
      </c>
      <c r="S529" s="104" t="s">
        <v>25</v>
      </c>
      <c r="T529" s="104" t="s">
        <v>25</v>
      </c>
      <c r="U529" s="104" t="s">
        <v>25</v>
      </c>
      <c r="V529" s="104" t="s">
        <v>25</v>
      </c>
      <c r="W529" s="104" t="s">
        <v>25</v>
      </c>
      <c r="X529" s="104" t="s">
        <v>25</v>
      </c>
      <c r="Y529" s="23"/>
      <c r="Z529" s="23"/>
    </row>
    <row r="530" spans="1:30" s="24" customFormat="1">
      <c r="A530" s="143"/>
      <c r="B530" s="143"/>
      <c r="C530" s="115"/>
      <c r="D530" s="115"/>
      <c r="E530" s="115"/>
      <c r="F530" s="115"/>
      <c r="G530" s="104"/>
      <c r="H530" s="104"/>
      <c r="I530" s="104"/>
      <c r="J530" s="104"/>
      <c r="K530" s="104"/>
      <c r="L530" s="104"/>
      <c r="M530" s="104"/>
      <c r="N530" s="104"/>
      <c r="O530" s="104"/>
      <c r="P530" s="104"/>
      <c r="Q530" s="104"/>
      <c r="R530" s="104"/>
      <c r="S530" s="104"/>
      <c r="T530" s="104"/>
      <c r="U530" s="104"/>
      <c r="V530" s="104"/>
      <c r="W530" s="104"/>
      <c r="X530" s="104"/>
      <c r="Y530" s="23"/>
      <c r="Z530" s="23"/>
    </row>
    <row r="531" spans="1:30" s="24" customFormat="1" ht="13.5" customHeight="1">
      <c r="A531" s="143"/>
      <c r="B531" s="143"/>
      <c r="C531" s="115"/>
      <c r="D531" s="115"/>
      <c r="E531" s="115"/>
      <c r="F531" s="115"/>
      <c r="G531" s="104"/>
      <c r="H531" s="104"/>
      <c r="I531" s="104"/>
      <c r="J531" s="104"/>
      <c r="K531" s="104"/>
      <c r="L531" s="104"/>
      <c r="M531" s="104"/>
      <c r="N531" s="104"/>
      <c r="O531" s="104"/>
      <c r="P531" s="104"/>
      <c r="Q531" s="104"/>
      <c r="R531" s="104"/>
      <c r="S531" s="104"/>
      <c r="T531" s="104"/>
      <c r="U531" s="104"/>
      <c r="V531" s="104"/>
      <c r="W531" s="104"/>
      <c r="X531" s="104"/>
      <c r="Y531" s="23"/>
      <c r="Z531" s="23"/>
    </row>
    <row r="532" spans="1:30" s="24" customFormat="1">
      <c r="A532" s="143"/>
      <c r="B532" s="143"/>
      <c r="C532" s="115"/>
      <c r="D532" s="115"/>
      <c r="E532" s="115"/>
      <c r="F532" s="115"/>
      <c r="G532" s="104"/>
      <c r="H532" s="104"/>
      <c r="I532" s="104"/>
      <c r="J532" s="104"/>
      <c r="K532" s="104"/>
      <c r="L532" s="104"/>
      <c r="M532" s="104"/>
      <c r="N532" s="104"/>
      <c r="O532" s="104"/>
      <c r="P532" s="104"/>
      <c r="Q532" s="104"/>
      <c r="R532" s="104"/>
      <c r="S532" s="104"/>
      <c r="T532" s="104"/>
      <c r="U532" s="104"/>
      <c r="V532" s="104"/>
      <c r="W532" s="104"/>
      <c r="X532" s="104"/>
      <c r="Y532" s="23"/>
      <c r="Z532" s="23"/>
    </row>
    <row r="533" spans="1:30" s="24" customFormat="1" ht="54" customHeight="1">
      <c r="A533" s="143"/>
      <c r="B533" s="143"/>
      <c r="C533" s="115"/>
      <c r="D533" s="115"/>
      <c r="E533" s="115"/>
      <c r="F533" s="115"/>
      <c r="G533" s="104"/>
      <c r="H533" s="104"/>
      <c r="I533" s="104"/>
      <c r="J533" s="104"/>
      <c r="K533" s="104"/>
      <c r="L533" s="104"/>
      <c r="M533" s="104"/>
      <c r="N533" s="104"/>
      <c r="O533" s="104"/>
      <c r="P533" s="104"/>
      <c r="Q533" s="104"/>
      <c r="R533" s="104"/>
      <c r="S533" s="104"/>
      <c r="T533" s="104"/>
      <c r="U533" s="104"/>
      <c r="V533" s="104"/>
      <c r="W533" s="104"/>
      <c r="X533" s="104"/>
      <c r="Y533" s="23"/>
      <c r="Z533" s="23"/>
    </row>
    <row r="534" spans="1:30" s="24" customFormat="1" ht="36.75" customHeight="1">
      <c r="A534" s="98" t="s">
        <v>216</v>
      </c>
      <c r="B534" s="98" t="s">
        <v>217</v>
      </c>
      <c r="C534" s="98">
        <v>2020</v>
      </c>
      <c r="D534" s="98">
        <v>2026</v>
      </c>
      <c r="E534" s="123" t="s">
        <v>73</v>
      </c>
      <c r="F534" s="25" t="s">
        <v>32</v>
      </c>
      <c r="G534" s="65">
        <f>H534+I534+J534+K534+L534+M534</f>
        <v>106144126.09999999</v>
      </c>
      <c r="H534" s="65">
        <f t="shared" ref="H534:M534" si="204">H535+H536+H537</f>
        <v>16364759.189999999</v>
      </c>
      <c r="I534" s="65">
        <f t="shared" si="204"/>
        <v>2975339.61</v>
      </c>
      <c r="J534" s="65">
        <f t="shared" si="204"/>
        <v>51699777.310000002</v>
      </c>
      <c r="K534" s="65">
        <f t="shared" si="204"/>
        <v>11513544.25</v>
      </c>
      <c r="L534" s="65">
        <f t="shared" si="204"/>
        <v>19391405.740000002</v>
      </c>
      <c r="M534" s="65">
        <f t="shared" si="204"/>
        <v>4199300</v>
      </c>
      <c r="N534" s="65">
        <f>N535+N536+N537</f>
        <v>6079500</v>
      </c>
      <c r="O534" s="106" t="s">
        <v>25</v>
      </c>
      <c r="P534" s="101" t="s">
        <v>25</v>
      </c>
      <c r="Q534" s="101" t="s">
        <v>25</v>
      </c>
      <c r="R534" s="101" t="s">
        <v>25</v>
      </c>
      <c r="S534" s="101" t="s">
        <v>25</v>
      </c>
      <c r="T534" s="101" t="s">
        <v>25</v>
      </c>
      <c r="U534" s="101" t="s">
        <v>25</v>
      </c>
      <c r="V534" s="101" t="s">
        <v>25</v>
      </c>
      <c r="W534" s="101" t="s">
        <v>25</v>
      </c>
      <c r="X534" s="101" t="s">
        <v>25</v>
      </c>
      <c r="Y534" s="23"/>
      <c r="Z534" s="23"/>
    </row>
    <row r="535" spans="1:30" s="24" customFormat="1" ht="68.25" customHeight="1">
      <c r="A535" s="98"/>
      <c r="B535" s="98"/>
      <c r="C535" s="98"/>
      <c r="D535" s="98"/>
      <c r="E535" s="123"/>
      <c r="F535" s="26" t="s">
        <v>38</v>
      </c>
      <c r="G535" s="60">
        <f>H535+I535+J535+K535+L535+M535</f>
        <v>46764671.75</v>
      </c>
      <c r="H535" s="60">
        <f t="shared" ref="H535:M535" si="205">H539+H571+H587</f>
        <v>2709239.75</v>
      </c>
      <c r="I535" s="60">
        <f t="shared" si="205"/>
        <v>2975339.61</v>
      </c>
      <c r="J535" s="60">
        <f t="shared" si="205"/>
        <v>8136753.1699999999</v>
      </c>
      <c r="K535" s="60">
        <f t="shared" si="205"/>
        <v>9352633.4800000004</v>
      </c>
      <c r="L535" s="60">
        <f t="shared" si="205"/>
        <v>19391405.740000002</v>
      </c>
      <c r="M535" s="60">
        <f t="shared" si="205"/>
        <v>4199300</v>
      </c>
      <c r="N535" s="60">
        <f>N539+N571+N587</f>
        <v>6079500</v>
      </c>
      <c r="O535" s="106"/>
      <c r="P535" s="101"/>
      <c r="Q535" s="101"/>
      <c r="R535" s="101"/>
      <c r="S535" s="101"/>
      <c r="T535" s="101"/>
      <c r="U535" s="101"/>
      <c r="V535" s="101"/>
      <c r="W535" s="101"/>
      <c r="X535" s="101"/>
      <c r="Y535" s="23"/>
      <c r="Z535" s="23"/>
    </row>
    <row r="536" spans="1:30" s="24" customFormat="1" ht="47.25" customHeight="1">
      <c r="A536" s="98"/>
      <c r="B536" s="98"/>
      <c r="C536" s="98"/>
      <c r="D536" s="98"/>
      <c r="E536" s="123"/>
      <c r="F536" s="27" t="s">
        <v>39</v>
      </c>
      <c r="G536" s="60">
        <f>H536+I536+J536+K536+L536+M536</f>
        <v>58638180.450000003</v>
      </c>
      <c r="H536" s="60">
        <f>H540+H572+H588</f>
        <v>12914245.539999999</v>
      </c>
      <c r="I536" s="60">
        <f t="shared" ref="I536:N536" si="206">I540</f>
        <v>0</v>
      </c>
      <c r="J536" s="60">
        <f t="shared" si="206"/>
        <v>43563024.140000001</v>
      </c>
      <c r="K536" s="60">
        <f t="shared" si="206"/>
        <v>2160910.77</v>
      </c>
      <c r="L536" s="60">
        <f t="shared" si="206"/>
        <v>0</v>
      </c>
      <c r="M536" s="60">
        <f t="shared" si="206"/>
        <v>0</v>
      </c>
      <c r="N536" s="60">
        <f t="shared" si="206"/>
        <v>0</v>
      </c>
      <c r="O536" s="106"/>
      <c r="P536" s="101"/>
      <c r="Q536" s="101"/>
      <c r="R536" s="101"/>
      <c r="S536" s="101"/>
      <c r="T536" s="101"/>
      <c r="U536" s="101"/>
      <c r="V536" s="101"/>
      <c r="W536" s="101"/>
      <c r="X536" s="101"/>
      <c r="Y536" s="23"/>
      <c r="Z536" s="23"/>
    </row>
    <row r="537" spans="1:30" ht="50.25" customHeight="1">
      <c r="A537" s="98"/>
      <c r="B537" s="98"/>
      <c r="C537" s="98"/>
      <c r="D537" s="98"/>
      <c r="E537" s="123"/>
      <c r="F537" s="68" t="s">
        <v>68</v>
      </c>
      <c r="G537" s="67">
        <f>SUM(H537:M537)</f>
        <v>741273.90000000014</v>
      </c>
      <c r="H537" s="60">
        <f>H541+H573+H589</f>
        <v>741273.90000000014</v>
      </c>
      <c r="I537" s="60">
        <f>I104</f>
        <v>0</v>
      </c>
      <c r="J537" s="60">
        <f>J541</f>
        <v>0</v>
      </c>
      <c r="K537" s="60">
        <f>K104</f>
        <v>0</v>
      </c>
      <c r="L537" s="60">
        <f>L104</f>
        <v>0</v>
      </c>
      <c r="M537" s="60">
        <f>M104</f>
        <v>0</v>
      </c>
      <c r="N537" s="60">
        <f>N104</f>
        <v>0</v>
      </c>
      <c r="O537" s="56"/>
      <c r="P537" s="56"/>
      <c r="Q537" s="56"/>
      <c r="R537" s="56"/>
      <c r="S537" s="56"/>
      <c r="T537" s="56"/>
      <c r="U537" s="56"/>
      <c r="V537" s="56"/>
      <c r="Z537" s="1"/>
      <c r="AC537" s="2"/>
      <c r="AD537" s="2"/>
    </row>
    <row r="538" spans="1:30" s="24" customFormat="1" ht="30" customHeight="1">
      <c r="A538" s="117" t="s">
        <v>218</v>
      </c>
      <c r="B538" s="144" t="s">
        <v>219</v>
      </c>
      <c r="C538" s="98">
        <v>2020</v>
      </c>
      <c r="D538" s="98">
        <v>2026</v>
      </c>
      <c r="E538" s="123" t="s">
        <v>73</v>
      </c>
      <c r="F538" s="26" t="s">
        <v>32</v>
      </c>
      <c r="G538" s="60">
        <f>H538+I538+J538+K538+L538+M538</f>
        <v>77767559.329999998</v>
      </c>
      <c r="H538" s="60">
        <f t="shared" ref="H538:M538" si="207">+H541+H539+H540</f>
        <v>2455076.14</v>
      </c>
      <c r="I538" s="60">
        <f t="shared" si="207"/>
        <v>2707188.48</v>
      </c>
      <c r="J538" s="60">
        <f t="shared" si="207"/>
        <v>49335018.280000001</v>
      </c>
      <c r="K538" s="60">
        <f t="shared" si="207"/>
        <v>4897128.13</v>
      </c>
      <c r="L538" s="60">
        <f t="shared" si="207"/>
        <v>15173848.300000001</v>
      </c>
      <c r="M538" s="60">
        <f t="shared" si="207"/>
        <v>3199300</v>
      </c>
      <c r="N538" s="60">
        <f>+N541+N539+N540</f>
        <v>3079500</v>
      </c>
      <c r="O538" s="103" t="s">
        <v>25</v>
      </c>
      <c r="P538" s="103" t="s">
        <v>25</v>
      </c>
      <c r="Q538" s="103" t="s">
        <v>25</v>
      </c>
      <c r="R538" s="103" t="s">
        <v>25</v>
      </c>
      <c r="S538" s="103" t="s">
        <v>25</v>
      </c>
      <c r="T538" s="103" t="s">
        <v>25</v>
      </c>
      <c r="U538" s="103" t="s">
        <v>25</v>
      </c>
      <c r="V538" s="103" t="s">
        <v>25</v>
      </c>
      <c r="W538" s="103" t="s">
        <v>25</v>
      </c>
      <c r="X538" s="103" t="s">
        <v>25</v>
      </c>
      <c r="Y538" s="23"/>
      <c r="Z538" s="23"/>
    </row>
    <row r="539" spans="1:30" s="24" customFormat="1">
      <c r="A539" s="117"/>
      <c r="B539" s="144"/>
      <c r="C539" s="98"/>
      <c r="D539" s="98"/>
      <c r="E539" s="123"/>
      <c r="F539" s="26" t="s">
        <v>38</v>
      </c>
      <c r="G539" s="60">
        <f>H539+I539+J539+K539+L539+M539</f>
        <v>32043624.420000002</v>
      </c>
      <c r="H539" s="60">
        <f t="shared" ref="H539:M541" si="208">H543+H547+H559+H563</f>
        <v>2455076.14</v>
      </c>
      <c r="I539" s="60">
        <f t="shared" si="208"/>
        <v>2707188.48</v>
      </c>
      <c r="J539" s="60">
        <f t="shared" si="208"/>
        <v>5771994.1399999997</v>
      </c>
      <c r="K539" s="60">
        <f t="shared" si="208"/>
        <v>2736217.36</v>
      </c>
      <c r="L539" s="60">
        <f t="shared" si="208"/>
        <v>15173848.300000001</v>
      </c>
      <c r="M539" s="60">
        <f t="shared" si="208"/>
        <v>3199300</v>
      </c>
      <c r="N539" s="60">
        <f>N543+N547+N559+N563</f>
        <v>3079500</v>
      </c>
      <c r="O539" s="103"/>
      <c r="P539" s="103"/>
      <c r="Q539" s="103"/>
      <c r="R539" s="103"/>
      <c r="S539" s="103"/>
      <c r="T539" s="103"/>
      <c r="U539" s="103"/>
      <c r="V539" s="103"/>
      <c r="W539" s="103"/>
      <c r="X539" s="103"/>
      <c r="Y539" s="23"/>
      <c r="Z539" s="23"/>
    </row>
    <row r="540" spans="1:30" s="24" customFormat="1" ht="99" customHeight="1">
      <c r="A540" s="117"/>
      <c r="B540" s="144"/>
      <c r="C540" s="98"/>
      <c r="D540" s="98"/>
      <c r="E540" s="123"/>
      <c r="F540" s="26" t="s">
        <v>39</v>
      </c>
      <c r="G540" s="60">
        <f>H540+I540+J540+K540+L540+M540</f>
        <v>45723934.910000004</v>
      </c>
      <c r="H540" s="60">
        <f t="shared" si="208"/>
        <v>0</v>
      </c>
      <c r="I540" s="60">
        <f t="shared" si="208"/>
        <v>0</v>
      </c>
      <c r="J540" s="60">
        <f t="shared" si="208"/>
        <v>43563024.140000001</v>
      </c>
      <c r="K540" s="60">
        <f t="shared" si="208"/>
        <v>2160910.77</v>
      </c>
      <c r="L540" s="60">
        <f t="shared" si="208"/>
        <v>0</v>
      </c>
      <c r="M540" s="60">
        <f t="shared" si="208"/>
        <v>0</v>
      </c>
      <c r="N540" s="60">
        <f>N544+N548+N560+N564</f>
        <v>0</v>
      </c>
      <c r="O540" s="103"/>
      <c r="P540" s="103"/>
      <c r="Q540" s="103"/>
      <c r="R540" s="103"/>
      <c r="S540" s="103"/>
      <c r="T540" s="103"/>
      <c r="U540" s="103"/>
      <c r="V540" s="103"/>
      <c r="W540" s="103"/>
      <c r="X540" s="103"/>
      <c r="Y540" s="23"/>
      <c r="Z540" s="23"/>
    </row>
    <row r="541" spans="1:30" ht="65.25" customHeight="1">
      <c r="A541" s="117"/>
      <c r="B541" s="144"/>
      <c r="C541" s="98"/>
      <c r="D541" s="98"/>
      <c r="E541" s="123"/>
      <c r="F541" s="68" t="s">
        <v>68</v>
      </c>
      <c r="G541" s="67">
        <f>SUM(H541:M541)</f>
        <v>0</v>
      </c>
      <c r="H541" s="60">
        <f t="shared" si="208"/>
        <v>0</v>
      </c>
      <c r="I541" s="60">
        <f t="shared" si="208"/>
        <v>0</v>
      </c>
      <c r="J541" s="60">
        <f t="shared" si="208"/>
        <v>0</v>
      </c>
      <c r="K541" s="60">
        <f t="shared" si="208"/>
        <v>0</v>
      </c>
      <c r="L541" s="60">
        <f t="shared" si="208"/>
        <v>0</v>
      </c>
      <c r="M541" s="60">
        <f t="shared" si="208"/>
        <v>0</v>
      </c>
      <c r="N541" s="60">
        <f>N545+N549+N561+N565</f>
        <v>0</v>
      </c>
      <c r="O541" s="103"/>
      <c r="P541" s="103"/>
      <c r="Q541" s="103"/>
      <c r="R541" s="103"/>
      <c r="S541" s="103"/>
      <c r="T541" s="103"/>
      <c r="U541" s="103"/>
      <c r="V541" s="103"/>
      <c r="W541" s="103"/>
      <c r="X541" s="103"/>
      <c r="Z541" s="1"/>
      <c r="AC541" s="2"/>
      <c r="AD541" s="2"/>
    </row>
    <row r="542" spans="1:30" s="24" customFormat="1" ht="26.25" customHeight="1">
      <c r="A542" s="117" t="s">
        <v>220</v>
      </c>
      <c r="B542" s="98" t="s">
        <v>221</v>
      </c>
      <c r="C542" s="98">
        <v>2020</v>
      </c>
      <c r="D542" s="98">
        <v>2026</v>
      </c>
      <c r="E542" s="123" t="s">
        <v>222</v>
      </c>
      <c r="F542" s="26" t="s">
        <v>32</v>
      </c>
      <c r="G542" s="60">
        <f>H542+I542+J542+K542+L542+M542</f>
        <v>27621877.850000001</v>
      </c>
      <c r="H542" s="60">
        <f t="shared" ref="H542:M542" si="209">H543+H544</f>
        <v>2106119.14</v>
      </c>
      <c r="I542" s="60">
        <f t="shared" si="209"/>
        <v>2707188.48</v>
      </c>
      <c r="J542" s="60">
        <f t="shared" si="209"/>
        <v>1909768.72</v>
      </c>
      <c r="K542" s="60">
        <f t="shared" si="209"/>
        <v>2525653.21</v>
      </c>
      <c r="L542" s="60">
        <f t="shared" si="209"/>
        <v>15173848.300000001</v>
      </c>
      <c r="M542" s="58">
        <f t="shared" si="209"/>
        <v>3199300</v>
      </c>
      <c r="N542" s="58">
        <f>N543+N544</f>
        <v>3079500</v>
      </c>
      <c r="O542" s="103" t="s">
        <v>223</v>
      </c>
      <c r="P542" s="103" t="s">
        <v>224</v>
      </c>
      <c r="Q542" s="103">
        <v>0.27</v>
      </c>
      <c r="R542" s="103">
        <v>4.4999999999999998E-2</v>
      </c>
      <c r="S542" s="103">
        <v>4.4999999999999998E-2</v>
      </c>
      <c r="T542" s="103">
        <v>4.4999999999999998E-2</v>
      </c>
      <c r="U542" s="103">
        <v>4.4999999999999998E-2</v>
      </c>
      <c r="V542" s="103">
        <v>4.4999999999999998E-2</v>
      </c>
      <c r="W542" s="103">
        <v>4.4999999999999998E-2</v>
      </c>
      <c r="X542" s="103">
        <v>4.4999999999999998E-2</v>
      </c>
      <c r="Y542" s="23"/>
      <c r="Z542" s="23"/>
    </row>
    <row r="543" spans="1:30" s="24" customFormat="1" ht="66" customHeight="1">
      <c r="A543" s="117"/>
      <c r="B543" s="98"/>
      <c r="C543" s="98"/>
      <c r="D543" s="98"/>
      <c r="E543" s="123"/>
      <c r="F543" s="26" t="s">
        <v>38</v>
      </c>
      <c r="G543" s="60">
        <f>H543+I543+J543+K543+L543+M543</f>
        <v>27621877.850000001</v>
      </c>
      <c r="H543" s="60">
        <v>2106119.14</v>
      </c>
      <c r="I543" s="60">
        <v>2707188.48</v>
      </c>
      <c r="J543" s="60">
        <v>1909768.72</v>
      </c>
      <c r="K543" s="60">
        <v>2525653.21</v>
      </c>
      <c r="L543" s="60">
        <v>15173848.300000001</v>
      </c>
      <c r="M543" s="60">
        <v>3199300</v>
      </c>
      <c r="N543" s="60">
        <v>3079500</v>
      </c>
      <c r="O543" s="103"/>
      <c r="P543" s="103"/>
      <c r="Q543" s="103"/>
      <c r="R543" s="103"/>
      <c r="S543" s="103"/>
      <c r="T543" s="103"/>
      <c r="U543" s="103"/>
      <c r="V543" s="103"/>
      <c r="W543" s="103"/>
      <c r="X543" s="103"/>
      <c r="Y543" s="23"/>
      <c r="Z543" s="23"/>
    </row>
    <row r="544" spans="1:30" s="24" customFormat="1" ht="46.5" customHeight="1">
      <c r="A544" s="117"/>
      <c r="B544" s="98"/>
      <c r="C544" s="98"/>
      <c r="D544" s="98"/>
      <c r="E544" s="123"/>
      <c r="F544" s="26" t="s">
        <v>39</v>
      </c>
      <c r="G544" s="60">
        <f>H544+I544+J544+K544+L544+M544</f>
        <v>0</v>
      </c>
      <c r="H544" s="60">
        <v>0</v>
      </c>
      <c r="I544" s="60">
        <v>0</v>
      </c>
      <c r="J544" s="60">
        <v>0</v>
      </c>
      <c r="K544" s="60">
        <v>0</v>
      </c>
      <c r="L544" s="60">
        <v>0</v>
      </c>
      <c r="M544" s="58">
        <v>0</v>
      </c>
      <c r="N544" s="58">
        <v>0</v>
      </c>
      <c r="O544" s="103"/>
      <c r="P544" s="103"/>
      <c r="Q544" s="103"/>
      <c r="R544" s="103"/>
      <c r="S544" s="103"/>
      <c r="T544" s="103"/>
      <c r="U544" s="103"/>
      <c r="V544" s="103"/>
      <c r="W544" s="103"/>
      <c r="X544" s="103"/>
      <c r="Y544" s="23"/>
      <c r="Z544" s="23"/>
    </row>
    <row r="545" spans="1:30" ht="72.75" customHeight="1">
      <c r="A545" s="117"/>
      <c r="B545" s="98"/>
      <c r="C545" s="98"/>
      <c r="D545" s="98"/>
      <c r="E545" s="123"/>
      <c r="F545" s="68" t="s">
        <v>68</v>
      </c>
      <c r="G545" s="67">
        <f>SUM(H545:M545)</f>
        <v>0</v>
      </c>
      <c r="H545" s="60">
        <f t="shared" ref="H545:M545" si="210">H109</f>
        <v>0</v>
      </c>
      <c r="I545" s="60">
        <f t="shared" si="210"/>
        <v>0</v>
      </c>
      <c r="J545" s="60">
        <f t="shared" si="210"/>
        <v>0</v>
      </c>
      <c r="K545" s="60">
        <f t="shared" si="210"/>
        <v>0</v>
      </c>
      <c r="L545" s="60">
        <f t="shared" si="210"/>
        <v>0</v>
      </c>
      <c r="M545" s="60">
        <f t="shared" si="210"/>
        <v>0</v>
      </c>
      <c r="N545" s="60">
        <f>N109</f>
        <v>0</v>
      </c>
      <c r="O545" s="103"/>
      <c r="P545" s="103"/>
      <c r="Q545" s="103"/>
      <c r="R545" s="103"/>
      <c r="S545" s="103"/>
      <c r="T545" s="103"/>
      <c r="U545" s="103"/>
      <c r="V545" s="103"/>
      <c r="W545" s="103"/>
      <c r="X545" s="103"/>
      <c r="Z545" s="1"/>
      <c r="AC545" s="2"/>
      <c r="AD545" s="2"/>
    </row>
    <row r="546" spans="1:30" s="24" customFormat="1" ht="26.25" customHeight="1">
      <c r="A546" s="117" t="s">
        <v>225</v>
      </c>
      <c r="B546" s="98" t="s">
        <v>226</v>
      </c>
      <c r="C546" s="98">
        <v>2020</v>
      </c>
      <c r="D546" s="98">
        <v>2026</v>
      </c>
      <c r="E546" s="123" t="s">
        <v>73</v>
      </c>
      <c r="F546" s="26" t="s">
        <v>32</v>
      </c>
      <c r="G546" s="60">
        <f>H546+I546+J546+K546+L546+M546</f>
        <v>50145681.480000004</v>
      </c>
      <c r="H546" s="60">
        <f t="shared" ref="H546:M546" si="211">H547+H548</f>
        <v>348957</v>
      </c>
      <c r="I546" s="60">
        <f t="shared" si="211"/>
        <v>0</v>
      </c>
      <c r="J546" s="60">
        <f t="shared" si="211"/>
        <v>47425249.560000002</v>
      </c>
      <c r="K546" s="60">
        <f t="shared" si="211"/>
        <v>2371474.92</v>
      </c>
      <c r="L546" s="60">
        <f t="shared" si="211"/>
        <v>0</v>
      </c>
      <c r="M546" s="58">
        <f t="shared" si="211"/>
        <v>0</v>
      </c>
      <c r="N546" s="58">
        <f>N547+N548</f>
        <v>0</v>
      </c>
      <c r="O546" s="103" t="s">
        <v>227</v>
      </c>
      <c r="P546" s="103" t="s">
        <v>127</v>
      </c>
      <c r="Q546" s="103">
        <v>1.1000000000000001</v>
      </c>
      <c r="R546" s="103">
        <v>1.1000000000000001</v>
      </c>
      <c r="S546" s="103" t="s">
        <v>25</v>
      </c>
      <c r="T546" s="103" t="s">
        <v>25</v>
      </c>
      <c r="U546" s="103" t="s">
        <v>25</v>
      </c>
      <c r="V546" s="103" t="s">
        <v>25</v>
      </c>
      <c r="W546" s="103" t="s">
        <v>25</v>
      </c>
      <c r="X546" s="103" t="s">
        <v>25</v>
      </c>
      <c r="Y546" s="23"/>
      <c r="Z546" s="23"/>
    </row>
    <row r="547" spans="1:30" s="24" customFormat="1" ht="63.75" customHeight="1">
      <c r="A547" s="117"/>
      <c r="B547" s="98"/>
      <c r="C547" s="98"/>
      <c r="D547" s="98"/>
      <c r="E547" s="123"/>
      <c r="F547" s="26" t="s">
        <v>38</v>
      </c>
      <c r="G547" s="60">
        <f>H547+I547+J547+K547+L547+M547</f>
        <v>4421746.57</v>
      </c>
      <c r="H547" s="60">
        <v>348957</v>
      </c>
      <c r="I547" s="60">
        <v>0</v>
      </c>
      <c r="J547" s="60">
        <f>2973184.08+126252.28+762789.06</f>
        <v>3862225.42</v>
      </c>
      <c r="K547" s="60">
        <v>210564.15</v>
      </c>
      <c r="L547" s="60">
        <v>0</v>
      </c>
      <c r="M547" s="58">
        <v>0</v>
      </c>
      <c r="N547" s="58">
        <v>0</v>
      </c>
      <c r="O547" s="103"/>
      <c r="P547" s="103"/>
      <c r="Q547" s="103"/>
      <c r="R547" s="103"/>
      <c r="S547" s="103"/>
      <c r="T547" s="103"/>
      <c r="U547" s="103"/>
      <c r="V547" s="103"/>
      <c r="W547" s="103"/>
      <c r="X547" s="103"/>
      <c r="Y547" s="23"/>
      <c r="Z547" s="23"/>
    </row>
    <row r="548" spans="1:30" s="24" customFormat="1" ht="55.5" customHeight="1">
      <c r="A548" s="117"/>
      <c r="B548" s="98"/>
      <c r="C548" s="98"/>
      <c r="D548" s="98"/>
      <c r="E548" s="123"/>
      <c r="F548" s="26" t="s">
        <v>39</v>
      </c>
      <c r="G548" s="60">
        <f>H548+I548+J548+K548+L548+M548</f>
        <v>45723934.910000004</v>
      </c>
      <c r="H548" s="60">
        <v>0</v>
      </c>
      <c r="I548" s="60">
        <v>0</v>
      </c>
      <c r="J548" s="60">
        <v>43563024.140000001</v>
      </c>
      <c r="K548" s="60">
        <v>2160910.77</v>
      </c>
      <c r="L548" s="60">
        <v>0</v>
      </c>
      <c r="M548" s="58">
        <v>0</v>
      </c>
      <c r="N548" s="58">
        <v>0</v>
      </c>
      <c r="O548" s="103"/>
      <c r="P548" s="103"/>
      <c r="Q548" s="103"/>
      <c r="R548" s="103"/>
      <c r="S548" s="103"/>
      <c r="T548" s="103"/>
      <c r="U548" s="103"/>
      <c r="V548" s="103"/>
      <c r="W548" s="103"/>
      <c r="X548" s="103"/>
      <c r="Y548" s="23"/>
      <c r="Z548" s="23"/>
    </row>
    <row r="549" spans="1:30" ht="62.25" customHeight="1">
      <c r="A549" s="117"/>
      <c r="B549" s="98"/>
      <c r="C549" s="98"/>
      <c r="D549" s="98"/>
      <c r="E549" s="123"/>
      <c r="F549" s="68" t="s">
        <v>68</v>
      </c>
      <c r="G549" s="67">
        <f>SUM(H549:M549)</f>
        <v>0</v>
      </c>
      <c r="H549" s="60">
        <v>0</v>
      </c>
      <c r="I549" s="60">
        <v>0</v>
      </c>
      <c r="J549" s="60">
        <v>0</v>
      </c>
      <c r="K549" s="60">
        <v>0</v>
      </c>
      <c r="L549" s="60">
        <v>0</v>
      </c>
      <c r="M549" s="60">
        <v>0</v>
      </c>
      <c r="N549" s="60">
        <v>0</v>
      </c>
      <c r="O549" s="103"/>
      <c r="P549" s="103"/>
      <c r="Q549" s="103"/>
      <c r="R549" s="103"/>
      <c r="S549" s="103"/>
      <c r="T549" s="103"/>
      <c r="U549" s="103"/>
      <c r="V549" s="103"/>
      <c r="W549" s="103"/>
      <c r="X549" s="103"/>
      <c r="Z549" s="1"/>
      <c r="AC549" s="2"/>
      <c r="AD549" s="2"/>
    </row>
    <row r="550" spans="1:30" s="24" customFormat="1" ht="55.5" customHeight="1">
      <c r="A550" s="117" t="s">
        <v>228</v>
      </c>
      <c r="B550" s="98" t="s">
        <v>99</v>
      </c>
      <c r="C550" s="98">
        <v>2020</v>
      </c>
      <c r="D550" s="98">
        <v>2026</v>
      </c>
      <c r="E550" s="123" t="s">
        <v>222</v>
      </c>
      <c r="F550" s="26" t="s">
        <v>32</v>
      </c>
      <c r="G550" s="60">
        <f>H550+I550+J550+K550+L550+M550</f>
        <v>730422.47</v>
      </c>
      <c r="H550" s="60">
        <f t="shared" ref="H550:M550" si="212">H551+H552</f>
        <v>348957</v>
      </c>
      <c r="I550" s="60">
        <f t="shared" si="212"/>
        <v>0</v>
      </c>
      <c r="J550" s="60">
        <f t="shared" si="212"/>
        <v>284633.46999999997</v>
      </c>
      <c r="K550" s="60">
        <f t="shared" si="212"/>
        <v>96832</v>
      </c>
      <c r="L550" s="60">
        <f t="shared" si="212"/>
        <v>0</v>
      </c>
      <c r="M550" s="58">
        <f t="shared" si="212"/>
        <v>0</v>
      </c>
      <c r="N550" s="58">
        <f>N551+N552</f>
        <v>0</v>
      </c>
      <c r="O550" s="103"/>
      <c r="P550" s="103"/>
      <c r="Q550" s="103"/>
      <c r="R550" s="103"/>
      <c r="S550" s="103"/>
      <c r="T550" s="103"/>
      <c r="U550" s="103"/>
      <c r="V550" s="103"/>
      <c r="W550" s="103"/>
      <c r="X550" s="103"/>
      <c r="Y550" s="23"/>
      <c r="Z550" s="23"/>
    </row>
    <row r="551" spans="1:30" s="24" customFormat="1" ht="55.5" customHeight="1">
      <c r="A551" s="117"/>
      <c r="B551" s="98"/>
      <c r="C551" s="98"/>
      <c r="D551" s="98"/>
      <c r="E551" s="123"/>
      <c r="F551" s="26" t="s">
        <v>38</v>
      </c>
      <c r="G551" s="60">
        <f>H551+I551+J551+K551+L551+M551</f>
        <v>451481.67</v>
      </c>
      <c r="H551" s="60">
        <v>348957</v>
      </c>
      <c r="I551" s="60">
        <v>0</v>
      </c>
      <c r="J551" s="60">
        <v>5692.67</v>
      </c>
      <c r="K551" s="60">
        <v>96832</v>
      </c>
      <c r="L551" s="60">
        <v>0</v>
      </c>
      <c r="M551" s="58">
        <v>0</v>
      </c>
      <c r="N551" s="58">
        <v>0</v>
      </c>
      <c r="O551" s="103"/>
      <c r="P551" s="103"/>
      <c r="Q551" s="103"/>
      <c r="R551" s="103"/>
      <c r="S551" s="103"/>
      <c r="T551" s="103"/>
      <c r="U551" s="103"/>
      <c r="V551" s="103"/>
      <c r="W551" s="103"/>
      <c r="X551" s="103"/>
      <c r="Y551" s="23"/>
      <c r="Z551" s="23"/>
    </row>
    <row r="552" spans="1:30" s="24" customFormat="1" ht="55.5" customHeight="1">
      <c r="A552" s="117"/>
      <c r="B552" s="98"/>
      <c r="C552" s="98"/>
      <c r="D552" s="98"/>
      <c r="E552" s="123"/>
      <c r="F552" s="26" t="s">
        <v>39</v>
      </c>
      <c r="G552" s="60">
        <f>H552+I552+J552+K552+L552+M552</f>
        <v>278940.79999999999</v>
      </c>
      <c r="H552" s="60">
        <v>0</v>
      </c>
      <c r="I552" s="60">
        <v>0</v>
      </c>
      <c r="J552" s="60">
        <v>278940.79999999999</v>
      </c>
      <c r="K552" s="60">
        <v>0</v>
      </c>
      <c r="L552" s="60">
        <v>0</v>
      </c>
      <c r="M552" s="58">
        <v>0</v>
      </c>
      <c r="N552" s="58">
        <v>0</v>
      </c>
      <c r="O552" s="103"/>
      <c r="P552" s="103"/>
      <c r="Q552" s="103"/>
      <c r="R552" s="103"/>
      <c r="S552" s="103"/>
      <c r="T552" s="103"/>
      <c r="U552" s="103"/>
      <c r="V552" s="103"/>
      <c r="W552" s="103"/>
      <c r="X552" s="103"/>
      <c r="Y552" s="23"/>
      <c r="Z552" s="23"/>
    </row>
    <row r="553" spans="1:30" ht="38.25" customHeight="1">
      <c r="A553" s="117"/>
      <c r="B553" s="98"/>
      <c r="C553" s="98"/>
      <c r="D553" s="98"/>
      <c r="E553" s="123"/>
      <c r="F553" s="68" t="s">
        <v>68</v>
      </c>
      <c r="G553" s="67">
        <f>SUM(H553:M553)</f>
        <v>0</v>
      </c>
      <c r="H553" s="60">
        <v>0</v>
      </c>
      <c r="I553" s="60">
        <v>0</v>
      </c>
      <c r="J553" s="60">
        <v>0</v>
      </c>
      <c r="K553" s="60">
        <v>0</v>
      </c>
      <c r="L553" s="60">
        <v>0</v>
      </c>
      <c r="M553" s="60">
        <v>0</v>
      </c>
      <c r="N553" s="60">
        <v>0</v>
      </c>
      <c r="O553" s="103"/>
      <c r="P553" s="103"/>
      <c r="Q553" s="103"/>
      <c r="R553" s="103"/>
      <c r="S553" s="103"/>
      <c r="T553" s="103"/>
      <c r="U553" s="103"/>
      <c r="V553" s="103"/>
      <c r="W553" s="103"/>
      <c r="X553" s="103"/>
      <c r="Z553" s="1"/>
      <c r="AC553" s="2"/>
      <c r="AD553" s="2"/>
    </row>
    <row r="554" spans="1:30" s="24" customFormat="1" ht="45.75" customHeight="1">
      <c r="A554" s="117" t="s">
        <v>229</v>
      </c>
      <c r="B554" s="98" t="s">
        <v>120</v>
      </c>
      <c r="C554" s="98">
        <v>2020</v>
      </c>
      <c r="D554" s="98">
        <v>2026</v>
      </c>
      <c r="E554" s="123" t="s">
        <v>222</v>
      </c>
      <c r="F554" s="26" t="s">
        <v>32</v>
      </c>
      <c r="G554" s="60">
        <f>H554+I554+J554+K554+L554+M554</f>
        <v>49415259.010000005</v>
      </c>
      <c r="H554" s="60">
        <f t="shared" ref="H554:M554" si="213">H555+H556</f>
        <v>0</v>
      </c>
      <c r="I554" s="60">
        <f t="shared" si="213"/>
        <v>0</v>
      </c>
      <c r="J554" s="60">
        <f t="shared" si="213"/>
        <v>47140616.090000004</v>
      </c>
      <c r="K554" s="60">
        <f t="shared" si="213"/>
        <v>2274642.92</v>
      </c>
      <c r="L554" s="60">
        <f t="shared" si="213"/>
        <v>0</v>
      </c>
      <c r="M554" s="58">
        <f t="shared" si="213"/>
        <v>0</v>
      </c>
      <c r="N554" s="58">
        <f>N555+N556</f>
        <v>0</v>
      </c>
      <c r="O554" s="103"/>
      <c r="P554" s="103"/>
      <c r="Q554" s="103"/>
      <c r="R554" s="103"/>
      <c r="S554" s="103"/>
      <c r="T554" s="103"/>
      <c r="U554" s="103"/>
      <c r="V554" s="103"/>
      <c r="W554" s="103"/>
      <c r="X554" s="103"/>
      <c r="Y554" s="23"/>
      <c r="Z554" s="23"/>
    </row>
    <row r="555" spans="1:30" s="24" customFormat="1" ht="45.75" customHeight="1">
      <c r="A555" s="117"/>
      <c r="B555" s="98"/>
      <c r="C555" s="98"/>
      <c r="D555" s="98"/>
      <c r="E555" s="123"/>
      <c r="F555" s="26" t="s">
        <v>38</v>
      </c>
      <c r="G555" s="60">
        <f>H555+I555+J555+K555+L555+M555</f>
        <v>3970264.9</v>
      </c>
      <c r="H555" s="60">
        <v>0</v>
      </c>
      <c r="I555" s="60">
        <v>0</v>
      </c>
      <c r="J555" s="60">
        <v>3856532.75</v>
      </c>
      <c r="K555" s="60">
        <v>113732.15</v>
      </c>
      <c r="L555" s="60">
        <v>0</v>
      </c>
      <c r="M555" s="60">
        <v>0</v>
      </c>
      <c r="N555" s="60">
        <v>0</v>
      </c>
      <c r="O555" s="103"/>
      <c r="P555" s="103"/>
      <c r="Q555" s="103"/>
      <c r="R555" s="103"/>
      <c r="S555" s="103"/>
      <c r="T555" s="103"/>
      <c r="U555" s="103"/>
      <c r="V555" s="103"/>
      <c r="W555" s="103"/>
      <c r="X555" s="103"/>
      <c r="Y555" s="23"/>
      <c r="Z555" s="23"/>
    </row>
    <row r="556" spans="1:30" s="24" customFormat="1" ht="45.75" customHeight="1">
      <c r="A556" s="117"/>
      <c r="B556" s="98"/>
      <c r="C556" s="98"/>
      <c r="D556" s="98"/>
      <c r="E556" s="123"/>
      <c r="F556" s="26" t="s">
        <v>39</v>
      </c>
      <c r="G556" s="60">
        <f>H556+I556+J556+K556+L556+M556</f>
        <v>45444994.110000007</v>
      </c>
      <c r="H556" s="60">
        <v>0</v>
      </c>
      <c r="I556" s="60">
        <v>0</v>
      </c>
      <c r="J556" s="60">
        <v>43284083.340000004</v>
      </c>
      <c r="K556" s="60">
        <v>2160910.77</v>
      </c>
      <c r="L556" s="60">
        <v>0</v>
      </c>
      <c r="M556" s="58">
        <v>0</v>
      </c>
      <c r="N556" s="58">
        <v>0</v>
      </c>
      <c r="O556" s="103"/>
      <c r="P556" s="103"/>
      <c r="Q556" s="103"/>
      <c r="R556" s="103"/>
      <c r="S556" s="103"/>
      <c r="T556" s="103"/>
      <c r="U556" s="103"/>
      <c r="V556" s="103"/>
      <c r="W556" s="103"/>
      <c r="X556" s="103"/>
      <c r="Y556" s="23"/>
      <c r="Z556" s="23"/>
    </row>
    <row r="557" spans="1:30" ht="75.75" customHeight="1">
      <c r="A557" s="117"/>
      <c r="B557" s="98"/>
      <c r="C557" s="98"/>
      <c r="D557" s="98"/>
      <c r="E557" s="123"/>
      <c r="F557" s="68" t="s">
        <v>68</v>
      </c>
      <c r="G557" s="67">
        <f>SUM(H557:M557)</f>
        <v>0</v>
      </c>
      <c r="H557" s="60">
        <f>H111</f>
        <v>0</v>
      </c>
      <c r="I557" s="60">
        <v>0</v>
      </c>
      <c r="J557" s="60">
        <v>0</v>
      </c>
      <c r="K557" s="60">
        <v>0</v>
      </c>
      <c r="L557" s="60">
        <f>L111</f>
        <v>0</v>
      </c>
      <c r="M557" s="60">
        <f>M111</f>
        <v>0</v>
      </c>
      <c r="N557" s="60">
        <f>N111</f>
        <v>0</v>
      </c>
      <c r="O557" s="103"/>
      <c r="P557" s="103"/>
      <c r="Q557" s="103"/>
      <c r="R557" s="103"/>
      <c r="S557" s="103"/>
      <c r="T557" s="103"/>
      <c r="U557" s="103"/>
      <c r="V557" s="103"/>
      <c r="W557" s="103"/>
      <c r="X557" s="103"/>
      <c r="Z557" s="1"/>
      <c r="AC557" s="2"/>
      <c r="AD557" s="2"/>
    </row>
    <row r="558" spans="1:30" s="24" customFormat="1" ht="29.25" customHeight="1">
      <c r="A558" s="117" t="s">
        <v>230</v>
      </c>
      <c r="B558" s="98" t="s">
        <v>231</v>
      </c>
      <c r="C558" s="98">
        <v>2020</v>
      </c>
      <c r="D558" s="98">
        <v>2026</v>
      </c>
      <c r="E558" s="123" t="s">
        <v>73</v>
      </c>
      <c r="F558" s="26" t="s">
        <v>32</v>
      </c>
      <c r="G558" s="60">
        <f>H558+I558+J558+K558+L558+M558</f>
        <v>0</v>
      </c>
      <c r="H558" s="60">
        <f t="shared" ref="H558:M558" si="214">H559+H560</f>
        <v>0</v>
      </c>
      <c r="I558" s="60">
        <f t="shared" si="214"/>
        <v>0</v>
      </c>
      <c r="J558" s="60">
        <f t="shared" si="214"/>
        <v>0</v>
      </c>
      <c r="K558" s="60">
        <f t="shared" si="214"/>
        <v>0</v>
      </c>
      <c r="L558" s="60">
        <f t="shared" si="214"/>
        <v>0</v>
      </c>
      <c r="M558" s="58">
        <f t="shared" si="214"/>
        <v>0</v>
      </c>
      <c r="N558" s="58">
        <f>N559+N560</f>
        <v>0</v>
      </c>
      <c r="O558" s="103" t="s">
        <v>227</v>
      </c>
      <c r="P558" s="103" t="s">
        <v>127</v>
      </c>
      <c r="Q558" s="103">
        <v>0.5</v>
      </c>
      <c r="R558" s="103">
        <v>0.5</v>
      </c>
      <c r="S558" s="103" t="s">
        <v>25</v>
      </c>
      <c r="T558" s="103" t="s">
        <v>25</v>
      </c>
      <c r="U558" s="103" t="s">
        <v>25</v>
      </c>
      <c r="V558" s="103" t="s">
        <v>25</v>
      </c>
      <c r="W558" s="103" t="s">
        <v>25</v>
      </c>
      <c r="X558" s="103" t="s">
        <v>25</v>
      </c>
      <c r="Y558" s="23"/>
      <c r="Z558" s="23"/>
    </row>
    <row r="559" spans="1:30" s="24" customFormat="1" ht="69.75" customHeight="1">
      <c r="A559" s="117"/>
      <c r="B559" s="98"/>
      <c r="C559" s="98"/>
      <c r="D559" s="98"/>
      <c r="E559" s="123"/>
      <c r="F559" s="26" t="s">
        <v>38</v>
      </c>
      <c r="G559" s="60">
        <f>H559+I559+J559+K559+L559+M559</f>
        <v>0</v>
      </c>
      <c r="H559" s="60">
        <v>0</v>
      </c>
      <c r="I559" s="60"/>
      <c r="J559" s="10">
        <v>0</v>
      </c>
      <c r="K559" s="60">
        <v>0</v>
      </c>
      <c r="L559" s="60">
        <v>0</v>
      </c>
      <c r="M559" s="58">
        <v>0</v>
      </c>
      <c r="N559" s="58">
        <v>0</v>
      </c>
      <c r="O559" s="103"/>
      <c r="P559" s="103"/>
      <c r="Q559" s="103"/>
      <c r="R559" s="103"/>
      <c r="S559" s="103"/>
      <c r="T559" s="103"/>
      <c r="U559" s="103"/>
      <c r="V559" s="103"/>
      <c r="W559" s="103"/>
      <c r="X559" s="103"/>
      <c r="Y559" s="23"/>
      <c r="Z559" s="23"/>
    </row>
    <row r="560" spans="1:30" s="24" customFormat="1" ht="45.75" customHeight="1">
      <c r="A560" s="117"/>
      <c r="B560" s="98"/>
      <c r="C560" s="98"/>
      <c r="D560" s="98"/>
      <c r="E560" s="123"/>
      <c r="F560" s="26" t="s">
        <v>39</v>
      </c>
      <c r="G560" s="60">
        <f>H560+I560+J560+K560+L560+M560</f>
        <v>0</v>
      </c>
      <c r="H560" s="60">
        <v>0</v>
      </c>
      <c r="I560" s="60">
        <v>0</v>
      </c>
      <c r="J560" s="60">
        <v>0</v>
      </c>
      <c r="K560" s="60">
        <v>0</v>
      </c>
      <c r="L560" s="60">
        <v>0</v>
      </c>
      <c r="M560" s="58">
        <v>0</v>
      </c>
      <c r="N560" s="58">
        <v>0</v>
      </c>
      <c r="O560" s="103"/>
      <c r="P560" s="103"/>
      <c r="Q560" s="103"/>
      <c r="R560" s="103"/>
      <c r="S560" s="103"/>
      <c r="T560" s="103"/>
      <c r="U560" s="103"/>
      <c r="V560" s="103"/>
      <c r="W560" s="103"/>
      <c r="X560" s="103"/>
      <c r="Y560" s="23"/>
      <c r="Z560" s="23"/>
    </row>
    <row r="561" spans="1:30" ht="50.25" customHeight="1">
      <c r="A561" s="117"/>
      <c r="B561" s="98"/>
      <c r="C561" s="98"/>
      <c r="D561" s="98"/>
      <c r="E561" s="123"/>
      <c r="F561" s="68" t="s">
        <v>68</v>
      </c>
      <c r="G561" s="67">
        <f>SUM(H561:M561)</f>
        <v>0</v>
      </c>
      <c r="H561" s="60">
        <f t="shared" ref="H561:M561" si="215">H115</f>
        <v>0</v>
      </c>
      <c r="I561" s="60">
        <f t="shared" si="215"/>
        <v>0</v>
      </c>
      <c r="J561" s="60">
        <f t="shared" si="215"/>
        <v>0</v>
      </c>
      <c r="K561" s="60">
        <f t="shared" si="215"/>
        <v>0</v>
      </c>
      <c r="L561" s="60">
        <f t="shared" si="215"/>
        <v>0</v>
      </c>
      <c r="M561" s="60">
        <f t="shared" si="215"/>
        <v>0</v>
      </c>
      <c r="N561" s="60">
        <f>N115</f>
        <v>0</v>
      </c>
      <c r="O561" s="103"/>
      <c r="P561" s="103"/>
      <c r="Q561" s="103"/>
      <c r="R561" s="103"/>
      <c r="S561" s="103"/>
      <c r="T561" s="103"/>
      <c r="U561" s="103"/>
      <c r="V561" s="103"/>
      <c r="W561" s="103"/>
      <c r="X561" s="103"/>
      <c r="Z561" s="1"/>
      <c r="AC561" s="2"/>
      <c r="AD561" s="2"/>
    </row>
    <row r="562" spans="1:30" s="24" customFormat="1" ht="25.5" customHeight="1">
      <c r="A562" s="117" t="s">
        <v>232</v>
      </c>
      <c r="B562" s="98" t="s">
        <v>233</v>
      </c>
      <c r="C562" s="98">
        <v>2020</v>
      </c>
      <c r="D562" s="98">
        <v>2026</v>
      </c>
      <c r="E562" s="123" t="s">
        <v>73</v>
      </c>
      <c r="F562" s="26" t="s">
        <v>32</v>
      </c>
      <c r="G562" s="60">
        <f>H562+I562+J562+K562+L562+M562</f>
        <v>0</v>
      </c>
      <c r="H562" s="60">
        <f t="shared" ref="H562:M562" si="216">H563+H564</f>
        <v>0</v>
      </c>
      <c r="I562" s="60">
        <f t="shared" si="216"/>
        <v>0</v>
      </c>
      <c r="J562" s="60">
        <f t="shared" si="216"/>
        <v>0</v>
      </c>
      <c r="K562" s="60">
        <f t="shared" si="216"/>
        <v>0</v>
      </c>
      <c r="L562" s="60">
        <f t="shared" si="216"/>
        <v>0</v>
      </c>
      <c r="M562" s="58">
        <f t="shared" si="216"/>
        <v>0</v>
      </c>
      <c r="N562" s="58">
        <f>N563+N564</f>
        <v>0</v>
      </c>
      <c r="O562" s="103" t="s">
        <v>234</v>
      </c>
      <c r="P562" s="103" t="s">
        <v>56</v>
      </c>
      <c r="Q562" s="103">
        <v>326.39999999999998</v>
      </c>
      <c r="R562" s="103">
        <v>54.4</v>
      </c>
      <c r="S562" s="103">
        <v>54.4</v>
      </c>
      <c r="T562" s="103">
        <v>54.4</v>
      </c>
      <c r="U562" s="103">
        <v>54.4</v>
      </c>
      <c r="V562" s="103">
        <v>54.4</v>
      </c>
      <c r="W562" s="103">
        <v>54.4</v>
      </c>
      <c r="X562" s="103">
        <v>54.4</v>
      </c>
      <c r="Y562" s="23"/>
      <c r="Z562" s="23"/>
    </row>
    <row r="563" spans="1:30" s="24" customFormat="1" ht="76.5" customHeight="1">
      <c r="A563" s="117"/>
      <c r="B563" s="98"/>
      <c r="C563" s="98"/>
      <c r="D563" s="98"/>
      <c r="E563" s="123"/>
      <c r="F563" s="26" t="s">
        <v>38</v>
      </c>
      <c r="G563" s="60">
        <f>H563+I563+J563+K563+L563+M563</f>
        <v>0</v>
      </c>
      <c r="H563" s="60">
        <v>0</v>
      </c>
      <c r="I563" s="60">
        <v>0</v>
      </c>
      <c r="J563" s="60">
        <v>0</v>
      </c>
      <c r="K563" s="60">
        <v>0</v>
      </c>
      <c r="L563" s="60">
        <v>0</v>
      </c>
      <c r="M563" s="58">
        <v>0</v>
      </c>
      <c r="N563" s="58">
        <v>0</v>
      </c>
      <c r="O563" s="103"/>
      <c r="P563" s="103"/>
      <c r="Q563" s="103"/>
      <c r="R563" s="103"/>
      <c r="S563" s="103"/>
      <c r="T563" s="103"/>
      <c r="U563" s="103"/>
      <c r="V563" s="103"/>
      <c r="W563" s="103"/>
      <c r="X563" s="103"/>
      <c r="Y563" s="23"/>
      <c r="Z563" s="23"/>
    </row>
    <row r="564" spans="1:30" s="24" customFormat="1" ht="40.5" customHeight="1">
      <c r="A564" s="117"/>
      <c r="B564" s="98"/>
      <c r="C564" s="98"/>
      <c r="D564" s="98"/>
      <c r="E564" s="123"/>
      <c r="F564" s="26" t="s">
        <v>39</v>
      </c>
      <c r="G564" s="65">
        <f>H564+I564+J564+K564+L564+M564</f>
        <v>0</v>
      </c>
      <c r="H564" s="60">
        <v>0</v>
      </c>
      <c r="I564" s="60">
        <v>0</v>
      </c>
      <c r="J564" s="60">
        <v>0</v>
      </c>
      <c r="K564" s="60">
        <v>0</v>
      </c>
      <c r="L564" s="60">
        <v>0</v>
      </c>
      <c r="M564" s="58">
        <f>M572</f>
        <v>0</v>
      </c>
      <c r="N564" s="58">
        <f>N572</f>
        <v>0</v>
      </c>
      <c r="O564" s="103"/>
      <c r="P564" s="103"/>
      <c r="Q564" s="103"/>
      <c r="R564" s="103"/>
      <c r="S564" s="103"/>
      <c r="T564" s="103"/>
      <c r="U564" s="103"/>
      <c r="V564" s="103"/>
      <c r="W564" s="103"/>
      <c r="X564" s="103"/>
      <c r="Y564" s="23"/>
      <c r="Z564" s="23"/>
    </row>
    <row r="565" spans="1:30" ht="66.75" customHeight="1">
      <c r="A565" s="117"/>
      <c r="B565" s="98"/>
      <c r="C565" s="98"/>
      <c r="D565" s="98"/>
      <c r="E565" s="123"/>
      <c r="F565" s="68" t="s">
        <v>68</v>
      </c>
      <c r="G565" s="60">
        <f>SUM(H565:M565)</f>
        <v>0</v>
      </c>
      <c r="H565" s="64">
        <v>0</v>
      </c>
      <c r="I565" s="60">
        <v>0</v>
      </c>
      <c r="J565" s="60">
        <v>0</v>
      </c>
      <c r="K565" s="60">
        <v>0</v>
      </c>
      <c r="L565" s="60">
        <v>0</v>
      </c>
      <c r="M565" s="60">
        <v>0</v>
      </c>
      <c r="N565" s="60">
        <v>0</v>
      </c>
      <c r="O565" s="103"/>
      <c r="P565" s="103"/>
      <c r="Q565" s="103"/>
      <c r="R565" s="103"/>
      <c r="S565" s="103"/>
      <c r="T565" s="103"/>
      <c r="U565" s="103"/>
      <c r="V565" s="103"/>
      <c r="W565" s="103"/>
      <c r="X565" s="103"/>
      <c r="Z565" s="1"/>
      <c r="AC565" s="2"/>
      <c r="AD565" s="2"/>
    </row>
    <row r="566" spans="1:30" s="24" customFormat="1" ht="40.5" customHeight="1">
      <c r="A566" s="117" t="s">
        <v>235</v>
      </c>
      <c r="B566" s="98" t="s">
        <v>236</v>
      </c>
      <c r="C566" s="98">
        <v>2020</v>
      </c>
      <c r="D566" s="98">
        <v>2026</v>
      </c>
      <c r="E566" s="123" t="s">
        <v>73</v>
      </c>
      <c r="F566" s="26" t="s">
        <v>32</v>
      </c>
      <c r="G566" s="62">
        <f>H566+I566+J566+K566+L566+M566</f>
        <v>30609186.269999996</v>
      </c>
      <c r="H566" s="62">
        <f t="shared" ref="H566:M566" si="217">H567+H568+H569</f>
        <v>2102409.9</v>
      </c>
      <c r="I566" s="62">
        <f t="shared" si="217"/>
        <v>4105266.1999999997</v>
      </c>
      <c r="J566" s="62">
        <f t="shared" si="217"/>
        <v>8342700.1199999992</v>
      </c>
      <c r="K566" s="62">
        <f t="shared" si="217"/>
        <v>7855593.5399999991</v>
      </c>
      <c r="L566" s="62">
        <f t="shared" si="217"/>
        <v>7203216.5099999998</v>
      </c>
      <c r="M566" s="62">
        <f t="shared" si="217"/>
        <v>1000000</v>
      </c>
      <c r="N566" s="62">
        <f>N567+N568+N569</f>
        <v>3000000</v>
      </c>
      <c r="O566" s="103" t="s">
        <v>25</v>
      </c>
      <c r="P566" s="103" t="s">
        <v>25</v>
      </c>
      <c r="Q566" s="103" t="s">
        <v>25</v>
      </c>
      <c r="R566" s="103" t="s">
        <v>25</v>
      </c>
      <c r="S566" s="103" t="s">
        <v>25</v>
      </c>
      <c r="T566" s="103" t="s">
        <v>25</v>
      </c>
      <c r="U566" s="103" t="s">
        <v>25</v>
      </c>
      <c r="V566" s="103" t="s">
        <v>25</v>
      </c>
      <c r="W566" s="103" t="s">
        <v>25</v>
      </c>
      <c r="X566" s="103" t="s">
        <v>25</v>
      </c>
      <c r="Y566" s="23"/>
      <c r="Z566" s="23"/>
    </row>
    <row r="567" spans="1:30" s="24" customFormat="1" ht="40.5" customHeight="1">
      <c r="A567" s="117"/>
      <c r="B567" s="98"/>
      <c r="C567" s="98"/>
      <c r="D567" s="98"/>
      <c r="E567" s="123"/>
      <c r="F567" s="26" t="s">
        <v>38</v>
      </c>
      <c r="G567" s="62">
        <f>H567+I567+J567+K567+L567+M567</f>
        <v>8864261.4800000004</v>
      </c>
      <c r="H567" s="62">
        <f t="shared" ref="H567:M569" si="218">H571</f>
        <v>254163.61</v>
      </c>
      <c r="I567" s="62">
        <f t="shared" si="218"/>
        <v>268151.13</v>
      </c>
      <c r="J567" s="62">
        <f t="shared" si="218"/>
        <v>2364759.0299999998</v>
      </c>
      <c r="K567" s="62">
        <f t="shared" si="218"/>
        <v>1804630.27</v>
      </c>
      <c r="L567" s="62">
        <f t="shared" si="218"/>
        <v>3172557.4400000004</v>
      </c>
      <c r="M567" s="15">
        <f t="shared" si="218"/>
        <v>1000000</v>
      </c>
      <c r="N567" s="15">
        <f>N571</f>
        <v>3000000</v>
      </c>
      <c r="O567" s="103"/>
      <c r="P567" s="103"/>
      <c r="Q567" s="103"/>
      <c r="R567" s="103"/>
      <c r="S567" s="103"/>
      <c r="T567" s="103"/>
      <c r="U567" s="103"/>
      <c r="V567" s="103"/>
      <c r="W567" s="103"/>
      <c r="X567" s="103"/>
      <c r="Y567" s="23"/>
      <c r="Z567" s="23"/>
    </row>
    <row r="568" spans="1:30" s="24" customFormat="1" ht="40.5" customHeight="1">
      <c r="A568" s="117"/>
      <c r="B568" s="98"/>
      <c r="C568" s="98"/>
      <c r="D568" s="98"/>
      <c r="E568" s="123"/>
      <c r="F568" s="26" t="s">
        <v>39</v>
      </c>
      <c r="G568" s="62">
        <f>H568+I568+J568+K568+L568+M568</f>
        <v>21744924.789999999</v>
      </c>
      <c r="H568" s="62">
        <f t="shared" si="218"/>
        <v>1848246.29</v>
      </c>
      <c r="I568" s="62">
        <f t="shared" si="218"/>
        <v>3837115.07</v>
      </c>
      <c r="J568" s="62">
        <f t="shared" si="218"/>
        <v>5977941.0899999999</v>
      </c>
      <c r="K568" s="62">
        <f t="shared" si="218"/>
        <v>6050963.2699999996</v>
      </c>
      <c r="L568" s="62">
        <f t="shared" si="218"/>
        <v>4030659.07</v>
      </c>
      <c r="M568" s="15">
        <f t="shared" si="218"/>
        <v>0</v>
      </c>
      <c r="N568" s="15">
        <f>N572</f>
        <v>0</v>
      </c>
      <c r="O568" s="103"/>
      <c r="P568" s="103"/>
      <c r="Q568" s="103"/>
      <c r="R568" s="103"/>
      <c r="S568" s="103"/>
      <c r="T568" s="103"/>
      <c r="U568" s="103"/>
      <c r="V568" s="103"/>
      <c r="W568" s="103"/>
      <c r="X568" s="103"/>
      <c r="Y568" s="23"/>
      <c r="Z568" s="23"/>
    </row>
    <row r="569" spans="1:30" ht="87.75" customHeight="1">
      <c r="A569" s="117"/>
      <c r="B569" s="98"/>
      <c r="C569" s="98"/>
      <c r="D569" s="98"/>
      <c r="E569" s="123"/>
      <c r="F569" s="68" t="s">
        <v>68</v>
      </c>
      <c r="G569" s="67">
        <f>SUM(H569:M569)</f>
        <v>0</v>
      </c>
      <c r="H569" s="62">
        <f t="shared" si="218"/>
        <v>0</v>
      </c>
      <c r="I569" s="62">
        <f t="shared" si="218"/>
        <v>0</v>
      </c>
      <c r="J569" s="62">
        <f t="shared" si="218"/>
        <v>0</v>
      </c>
      <c r="K569" s="62">
        <f t="shared" si="218"/>
        <v>0</v>
      </c>
      <c r="L569" s="62">
        <f t="shared" si="218"/>
        <v>0</v>
      </c>
      <c r="M569" s="62">
        <f t="shared" si="218"/>
        <v>0</v>
      </c>
      <c r="N569" s="62">
        <f>N573</f>
        <v>0</v>
      </c>
      <c r="O569" s="103"/>
      <c r="P569" s="103"/>
      <c r="Q569" s="103"/>
      <c r="R569" s="103"/>
      <c r="S569" s="103"/>
      <c r="T569" s="103"/>
      <c r="U569" s="103"/>
      <c r="V569" s="103"/>
      <c r="W569" s="103"/>
      <c r="X569" s="103"/>
      <c r="Z569" s="1"/>
      <c r="AC569" s="2"/>
      <c r="AD569" s="2"/>
    </row>
    <row r="570" spans="1:30" s="24" customFormat="1" ht="40.5" customHeight="1">
      <c r="A570" s="117" t="s">
        <v>237</v>
      </c>
      <c r="B570" s="144" t="s">
        <v>238</v>
      </c>
      <c r="C570" s="98">
        <v>2020</v>
      </c>
      <c r="D570" s="98">
        <v>2026</v>
      </c>
      <c r="E570" s="123" t="s">
        <v>73</v>
      </c>
      <c r="F570" s="28" t="s">
        <v>32</v>
      </c>
      <c r="G570" s="60">
        <f>H570+I570+J570+K570+L570+M570</f>
        <v>30609186.269999996</v>
      </c>
      <c r="H570" s="70">
        <f t="shared" ref="H570:M570" si="219">H571+H572</f>
        <v>2102409.9</v>
      </c>
      <c r="I570" s="62">
        <f t="shared" si="219"/>
        <v>4105266.1999999997</v>
      </c>
      <c r="J570" s="62">
        <f t="shared" si="219"/>
        <v>8342700.1199999992</v>
      </c>
      <c r="K570" s="62">
        <f t="shared" si="219"/>
        <v>7855593.5399999991</v>
      </c>
      <c r="L570" s="62">
        <f t="shared" si="219"/>
        <v>7203216.5099999998</v>
      </c>
      <c r="M570" s="15">
        <f t="shared" si="219"/>
        <v>1000000</v>
      </c>
      <c r="N570" s="15">
        <f>N571+N572</f>
        <v>3000000</v>
      </c>
      <c r="O570" s="103" t="s">
        <v>25</v>
      </c>
      <c r="P570" s="103" t="s">
        <v>25</v>
      </c>
      <c r="Q570" s="103" t="s">
        <v>25</v>
      </c>
      <c r="R570" s="103" t="s">
        <v>25</v>
      </c>
      <c r="S570" s="103" t="s">
        <v>25</v>
      </c>
      <c r="T570" s="103" t="s">
        <v>25</v>
      </c>
      <c r="U570" s="103" t="s">
        <v>25</v>
      </c>
      <c r="V570" s="103" t="s">
        <v>25</v>
      </c>
      <c r="W570" s="103" t="s">
        <v>25</v>
      </c>
      <c r="X570" s="103" t="s">
        <v>25</v>
      </c>
      <c r="Y570" s="23"/>
      <c r="Z570" s="23"/>
    </row>
    <row r="571" spans="1:30" s="24" customFormat="1" ht="40.5" customHeight="1">
      <c r="A571" s="117"/>
      <c r="B571" s="144"/>
      <c r="C571" s="98"/>
      <c r="D571" s="98"/>
      <c r="E571" s="123"/>
      <c r="F571" s="26" t="s">
        <v>38</v>
      </c>
      <c r="G571" s="62">
        <f>H571+I571+J571+K571+L571+M571</f>
        <v>8864261.4800000004</v>
      </c>
      <c r="H571" s="62">
        <f>H583+H575</f>
        <v>254163.61</v>
      </c>
      <c r="I571" s="62">
        <f t="shared" ref="I571:M573" si="220">I583+I575+I579</f>
        <v>268151.13</v>
      </c>
      <c r="J571" s="62">
        <f t="shared" si="220"/>
        <v>2364759.0299999998</v>
      </c>
      <c r="K571" s="62">
        <f t="shared" si="220"/>
        <v>1804630.27</v>
      </c>
      <c r="L571" s="62">
        <f t="shared" si="220"/>
        <v>3172557.4400000004</v>
      </c>
      <c r="M571" s="62">
        <f t="shared" si="220"/>
        <v>1000000</v>
      </c>
      <c r="N571" s="62">
        <f>N583+N575+N579</f>
        <v>3000000</v>
      </c>
      <c r="O571" s="103"/>
      <c r="P571" s="103"/>
      <c r="Q571" s="103"/>
      <c r="R571" s="103"/>
      <c r="S571" s="103"/>
      <c r="T571" s="103"/>
      <c r="U571" s="103"/>
      <c r="V571" s="103"/>
      <c r="W571" s="103"/>
      <c r="X571" s="103"/>
      <c r="Y571" s="23"/>
      <c r="Z571" s="23"/>
    </row>
    <row r="572" spans="1:30" s="24" customFormat="1" ht="64.5" customHeight="1">
      <c r="A572" s="117"/>
      <c r="B572" s="144"/>
      <c r="C572" s="98"/>
      <c r="D572" s="98"/>
      <c r="E572" s="123"/>
      <c r="F572" s="26" t="s">
        <v>39</v>
      </c>
      <c r="G572" s="29">
        <f>H572+I572+J572+K572+L572+M572</f>
        <v>21744924.789999999</v>
      </c>
      <c r="H572" s="62">
        <f>H584+H576</f>
        <v>1848246.29</v>
      </c>
      <c r="I572" s="62">
        <f t="shared" si="220"/>
        <v>3837115.07</v>
      </c>
      <c r="J572" s="62">
        <f t="shared" si="220"/>
        <v>5977941.0899999999</v>
      </c>
      <c r="K572" s="62">
        <f t="shared" si="220"/>
        <v>6050963.2699999996</v>
      </c>
      <c r="L572" s="62">
        <f t="shared" si="220"/>
        <v>4030659.07</v>
      </c>
      <c r="M572" s="62">
        <f t="shared" si="220"/>
        <v>0</v>
      </c>
      <c r="N572" s="62">
        <f>N584+N576+N580</f>
        <v>0</v>
      </c>
      <c r="O572" s="103"/>
      <c r="P572" s="103"/>
      <c r="Q572" s="103"/>
      <c r="R572" s="103"/>
      <c r="S572" s="103"/>
      <c r="T572" s="103"/>
      <c r="U572" s="103"/>
      <c r="V572" s="103"/>
      <c r="W572" s="103"/>
      <c r="X572" s="103"/>
      <c r="Y572" s="23"/>
      <c r="Z572" s="23"/>
    </row>
    <row r="573" spans="1:30" ht="66" customHeight="1">
      <c r="A573" s="117"/>
      <c r="B573" s="144"/>
      <c r="C573" s="98"/>
      <c r="D573" s="98"/>
      <c r="E573" s="123"/>
      <c r="F573" s="68" t="s">
        <v>68</v>
      </c>
      <c r="G573" s="60">
        <f>SUM(H573:M573)</f>
        <v>0</v>
      </c>
      <c r="H573" s="60">
        <f>H577+H585</f>
        <v>0</v>
      </c>
      <c r="I573" s="62">
        <f t="shared" si="220"/>
        <v>0</v>
      </c>
      <c r="J573" s="62">
        <f t="shared" si="220"/>
        <v>0</v>
      </c>
      <c r="K573" s="62">
        <f t="shared" si="220"/>
        <v>0</v>
      </c>
      <c r="L573" s="62">
        <f t="shared" si="220"/>
        <v>0</v>
      </c>
      <c r="M573" s="62">
        <f t="shared" si="220"/>
        <v>0</v>
      </c>
      <c r="N573" s="62">
        <f>N585+N577+N581</f>
        <v>0</v>
      </c>
      <c r="O573" s="103"/>
      <c r="P573" s="103"/>
      <c r="Q573" s="103"/>
      <c r="R573" s="103"/>
      <c r="S573" s="103"/>
      <c r="T573" s="103"/>
      <c r="U573" s="103"/>
      <c r="V573" s="103"/>
      <c r="W573" s="103"/>
      <c r="X573" s="103"/>
      <c r="Z573" s="1"/>
      <c r="AC573" s="2"/>
      <c r="AD573" s="2"/>
    </row>
    <row r="574" spans="1:30" s="24" customFormat="1" ht="29.25" customHeight="1">
      <c r="A574" s="117" t="s">
        <v>239</v>
      </c>
      <c r="B574" s="98" t="s">
        <v>240</v>
      </c>
      <c r="C574" s="98">
        <v>2020</v>
      </c>
      <c r="D574" s="98">
        <v>2026</v>
      </c>
      <c r="E574" s="123" t="s">
        <v>73</v>
      </c>
      <c r="F574" s="26" t="s">
        <v>32</v>
      </c>
      <c r="G574" s="62">
        <f>H574+I574+J574+K574+L574+M574</f>
        <v>30589770.269999996</v>
      </c>
      <c r="H574" s="62">
        <f t="shared" ref="H574:M574" si="221">H575+H576+H577</f>
        <v>2089233.9</v>
      </c>
      <c r="I574" s="62">
        <f t="shared" si="221"/>
        <v>4099026.1999999997</v>
      </c>
      <c r="J574" s="62">
        <f t="shared" si="221"/>
        <v>8342700.1199999992</v>
      </c>
      <c r="K574" s="62">
        <f t="shared" si="221"/>
        <v>7855593.5399999991</v>
      </c>
      <c r="L574" s="62">
        <f t="shared" si="221"/>
        <v>7203216.5099999998</v>
      </c>
      <c r="M574" s="62">
        <f t="shared" si="221"/>
        <v>1000000</v>
      </c>
      <c r="N574" s="62">
        <f>N575+N576+N577</f>
        <v>3000000</v>
      </c>
      <c r="O574" s="103" t="s">
        <v>241</v>
      </c>
      <c r="P574" s="103" t="s">
        <v>242</v>
      </c>
      <c r="Q574" s="103">
        <v>0.20399999999999999</v>
      </c>
      <c r="R574" s="103">
        <v>3.4000000000000002E-2</v>
      </c>
      <c r="S574" s="103">
        <v>3.4000000000000002E-2</v>
      </c>
      <c r="T574" s="103">
        <v>3.4000000000000002E-2</v>
      </c>
      <c r="U574" s="103">
        <v>3.4000000000000002E-2</v>
      </c>
      <c r="V574" s="103">
        <v>3.4000000000000002E-2</v>
      </c>
      <c r="W574" s="103">
        <v>3.4000000000000002E-2</v>
      </c>
      <c r="X574" s="103">
        <v>3.4000000000000002E-2</v>
      </c>
      <c r="Y574" s="23"/>
      <c r="Z574" s="23"/>
    </row>
    <row r="575" spans="1:30" s="24" customFormat="1" ht="50.25" customHeight="1">
      <c r="A575" s="117"/>
      <c r="B575" s="98"/>
      <c r="C575" s="98"/>
      <c r="D575" s="98"/>
      <c r="E575" s="123"/>
      <c r="F575" s="26" t="s">
        <v>38</v>
      </c>
      <c r="G575" s="62">
        <f>H575+I575+J575+K575+L575+M575</f>
        <v>8844845.4800000004</v>
      </c>
      <c r="H575" s="62">
        <v>240987.61</v>
      </c>
      <c r="I575" s="62">
        <v>261911.13</v>
      </c>
      <c r="J575" s="62">
        <v>2364759.0299999998</v>
      </c>
      <c r="K575" s="62">
        <v>1804630.27</v>
      </c>
      <c r="L575" s="62">
        <v>3172557.4400000004</v>
      </c>
      <c r="M575" s="62">
        <v>1000000</v>
      </c>
      <c r="N575" s="62">
        <v>3000000</v>
      </c>
      <c r="O575" s="103"/>
      <c r="P575" s="103"/>
      <c r="Q575" s="103"/>
      <c r="R575" s="103"/>
      <c r="S575" s="103"/>
      <c r="T575" s="103"/>
      <c r="U575" s="103"/>
      <c r="V575" s="103"/>
      <c r="W575" s="103"/>
      <c r="X575" s="103"/>
      <c r="Y575" s="23"/>
      <c r="Z575" s="23"/>
    </row>
    <row r="576" spans="1:30" s="24" customFormat="1" ht="112.5" customHeight="1">
      <c r="A576" s="117"/>
      <c r="B576" s="98"/>
      <c r="C576" s="98"/>
      <c r="D576" s="98"/>
      <c r="E576" s="123"/>
      <c r="F576" s="26" t="s">
        <v>39</v>
      </c>
      <c r="G576" s="62">
        <f>H576+I576+J576+K576+L576+M576</f>
        <v>21744924.789999999</v>
      </c>
      <c r="H576" s="62">
        <v>1848246.29</v>
      </c>
      <c r="I576" s="62">
        <v>3837115.07</v>
      </c>
      <c r="J576" s="62">
        <v>5977941.0899999999</v>
      </c>
      <c r="K576" s="62">
        <v>6050963.2699999996</v>
      </c>
      <c r="L576" s="62">
        <v>4030659.07</v>
      </c>
      <c r="M576" s="15">
        <v>0</v>
      </c>
      <c r="N576" s="15">
        <v>0</v>
      </c>
      <c r="O576" s="103"/>
      <c r="P576" s="103"/>
      <c r="Q576" s="103"/>
      <c r="R576" s="103"/>
      <c r="S576" s="103"/>
      <c r="T576" s="103"/>
      <c r="U576" s="103"/>
      <c r="V576" s="103"/>
      <c r="W576" s="103"/>
      <c r="X576" s="103"/>
      <c r="Y576" s="23"/>
      <c r="Z576" s="23"/>
    </row>
    <row r="577" spans="1:30" ht="24.75" customHeight="1">
      <c r="A577" s="117"/>
      <c r="B577" s="98"/>
      <c r="C577" s="98"/>
      <c r="D577" s="98"/>
      <c r="E577" s="123"/>
      <c r="F577" s="68" t="s">
        <v>68</v>
      </c>
      <c r="G577" s="60">
        <f>SUM(H577:M577)</f>
        <v>0</v>
      </c>
      <c r="H577" s="60">
        <v>0</v>
      </c>
      <c r="I577" s="60">
        <f>I138</f>
        <v>0</v>
      </c>
      <c r="J577" s="60">
        <v>0</v>
      </c>
      <c r="K577" s="60">
        <f>K138</f>
        <v>0</v>
      </c>
      <c r="L577" s="60">
        <f>L138</f>
        <v>0</v>
      </c>
      <c r="M577" s="60">
        <v>0</v>
      </c>
      <c r="N577" s="60">
        <v>0</v>
      </c>
      <c r="O577" s="103"/>
      <c r="P577" s="103"/>
      <c r="Q577" s="103"/>
      <c r="R577" s="103"/>
      <c r="S577" s="103"/>
      <c r="T577" s="103"/>
      <c r="U577" s="103"/>
      <c r="V577" s="103"/>
      <c r="W577" s="103"/>
      <c r="X577" s="103"/>
      <c r="Z577" s="1"/>
      <c r="AC577" s="2"/>
      <c r="AD577" s="2"/>
    </row>
    <row r="578" spans="1:30" s="24" customFormat="1" ht="29.25" customHeight="1">
      <c r="A578" s="117" t="s">
        <v>239</v>
      </c>
      <c r="B578" s="98" t="s">
        <v>243</v>
      </c>
      <c r="C578" s="98">
        <v>2020</v>
      </c>
      <c r="D578" s="98">
        <v>2026</v>
      </c>
      <c r="E578" s="123" t="s">
        <v>73</v>
      </c>
      <c r="F578" s="28" t="s">
        <v>32</v>
      </c>
      <c r="G578" s="60">
        <f>H578+I578+J578+K578+L578+M578</f>
        <v>0</v>
      </c>
      <c r="H578" s="70">
        <f t="shared" ref="H578:M578" si="222">H579+H580+H581</f>
        <v>0</v>
      </c>
      <c r="I578" s="62">
        <f t="shared" si="222"/>
        <v>0</v>
      </c>
      <c r="J578" s="62">
        <f t="shared" si="222"/>
        <v>0</v>
      </c>
      <c r="K578" s="62">
        <f t="shared" si="222"/>
        <v>0</v>
      </c>
      <c r="L578" s="62">
        <f t="shared" si="222"/>
        <v>0</v>
      </c>
      <c r="M578" s="62">
        <f t="shared" si="222"/>
        <v>0</v>
      </c>
      <c r="N578" s="62">
        <f>N579+N580+N581</f>
        <v>0</v>
      </c>
      <c r="O578" s="103"/>
      <c r="P578" s="103"/>
      <c r="Q578" s="103">
        <v>0.20399999999999999</v>
      </c>
      <c r="R578" s="103">
        <v>3.4000000000000002E-2</v>
      </c>
      <c r="S578" s="103">
        <v>3.4000000000000002E-2</v>
      </c>
      <c r="T578" s="103">
        <v>3.4000000000000002E-2</v>
      </c>
      <c r="U578" s="103">
        <v>3.4000000000000002E-2</v>
      </c>
      <c r="V578" s="103">
        <v>3.4000000000000002E-2</v>
      </c>
      <c r="W578" s="103">
        <v>3.4000000000000002E-2</v>
      </c>
      <c r="X578" s="103">
        <v>3.4000000000000002E-2</v>
      </c>
      <c r="Y578" s="23"/>
      <c r="Z578" s="23"/>
    </row>
    <row r="579" spans="1:30" s="24" customFormat="1" ht="57" customHeight="1">
      <c r="A579" s="117"/>
      <c r="B579" s="98"/>
      <c r="C579" s="98"/>
      <c r="D579" s="98"/>
      <c r="E579" s="123"/>
      <c r="F579" s="26" t="s">
        <v>38</v>
      </c>
      <c r="G579" s="62">
        <f>H579+I579+J579+K579+L579+M579</f>
        <v>0</v>
      </c>
      <c r="H579" s="62">
        <v>0</v>
      </c>
      <c r="I579" s="62">
        <v>0</v>
      </c>
      <c r="J579" s="62">
        <v>0</v>
      </c>
      <c r="K579" s="62">
        <v>0</v>
      </c>
      <c r="L579" s="62">
        <v>0</v>
      </c>
      <c r="M579" s="15">
        <v>0</v>
      </c>
      <c r="N579" s="15">
        <v>0</v>
      </c>
      <c r="O579" s="103"/>
      <c r="P579" s="103"/>
      <c r="Q579" s="103"/>
      <c r="R579" s="103"/>
      <c r="S579" s="103"/>
      <c r="T579" s="103"/>
      <c r="U579" s="103"/>
      <c r="V579" s="103"/>
      <c r="W579" s="103"/>
      <c r="X579" s="103"/>
      <c r="Y579" s="23"/>
      <c r="Z579" s="23"/>
    </row>
    <row r="580" spans="1:30" s="24" customFormat="1" ht="104.25" customHeight="1">
      <c r="A580" s="117"/>
      <c r="B580" s="98"/>
      <c r="C580" s="98"/>
      <c r="D580" s="98"/>
      <c r="E580" s="123"/>
      <c r="F580" s="26" t="s">
        <v>39</v>
      </c>
      <c r="G580" s="62">
        <f>H580+I580+J580+K580+L580+M580</f>
        <v>0</v>
      </c>
      <c r="H580" s="62">
        <v>0</v>
      </c>
      <c r="I580" s="62">
        <v>0</v>
      </c>
      <c r="J580" s="62">
        <v>0</v>
      </c>
      <c r="K580" s="62">
        <v>0</v>
      </c>
      <c r="L580" s="62">
        <v>0</v>
      </c>
      <c r="M580" s="15">
        <v>0</v>
      </c>
      <c r="N580" s="15">
        <v>0</v>
      </c>
      <c r="O580" s="103"/>
      <c r="P580" s="103"/>
      <c r="Q580" s="103"/>
      <c r="R580" s="103"/>
      <c r="S580" s="103"/>
      <c r="T580" s="103"/>
      <c r="U580" s="103"/>
      <c r="V580" s="103"/>
      <c r="W580" s="103"/>
      <c r="X580" s="103"/>
      <c r="Y580" s="23"/>
      <c r="Z580" s="23"/>
    </row>
    <row r="581" spans="1:30" ht="23.25" customHeight="1">
      <c r="A581" s="117"/>
      <c r="B581" s="98"/>
      <c r="C581" s="98"/>
      <c r="D581" s="98"/>
      <c r="E581" s="123"/>
      <c r="F581" s="68" t="s">
        <v>68</v>
      </c>
      <c r="G581" s="67">
        <f>SUM(H581:M581)</f>
        <v>0</v>
      </c>
      <c r="H581" s="60">
        <v>0</v>
      </c>
      <c r="I581" s="60">
        <f>I142</f>
        <v>0</v>
      </c>
      <c r="J581" s="60">
        <v>0</v>
      </c>
      <c r="K581" s="60">
        <f>K142</f>
        <v>0</v>
      </c>
      <c r="L581" s="60">
        <f>L142</f>
        <v>0</v>
      </c>
      <c r="M581" s="60">
        <f>M142</f>
        <v>0</v>
      </c>
      <c r="N581" s="60">
        <f>N142</f>
        <v>0</v>
      </c>
      <c r="O581" s="103"/>
      <c r="P581" s="103"/>
      <c r="Q581" s="103"/>
      <c r="R581" s="103"/>
      <c r="S581" s="103"/>
      <c r="T581" s="103"/>
      <c r="U581" s="103"/>
      <c r="V581" s="103"/>
      <c r="W581" s="103"/>
      <c r="X581" s="103"/>
      <c r="Z581" s="1"/>
      <c r="AC581" s="2"/>
      <c r="AD581" s="2"/>
    </row>
    <row r="582" spans="1:30" s="24" customFormat="1" ht="40.5" customHeight="1">
      <c r="A582" s="117" t="s">
        <v>244</v>
      </c>
      <c r="B582" s="98" t="s">
        <v>245</v>
      </c>
      <c r="C582" s="98">
        <v>2020</v>
      </c>
      <c r="D582" s="98">
        <v>2026</v>
      </c>
      <c r="E582" s="123" t="s">
        <v>73</v>
      </c>
      <c r="F582" s="26" t="s">
        <v>32</v>
      </c>
      <c r="G582" s="62">
        <f>H582+I582+J582+K582+L582+M582</f>
        <v>19416</v>
      </c>
      <c r="H582" s="62">
        <f t="shared" ref="H582:M582" si="223">H583+H584+H585</f>
        <v>13176</v>
      </c>
      <c r="I582" s="62">
        <f t="shared" si="223"/>
        <v>6240</v>
      </c>
      <c r="J582" s="62">
        <f t="shared" si="223"/>
        <v>0</v>
      </c>
      <c r="K582" s="62">
        <f t="shared" si="223"/>
        <v>0</v>
      </c>
      <c r="L582" s="62">
        <f t="shared" si="223"/>
        <v>0</v>
      </c>
      <c r="M582" s="62">
        <f t="shared" si="223"/>
        <v>0</v>
      </c>
      <c r="N582" s="62">
        <f>N583+N584+N585</f>
        <v>0</v>
      </c>
      <c r="O582" s="103" t="s">
        <v>246</v>
      </c>
      <c r="P582" s="103" t="s">
        <v>242</v>
      </c>
      <c r="Q582" s="103">
        <v>1.0200000000000001E-2</v>
      </c>
      <c r="R582" s="103">
        <v>1.6999999999999999E-3</v>
      </c>
      <c r="S582" s="103">
        <v>1.6999999999999999E-3</v>
      </c>
      <c r="T582" s="103">
        <v>1.6999999999999999E-3</v>
      </c>
      <c r="U582" s="103">
        <v>1.6999999999999999E-3</v>
      </c>
      <c r="V582" s="103">
        <v>1.6999999999999999E-3</v>
      </c>
      <c r="W582" s="103">
        <v>1.6999999999999999E-3</v>
      </c>
      <c r="X582" s="103">
        <v>1.6999999999999999E-3</v>
      </c>
      <c r="Y582" s="23"/>
      <c r="Z582" s="23"/>
    </row>
    <row r="583" spans="1:30" s="24" customFormat="1" ht="40.5" customHeight="1">
      <c r="A583" s="117"/>
      <c r="B583" s="98"/>
      <c r="C583" s="98"/>
      <c r="D583" s="98"/>
      <c r="E583" s="123"/>
      <c r="F583" s="26" t="s">
        <v>38</v>
      </c>
      <c r="G583" s="62">
        <f>H583+I583+J583+K583+L583+M583</f>
        <v>19416</v>
      </c>
      <c r="H583" s="62">
        <v>13176</v>
      </c>
      <c r="I583" s="62">
        <v>6240</v>
      </c>
      <c r="J583" s="62">
        <v>0</v>
      </c>
      <c r="K583" s="62">
        <v>0</v>
      </c>
      <c r="L583" s="62">
        <v>0</v>
      </c>
      <c r="M583" s="15">
        <v>0</v>
      </c>
      <c r="N583" s="15">
        <v>0</v>
      </c>
      <c r="O583" s="103"/>
      <c r="P583" s="103"/>
      <c r="Q583" s="103"/>
      <c r="R583" s="103"/>
      <c r="S583" s="103"/>
      <c r="T583" s="103"/>
      <c r="U583" s="103"/>
      <c r="V583" s="103"/>
      <c r="W583" s="103"/>
      <c r="X583" s="103"/>
      <c r="Y583" s="23"/>
      <c r="Z583" s="23"/>
    </row>
    <row r="584" spans="1:30" s="24" customFormat="1" ht="123.75" customHeight="1">
      <c r="A584" s="117"/>
      <c r="B584" s="98"/>
      <c r="C584" s="98"/>
      <c r="D584" s="98"/>
      <c r="E584" s="123"/>
      <c r="F584" s="26" t="s">
        <v>39</v>
      </c>
      <c r="G584" s="62">
        <f>H584+I584+J584+K584+L584+M584</f>
        <v>0</v>
      </c>
      <c r="H584" s="62">
        <v>0</v>
      </c>
      <c r="I584" s="62">
        <v>0</v>
      </c>
      <c r="J584" s="62">
        <v>0</v>
      </c>
      <c r="K584" s="62">
        <v>0</v>
      </c>
      <c r="L584" s="62">
        <v>0</v>
      </c>
      <c r="M584" s="15">
        <v>0</v>
      </c>
      <c r="N584" s="15">
        <v>0</v>
      </c>
      <c r="O584" s="103"/>
      <c r="P584" s="103"/>
      <c r="Q584" s="103"/>
      <c r="R584" s="103"/>
      <c r="S584" s="103"/>
      <c r="T584" s="103"/>
      <c r="U584" s="103"/>
      <c r="V584" s="103"/>
      <c r="W584" s="103"/>
      <c r="X584" s="103"/>
      <c r="Y584" s="23"/>
      <c r="Z584" s="23"/>
    </row>
    <row r="585" spans="1:30" ht="66" customHeight="1">
      <c r="A585" s="117"/>
      <c r="B585" s="98"/>
      <c r="C585" s="98"/>
      <c r="D585" s="98"/>
      <c r="E585" s="123"/>
      <c r="F585" s="68" t="s">
        <v>68</v>
      </c>
      <c r="G585" s="67">
        <f>SUM(H585:M585)</f>
        <v>0</v>
      </c>
      <c r="H585" s="60">
        <f t="shared" ref="H585:M585" si="224">H142</f>
        <v>0</v>
      </c>
      <c r="I585" s="60">
        <f t="shared" si="224"/>
        <v>0</v>
      </c>
      <c r="J585" s="60">
        <f t="shared" si="224"/>
        <v>0</v>
      </c>
      <c r="K585" s="60">
        <f t="shared" si="224"/>
        <v>0</v>
      </c>
      <c r="L585" s="60">
        <f t="shared" si="224"/>
        <v>0</v>
      </c>
      <c r="M585" s="60">
        <f t="shared" si="224"/>
        <v>0</v>
      </c>
      <c r="N585" s="60">
        <f>N142</f>
        <v>0</v>
      </c>
      <c r="O585" s="103"/>
      <c r="P585" s="103"/>
      <c r="Q585" s="103"/>
      <c r="R585" s="103"/>
      <c r="S585" s="103"/>
      <c r="T585" s="103"/>
      <c r="U585" s="103"/>
      <c r="V585" s="103"/>
      <c r="W585" s="103"/>
      <c r="X585" s="103"/>
      <c r="Z585" s="1"/>
      <c r="AC585" s="2"/>
      <c r="AD585" s="2"/>
    </row>
    <row r="586" spans="1:30" s="24" customFormat="1" ht="66" customHeight="1">
      <c r="A586" s="117" t="s">
        <v>247</v>
      </c>
      <c r="B586" s="144" t="s">
        <v>248</v>
      </c>
      <c r="C586" s="98">
        <v>2020</v>
      </c>
      <c r="D586" s="98">
        <v>2026</v>
      </c>
      <c r="E586" s="123" t="s">
        <v>73</v>
      </c>
      <c r="F586" s="28" t="s">
        <v>32</v>
      </c>
      <c r="G586" s="60">
        <f>H586+I586+J586+K586+L586+M586</f>
        <v>17664059</v>
      </c>
      <c r="H586" s="70">
        <f>H587+H588+H589+H607</f>
        <v>11807273.15</v>
      </c>
      <c r="I586" s="70">
        <f t="shared" ref="I586:N586" si="225">I587+I588+I589</f>
        <v>0</v>
      </c>
      <c r="J586" s="70">
        <f t="shared" si="225"/>
        <v>0</v>
      </c>
      <c r="K586" s="70">
        <f t="shared" si="225"/>
        <v>4811785.8499999996</v>
      </c>
      <c r="L586" s="70">
        <f t="shared" si="225"/>
        <v>1045000</v>
      </c>
      <c r="M586" s="70">
        <f t="shared" si="225"/>
        <v>0</v>
      </c>
      <c r="N586" s="70">
        <f t="shared" si="225"/>
        <v>0</v>
      </c>
      <c r="O586" s="103" t="s">
        <v>25</v>
      </c>
      <c r="P586" s="103" t="s">
        <v>25</v>
      </c>
      <c r="Q586" s="103" t="s">
        <v>25</v>
      </c>
      <c r="R586" s="103" t="s">
        <v>25</v>
      </c>
      <c r="S586" s="103" t="s">
        <v>25</v>
      </c>
      <c r="T586" s="103" t="s">
        <v>25</v>
      </c>
      <c r="U586" s="103" t="s">
        <v>25</v>
      </c>
      <c r="V586" s="103" t="s">
        <v>25</v>
      </c>
      <c r="W586" s="103" t="s">
        <v>25</v>
      </c>
      <c r="X586" s="103" t="s">
        <v>25</v>
      </c>
      <c r="Y586" s="23"/>
      <c r="Z586" s="23"/>
    </row>
    <row r="587" spans="1:30" s="24" customFormat="1" ht="57.6" customHeight="1">
      <c r="A587" s="117"/>
      <c r="B587" s="144"/>
      <c r="C587" s="98"/>
      <c r="D587" s="98"/>
      <c r="E587" s="123"/>
      <c r="F587" s="26" t="s">
        <v>38</v>
      </c>
      <c r="G587" s="62">
        <f>H587+I587+J587+K587+L587+M587</f>
        <v>5856785.8499999996</v>
      </c>
      <c r="H587" s="62">
        <f t="shared" ref="H587:K589" si="226">H591+H595+H599+H603+H607</f>
        <v>0</v>
      </c>
      <c r="I587" s="62">
        <f t="shared" si="226"/>
        <v>0</v>
      </c>
      <c r="J587" s="62">
        <f t="shared" si="226"/>
        <v>0</v>
      </c>
      <c r="K587" s="62">
        <f>K591+K595+K599+K603+K607+K611</f>
        <v>4811785.8499999996</v>
      </c>
      <c r="L587" s="62">
        <f>L591+L595+L599+L603+L607+L611</f>
        <v>1045000</v>
      </c>
      <c r="M587" s="62">
        <f t="shared" ref="M587:N587" si="227">M591+M595+M599+M603+M607+M611</f>
        <v>0</v>
      </c>
      <c r="N587" s="62">
        <f t="shared" si="227"/>
        <v>0</v>
      </c>
      <c r="O587" s="103"/>
      <c r="P587" s="103"/>
      <c r="Q587" s="103"/>
      <c r="R587" s="103"/>
      <c r="S587" s="103"/>
      <c r="T587" s="103"/>
      <c r="U587" s="103"/>
      <c r="V587" s="103"/>
      <c r="W587" s="103"/>
      <c r="X587" s="103"/>
      <c r="Y587" s="23"/>
      <c r="Z587" s="23"/>
    </row>
    <row r="588" spans="1:30" s="24" customFormat="1" ht="60" customHeight="1">
      <c r="A588" s="117"/>
      <c r="B588" s="144"/>
      <c r="C588" s="98"/>
      <c r="D588" s="98"/>
      <c r="E588" s="123"/>
      <c r="F588" s="26" t="s">
        <v>39</v>
      </c>
      <c r="G588" s="29">
        <f>H588+I588+J588+K588+L588+M588</f>
        <v>11065999.25</v>
      </c>
      <c r="H588" s="62">
        <f t="shared" si="226"/>
        <v>11065999.25</v>
      </c>
      <c r="I588" s="62">
        <f t="shared" si="226"/>
        <v>0</v>
      </c>
      <c r="J588" s="62">
        <f t="shared" si="226"/>
        <v>0</v>
      </c>
      <c r="K588" s="62">
        <f>K592+K596+K600+K604+K608+K612</f>
        <v>0</v>
      </c>
      <c r="L588" s="62">
        <f t="shared" ref="L588:N589" si="228">L592+L596+L600+L604+L608+L612</f>
        <v>0</v>
      </c>
      <c r="M588" s="62">
        <f t="shared" si="228"/>
        <v>0</v>
      </c>
      <c r="N588" s="62">
        <f t="shared" si="228"/>
        <v>0</v>
      </c>
      <c r="O588" s="103"/>
      <c r="P588" s="103"/>
      <c r="Q588" s="103"/>
      <c r="R588" s="103"/>
      <c r="S588" s="103"/>
      <c r="T588" s="103"/>
      <c r="U588" s="103"/>
      <c r="V588" s="103"/>
      <c r="W588" s="103"/>
      <c r="X588" s="103"/>
      <c r="Y588" s="23"/>
      <c r="Z588" s="23"/>
    </row>
    <row r="589" spans="1:30" ht="29.25" customHeight="1">
      <c r="A589" s="117"/>
      <c r="B589" s="144"/>
      <c r="C589" s="98"/>
      <c r="D589" s="98"/>
      <c r="E589" s="123"/>
      <c r="F589" s="68" t="s">
        <v>68</v>
      </c>
      <c r="G589" s="60">
        <f>SUM(H589:M589)</f>
        <v>741273.90000000014</v>
      </c>
      <c r="H589" s="62">
        <f t="shared" si="226"/>
        <v>741273.90000000014</v>
      </c>
      <c r="I589" s="62">
        <f t="shared" si="226"/>
        <v>0</v>
      </c>
      <c r="J589" s="62">
        <f t="shared" si="226"/>
        <v>0</v>
      </c>
      <c r="K589" s="62">
        <f t="shared" si="226"/>
        <v>0</v>
      </c>
      <c r="L589" s="62">
        <f t="shared" si="228"/>
        <v>0</v>
      </c>
      <c r="M589" s="62">
        <f t="shared" si="228"/>
        <v>0</v>
      </c>
      <c r="N589" s="62">
        <f t="shared" si="228"/>
        <v>0</v>
      </c>
      <c r="O589" s="103"/>
      <c r="P589" s="103"/>
      <c r="Q589" s="103"/>
      <c r="R589" s="103"/>
      <c r="S589" s="103"/>
      <c r="T589" s="103"/>
      <c r="U589" s="103"/>
      <c r="V589" s="103"/>
      <c r="W589" s="103"/>
      <c r="X589" s="103"/>
      <c r="Z589" s="1"/>
      <c r="AC589" s="2"/>
      <c r="AD589" s="2"/>
    </row>
    <row r="590" spans="1:30" s="24" customFormat="1" ht="70.900000000000006" customHeight="1">
      <c r="A590" s="117" t="s">
        <v>249</v>
      </c>
      <c r="B590" s="98" t="s">
        <v>250</v>
      </c>
      <c r="C590" s="98">
        <v>2020</v>
      </c>
      <c r="D590" s="98">
        <v>2026</v>
      </c>
      <c r="E590" s="123" t="s">
        <v>73</v>
      </c>
      <c r="F590" s="26" t="s">
        <v>32</v>
      </c>
      <c r="G590" s="62">
        <f>H590+I590+J590+K590+L590+M590</f>
        <v>670498.93999999994</v>
      </c>
      <c r="H590" s="62">
        <f t="shared" ref="H590:M590" si="229">H591+H592+H593</f>
        <v>670498.93999999994</v>
      </c>
      <c r="I590" s="62">
        <f t="shared" si="229"/>
        <v>0</v>
      </c>
      <c r="J590" s="62">
        <f t="shared" si="229"/>
        <v>0</v>
      </c>
      <c r="K590" s="62">
        <f t="shared" si="229"/>
        <v>0</v>
      </c>
      <c r="L590" s="62">
        <f t="shared" si="229"/>
        <v>0</v>
      </c>
      <c r="M590" s="62">
        <f t="shared" si="229"/>
        <v>0</v>
      </c>
      <c r="N590" s="62">
        <f>N591+N592+N593</f>
        <v>0</v>
      </c>
      <c r="O590" s="103" t="s">
        <v>251</v>
      </c>
      <c r="P590" s="103" t="s">
        <v>252</v>
      </c>
      <c r="Q590" s="103">
        <v>615</v>
      </c>
      <c r="R590" s="103">
        <v>615</v>
      </c>
      <c r="S590" s="103">
        <v>0</v>
      </c>
      <c r="T590" s="103">
        <v>0</v>
      </c>
      <c r="U590" s="103">
        <v>0</v>
      </c>
      <c r="V590" s="103">
        <v>0</v>
      </c>
      <c r="W590" s="103">
        <v>0</v>
      </c>
      <c r="X590" s="103">
        <v>0</v>
      </c>
      <c r="Y590" s="23"/>
      <c r="Z590" s="23"/>
    </row>
    <row r="591" spans="1:30" s="24" customFormat="1" ht="51.4" customHeight="1">
      <c r="A591" s="117"/>
      <c r="B591" s="98"/>
      <c r="C591" s="98"/>
      <c r="D591" s="98"/>
      <c r="E591" s="123"/>
      <c r="F591" s="26" t="s">
        <v>38</v>
      </c>
      <c r="G591" s="62">
        <f>H591+I591+J591+K591+L591+M591</f>
        <v>0</v>
      </c>
      <c r="H591" s="62">
        <v>0</v>
      </c>
      <c r="I591" s="62">
        <v>0</v>
      </c>
      <c r="J591" s="62">
        <v>0</v>
      </c>
      <c r="K591" s="62">
        <v>0</v>
      </c>
      <c r="L591" s="62">
        <v>0</v>
      </c>
      <c r="M591" s="15">
        <v>0</v>
      </c>
      <c r="N591" s="15">
        <v>0</v>
      </c>
      <c r="O591" s="103"/>
      <c r="P591" s="103"/>
      <c r="Q591" s="103"/>
      <c r="R591" s="103"/>
      <c r="S591" s="103"/>
      <c r="T591" s="103"/>
      <c r="U591" s="103"/>
      <c r="V591" s="103"/>
      <c r="W591" s="103"/>
      <c r="X591" s="103"/>
      <c r="Y591" s="23"/>
      <c r="Z591" s="23"/>
    </row>
    <row r="592" spans="1:30" s="24" customFormat="1" ht="75" customHeight="1">
      <c r="A592" s="117"/>
      <c r="B592" s="98"/>
      <c r="C592" s="98"/>
      <c r="D592" s="98"/>
      <c r="E592" s="123"/>
      <c r="F592" s="26" t="s">
        <v>39</v>
      </c>
      <c r="G592" s="62">
        <f>H592+I592+J592+K592+L592+M592</f>
        <v>636973.97</v>
      </c>
      <c r="H592" s="62">
        <v>636973.97</v>
      </c>
      <c r="I592" s="62">
        <v>0</v>
      </c>
      <c r="J592" s="62">
        <v>0</v>
      </c>
      <c r="K592" s="62">
        <v>0</v>
      </c>
      <c r="L592" s="62">
        <v>0</v>
      </c>
      <c r="M592" s="15">
        <v>0</v>
      </c>
      <c r="N592" s="15">
        <v>0</v>
      </c>
      <c r="O592" s="103"/>
      <c r="P592" s="103"/>
      <c r="Q592" s="103"/>
      <c r="R592" s="103"/>
      <c r="S592" s="103"/>
      <c r="T592" s="103"/>
      <c r="U592" s="103"/>
      <c r="V592" s="103"/>
      <c r="W592" s="103"/>
      <c r="X592" s="103"/>
      <c r="Y592" s="23"/>
      <c r="Z592" s="23"/>
    </row>
    <row r="593" spans="1:30" ht="28.5" customHeight="1">
      <c r="A593" s="117"/>
      <c r="B593" s="98"/>
      <c r="C593" s="98"/>
      <c r="D593" s="98"/>
      <c r="E593" s="123"/>
      <c r="F593" s="68" t="s">
        <v>68</v>
      </c>
      <c r="G593" s="67">
        <f>SUM(H593:M593)</f>
        <v>33524.97</v>
      </c>
      <c r="H593" s="60">
        <v>33524.97</v>
      </c>
      <c r="I593" s="60">
        <f t="shared" ref="I593:N593" si="230">I150</f>
        <v>0</v>
      </c>
      <c r="J593" s="60">
        <f t="shared" si="230"/>
        <v>0</v>
      </c>
      <c r="K593" s="60">
        <f t="shared" si="230"/>
        <v>0</v>
      </c>
      <c r="L593" s="60">
        <f t="shared" si="230"/>
        <v>0</v>
      </c>
      <c r="M593" s="60">
        <f t="shared" si="230"/>
        <v>0</v>
      </c>
      <c r="N593" s="60">
        <f t="shared" si="230"/>
        <v>0</v>
      </c>
      <c r="O593" s="103"/>
      <c r="P593" s="103"/>
      <c r="Q593" s="103"/>
      <c r="R593" s="103"/>
      <c r="S593" s="103"/>
      <c r="T593" s="103"/>
      <c r="U593" s="103"/>
      <c r="V593" s="103"/>
      <c r="W593" s="103"/>
      <c r="X593" s="103"/>
      <c r="Z593" s="1"/>
      <c r="AC593" s="2"/>
      <c r="AD593" s="2"/>
    </row>
    <row r="594" spans="1:30" s="24" customFormat="1" ht="102.6" customHeight="1">
      <c r="A594" s="117" t="s">
        <v>253</v>
      </c>
      <c r="B594" s="98" t="s">
        <v>254</v>
      </c>
      <c r="C594" s="98">
        <v>2020</v>
      </c>
      <c r="D594" s="98">
        <v>2026</v>
      </c>
      <c r="E594" s="123" t="s">
        <v>73</v>
      </c>
      <c r="F594" s="28" t="s">
        <v>32</v>
      </c>
      <c r="G594" s="60">
        <f>H594+I594+J594+K594+L594+M594</f>
        <v>1203862.0899999999</v>
      </c>
      <c r="H594" s="70">
        <f t="shared" ref="H594:M594" si="231">H595+H596+H597</f>
        <v>1203862.0899999999</v>
      </c>
      <c r="I594" s="70">
        <f t="shared" si="231"/>
        <v>0</v>
      </c>
      <c r="J594" s="70">
        <f t="shared" si="231"/>
        <v>0</v>
      </c>
      <c r="K594" s="70">
        <f t="shared" si="231"/>
        <v>0</v>
      </c>
      <c r="L594" s="70">
        <f t="shared" si="231"/>
        <v>0</v>
      </c>
      <c r="M594" s="70">
        <f t="shared" si="231"/>
        <v>0</v>
      </c>
      <c r="N594" s="70">
        <f>N595+N596+N597</f>
        <v>0</v>
      </c>
      <c r="O594" s="103" t="s">
        <v>251</v>
      </c>
      <c r="P594" s="103" t="s">
        <v>252</v>
      </c>
      <c r="Q594" s="103">
        <v>1197</v>
      </c>
      <c r="R594" s="103">
        <v>1197</v>
      </c>
      <c r="S594" s="103">
        <v>0</v>
      </c>
      <c r="T594" s="103">
        <v>0</v>
      </c>
      <c r="U594" s="103">
        <v>0</v>
      </c>
      <c r="V594" s="103">
        <v>0</v>
      </c>
      <c r="W594" s="103">
        <v>0</v>
      </c>
      <c r="X594" s="103">
        <v>0</v>
      </c>
      <c r="Y594" s="23"/>
      <c r="Z594" s="23"/>
    </row>
    <row r="595" spans="1:30" s="24" customFormat="1" ht="51" customHeight="1">
      <c r="A595" s="117"/>
      <c r="B595" s="98"/>
      <c r="C595" s="98"/>
      <c r="D595" s="98"/>
      <c r="E595" s="123"/>
      <c r="F595" s="26" t="s">
        <v>38</v>
      </c>
      <c r="G595" s="62">
        <f>H595+I595+J595+K595+L595+M595</f>
        <v>0</v>
      </c>
      <c r="H595" s="62">
        <v>0</v>
      </c>
      <c r="I595" s="62">
        <v>0</v>
      </c>
      <c r="J595" s="62">
        <v>0</v>
      </c>
      <c r="K595" s="62">
        <v>0</v>
      </c>
      <c r="L595" s="62">
        <v>0</v>
      </c>
      <c r="M595" s="15">
        <v>0</v>
      </c>
      <c r="N595" s="15">
        <v>0</v>
      </c>
      <c r="O595" s="103"/>
      <c r="P595" s="103"/>
      <c r="Q595" s="103"/>
      <c r="R595" s="103"/>
      <c r="S595" s="103"/>
      <c r="T595" s="103"/>
      <c r="U595" s="103"/>
      <c r="V595" s="103"/>
      <c r="W595" s="103"/>
      <c r="X595" s="103"/>
      <c r="Y595" s="23"/>
      <c r="Z595" s="23"/>
    </row>
    <row r="596" spans="1:30" s="24" customFormat="1" ht="30.75" customHeight="1">
      <c r="A596" s="117"/>
      <c r="B596" s="98"/>
      <c r="C596" s="98"/>
      <c r="D596" s="98"/>
      <c r="E596" s="123"/>
      <c r="F596" s="26" t="s">
        <v>39</v>
      </c>
      <c r="G596" s="62">
        <f>H596+I596+J596+K596+L596+M596</f>
        <v>1143668.95</v>
      </c>
      <c r="H596" s="62">
        <v>1143668.95</v>
      </c>
      <c r="I596" s="62">
        <v>0</v>
      </c>
      <c r="J596" s="62">
        <v>0</v>
      </c>
      <c r="K596" s="62">
        <v>0</v>
      </c>
      <c r="L596" s="62">
        <v>0</v>
      </c>
      <c r="M596" s="15">
        <v>0</v>
      </c>
      <c r="N596" s="15">
        <v>0</v>
      </c>
      <c r="O596" s="103"/>
      <c r="P596" s="103"/>
      <c r="Q596" s="103"/>
      <c r="R596" s="103"/>
      <c r="S596" s="103"/>
      <c r="T596" s="103"/>
      <c r="U596" s="103"/>
      <c r="V596" s="103"/>
      <c r="W596" s="103"/>
      <c r="X596" s="103"/>
      <c r="Y596" s="23"/>
      <c r="Z596" s="23"/>
    </row>
    <row r="597" spans="1:30" ht="28.5" customHeight="1">
      <c r="A597" s="117"/>
      <c r="B597" s="98"/>
      <c r="C597" s="98"/>
      <c r="D597" s="98"/>
      <c r="E597" s="123"/>
      <c r="F597" s="68" t="s">
        <v>68</v>
      </c>
      <c r="G597" s="67">
        <f>SUM(H597:M597)</f>
        <v>60193.14</v>
      </c>
      <c r="H597" s="60">
        <v>60193.14</v>
      </c>
      <c r="I597" s="60">
        <f t="shared" ref="I597:N597" si="232">I154</f>
        <v>0</v>
      </c>
      <c r="J597" s="60">
        <f t="shared" si="232"/>
        <v>0</v>
      </c>
      <c r="K597" s="60">
        <f t="shared" si="232"/>
        <v>0</v>
      </c>
      <c r="L597" s="60">
        <f t="shared" si="232"/>
        <v>0</v>
      </c>
      <c r="M597" s="60">
        <f t="shared" si="232"/>
        <v>0</v>
      </c>
      <c r="N597" s="60">
        <f t="shared" si="232"/>
        <v>0</v>
      </c>
      <c r="O597" s="103"/>
      <c r="P597" s="103"/>
      <c r="Q597" s="103"/>
      <c r="R597" s="103"/>
      <c r="S597" s="103"/>
      <c r="T597" s="103"/>
      <c r="U597" s="103"/>
      <c r="V597" s="103"/>
      <c r="W597" s="103"/>
      <c r="X597" s="103"/>
      <c r="Z597" s="1"/>
      <c r="AC597" s="2"/>
      <c r="AD597" s="2"/>
    </row>
    <row r="598" spans="1:30" s="24" customFormat="1" ht="89.65" customHeight="1">
      <c r="A598" s="117" t="s">
        <v>255</v>
      </c>
      <c r="B598" s="98" t="s">
        <v>256</v>
      </c>
      <c r="C598" s="98">
        <v>2020</v>
      </c>
      <c r="D598" s="98">
        <v>2026</v>
      </c>
      <c r="E598" s="123" t="s">
        <v>73</v>
      </c>
      <c r="F598" s="28" t="s">
        <v>32</v>
      </c>
      <c r="G598" s="60">
        <f>H598+I598+J598+K598+L598+M598</f>
        <v>6566404.9199999999</v>
      </c>
      <c r="H598" s="70">
        <f t="shared" ref="H598:M598" si="233">H599+H600+H601</f>
        <v>6566404.9199999999</v>
      </c>
      <c r="I598" s="70">
        <f t="shared" si="233"/>
        <v>0</v>
      </c>
      <c r="J598" s="70">
        <f t="shared" si="233"/>
        <v>0</v>
      </c>
      <c r="K598" s="70">
        <f t="shared" si="233"/>
        <v>0</v>
      </c>
      <c r="L598" s="70">
        <f t="shared" si="233"/>
        <v>0</v>
      </c>
      <c r="M598" s="70">
        <f t="shared" si="233"/>
        <v>0</v>
      </c>
      <c r="N598" s="70">
        <f>N599+N600+N601</f>
        <v>0</v>
      </c>
      <c r="O598" s="103" t="s">
        <v>251</v>
      </c>
      <c r="P598" s="103" t="s">
        <v>252</v>
      </c>
      <c r="Q598" s="103">
        <v>5550</v>
      </c>
      <c r="R598" s="103">
        <v>5550</v>
      </c>
      <c r="S598" s="103">
        <v>0</v>
      </c>
      <c r="T598" s="103">
        <v>0</v>
      </c>
      <c r="U598" s="103">
        <v>0</v>
      </c>
      <c r="V598" s="103">
        <v>0</v>
      </c>
      <c r="W598" s="103">
        <v>0</v>
      </c>
      <c r="X598" s="103">
        <v>0</v>
      </c>
      <c r="Y598" s="23"/>
      <c r="Z598" s="23"/>
    </row>
    <row r="599" spans="1:30" s="24" customFormat="1" ht="53.25" customHeight="1">
      <c r="A599" s="117"/>
      <c r="B599" s="98"/>
      <c r="C599" s="98"/>
      <c r="D599" s="98"/>
      <c r="E599" s="123"/>
      <c r="F599" s="26" t="s">
        <v>38</v>
      </c>
      <c r="G599" s="62">
        <f>H599+I599+J599+K599+L599+M599</f>
        <v>0</v>
      </c>
      <c r="H599" s="62">
        <v>0</v>
      </c>
      <c r="I599" s="62">
        <v>0</v>
      </c>
      <c r="J599" s="62">
        <v>0</v>
      </c>
      <c r="K599" s="62">
        <v>0</v>
      </c>
      <c r="L599" s="62">
        <v>0</v>
      </c>
      <c r="M599" s="15">
        <v>0</v>
      </c>
      <c r="N599" s="15">
        <v>0</v>
      </c>
      <c r="O599" s="103"/>
      <c r="P599" s="103"/>
      <c r="Q599" s="103"/>
      <c r="R599" s="103"/>
      <c r="S599" s="103"/>
      <c r="T599" s="103"/>
      <c r="U599" s="103"/>
      <c r="V599" s="103"/>
      <c r="W599" s="103"/>
      <c r="X599" s="103"/>
      <c r="Y599" s="23"/>
      <c r="Z599" s="23"/>
    </row>
    <row r="600" spans="1:30" s="24" customFormat="1" ht="66" customHeight="1">
      <c r="A600" s="117"/>
      <c r="B600" s="98"/>
      <c r="C600" s="98"/>
      <c r="D600" s="98"/>
      <c r="E600" s="123"/>
      <c r="F600" s="26" t="s">
        <v>39</v>
      </c>
      <c r="G600" s="62">
        <f>H600+I600+J600+K600+L600+M600</f>
        <v>6087174.5899999999</v>
      </c>
      <c r="H600" s="62">
        <v>6087174.5899999999</v>
      </c>
      <c r="I600" s="62">
        <v>0</v>
      </c>
      <c r="J600" s="62">
        <v>0</v>
      </c>
      <c r="K600" s="62">
        <v>0</v>
      </c>
      <c r="L600" s="62">
        <v>0</v>
      </c>
      <c r="M600" s="15">
        <v>0</v>
      </c>
      <c r="N600" s="15">
        <v>0</v>
      </c>
      <c r="O600" s="103"/>
      <c r="P600" s="103"/>
      <c r="Q600" s="103"/>
      <c r="R600" s="103"/>
      <c r="S600" s="103"/>
      <c r="T600" s="103"/>
      <c r="U600" s="103"/>
      <c r="V600" s="103"/>
      <c r="W600" s="103"/>
      <c r="X600" s="103"/>
      <c r="Y600" s="23"/>
      <c r="Z600" s="23"/>
    </row>
    <row r="601" spans="1:30" ht="28.5" customHeight="1">
      <c r="A601" s="117"/>
      <c r="B601" s="98"/>
      <c r="C601" s="98"/>
      <c r="D601" s="98"/>
      <c r="E601" s="123"/>
      <c r="F601" s="68" t="s">
        <v>68</v>
      </c>
      <c r="G601" s="67">
        <f>SUM(H601:M601)</f>
        <v>479230.33</v>
      </c>
      <c r="H601" s="60">
        <v>479230.33</v>
      </c>
      <c r="I601" s="60">
        <v>0</v>
      </c>
      <c r="J601" s="60">
        <f>J158</f>
        <v>0</v>
      </c>
      <c r="K601" s="60">
        <f>K158</f>
        <v>0</v>
      </c>
      <c r="L601" s="60">
        <f>L158</f>
        <v>0</v>
      </c>
      <c r="M601" s="60">
        <f>M158</f>
        <v>0</v>
      </c>
      <c r="N601" s="60">
        <f>N158</f>
        <v>0</v>
      </c>
      <c r="O601" s="103"/>
      <c r="P601" s="103"/>
      <c r="Q601" s="103"/>
      <c r="R601" s="103"/>
      <c r="S601" s="103"/>
      <c r="T601" s="103"/>
      <c r="U601" s="103"/>
      <c r="V601" s="103"/>
      <c r="W601" s="103"/>
      <c r="X601" s="103"/>
      <c r="Z601" s="1"/>
      <c r="AC601" s="2"/>
      <c r="AD601" s="2"/>
    </row>
    <row r="602" spans="1:30" s="24" customFormat="1" ht="33" customHeight="1">
      <c r="A602" s="117" t="s">
        <v>257</v>
      </c>
      <c r="B602" s="98" t="s">
        <v>258</v>
      </c>
      <c r="C602" s="98">
        <v>2020</v>
      </c>
      <c r="D602" s="98">
        <v>2026</v>
      </c>
      <c r="E602" s="123" t="s">
        <v>73</v>
      </c>
      <c r="F602" s="28" t="s">
        <v>32</v>
      </c>
      <c r="G602" s="60">
        <f>H602+I602+J602+K602+L602+M602</f>
        <v>953973.2</v>
      </c>
      <c r="H602" s="70">
        <f t="shared" ref="H602:M602" si="234">H603+H604+H605</f>
        <v>953973.2</v>
      </c>
      <c r="I602" s="70">
        <f t="shared" si="234"/>
        <v>0</v>
      </c>
      <c r="J602" s="70">
        <f t="shared" si="234"/>
        <v>0</v>
      </c>
      <c r="K602" s="70">
        <f t="shared" si="234"/>
        <v>0</v>
      </c>
      <c r="L602" s="70">
        <f t="shared" si="234"/>
        <v>0</v>
      </c>
      <c r="M602" s="70">
        <f t="shared" si="234"/>
        <v>0</v>
      </c>
      <c r="N602" s="70">
        <f>N603+N604+N605</f>
        <v>0</v>
      </c>
      <c r="O602" s="103" t="s">
        <v>251</v>
      </c>
      <c r="P602" s="103" t="s">
        <v>252</v>
      </c>
      <c r="Q602" s="103">
        <v>775</v>
      </c>
      <c r="R602" s="103">
        <v>775</v>
      </c>
      <c r="S602" s="103">
        <v>0</v>
      </c>
      <c r="T602" s="103">
        <v>0</v>
      </c>
      <c r="U602" s="103">
        <v>0</v>
      </c>
      <c r="V602" s="103">
        <v>0</v>
      </c>
      <c r="W602" s="103">
        <v>0</v>
      </c>
      <c r="X602" s="103">
        <v>0</v>
      </c>
      <c r="Y602" s="23"/>
      <c r="Z602" s="23"/>
    </row>
    <row r="603" spans="1:30" s="24" customFormat="1" ht="37.5" customHeight="1">
      <c r="A603" s="117"/>
      <c r="B603" s="98"/>
      <c r="C603" s="98"/>
      <c r="D603" s="98"/>
      <c r="E603" s="123"/>
      <c r="F603" s="26" t="s">
        <v>38</v>
      </c>
      <c r="G603" s="62">
        <f>H603+I603+J603+K603+L603+M603</f>
        <v>0</v>
      </c>
      <c r="H603" s="62">
        <v>0</v>
      </c>
      <c r="I603" s="62">
        <v>0</v>
      </c>
      <c r="J603" s="62">
        <v>0</v>
      </c>
      <c r="K603" s="62">
        <v>0</v>
      </c>
      <c r="L603" s="62">
        <v>0</v>
      </c>
      <c r="M603" s="15">
        <v>0</v>
      </c>
      <c r="N603" s="15">
        <v>0</v>
      </c>
      <c r="O603" s="103"/>
      <c r="P603" s="103"/>
      <c r="Q603" s="103"/>
      <c r="R603" s="103"/>
      <c r="S603" s="103"/>
      <c r="T603" s="103"/>
      <c r="U603" s="103"/>
      <c r="V603" s="103"/>
      <c r="W603" s="103"/>
      <c r="X603" s="103"/>
      <c r="Y603" s="23"/>
      <c r="Z603" s="23"/>
    </row>
    <row r="604" spans="1:30" s="24" customFormat="1" ht="27.75" customHeight="1">
      <c r="A604" s="117"/>
      <c r="B604" s="98"/>
      <c r="C604" s="98"/>
      <c r="D604" s="98"/>
      <c r="E604" s="123"/>
      <c r="F604" s="26" t="s">
        <v>39</v>
      </c>
      <c r="G604" s="62">
        <f>H604+I604+J604+K604+L604+M604</f>
        <v>906274.51</v>
      </c>
      <c r="H604" s="62">
        <v>906274.51</v>
      </c>
      <c r="I604" s="62">
        <v>0</v>
      </c>
      <c r="J604" s="62">
        <v>0</v>
      </c>
      <c r="K604" s="62">
        <v>0</v>
      </c>
      <c r="L604" s="62">
        <v>0</v>
      </c>
      <c r="M604" s="15">
        <v>0</v>
      </c>
      <c r="N604" s="15">
        <v>0</v>
      </c>
      <c r="O604" s="103"/>
      <c r="P604" s="103"/>
      <c r="Q604" s="103"/>
      <c r="R604" s="103"/>
      <c r="S604" s="103"/>
      <c r="T604" s="103"/>
      <c r="U604" s="103"/>
      <c r="V604" s="103"/>
      <c r="W604" s="103"/>
      <c r="X604" s="103"/>
      <c r="Y604" s="23"/>
      <c r="Z604" s="23"/>
    </row>
    <row r="605" spans="1:30" ht="114.75" customHeight="1">
      <c r="A605" s="117"/>
      <c r="B605" s="98"/>
      <c r="C605" s="98"/>
      <c r="D605" s="98"/>
      <c r="E605" s="123"/>
      <c r="F605" s="68" t="s">
        <v>68</v>
      </c>
      <c r="G605" s="67">
        <f>SUM(H605:M605)</f>
        <v>47698.69</v>
      </c>
      <c r="H605" s="60">
        <v>47698.69</v>
      </c>
      <c r="I605" s="60">
        <f t="shared" ref="I605:N605" si="235">I165</f>
        <v>0</v>
      </c>
      <c r="J605" s="60">
        <f t="shared" si="235"/>
        <v>0</v>
      </c>
      <c r="K605" s="60">
        <f t="shared" si="235"/>
        <v>0</v>
      </c>
      <c r="L605" s="60">
        <f t="shared" si="235"/>
        <v>0</v>
      </c>
      <c r="M605" s="60">
        <f t="shared" si="235"/>
        <v>0</v>
      </c>
      <c r="N605" s="60">
        <f t="shared" si="235"/>
        <v>0</v>
      </c>
      <c r="O605" s="103"/>
      <c r="P605" s="103"/>
      <c r="Q605" s="103"/>
      <c r="R605" s="103"/>
      <c r="S605" s="103"/>
      <c r="T605" s="103"/>
      <c r="U605" s="103"/>
      <c r="V605" s="103"/>
      <c r="W605" s="103"/>
      <c r="X605" s="103"/>
      <c r="Z605" s="1"/>
      <c r="AC605" s="2"/>
      <c r="AD605" s="2"/>
    </row>
    <row r="606" spans="1:30" s="24" customFormat="1" ht="33" customHeight="1">
      <c r="A606" s="117" t="s">
        <v>259</v>
      </c>
      <c r="B606" s="98" t="s">
        <v>260</v>
      </c>
      <c r="C606" s="98">
        <v>2020</v>
      </c>
      <c r="D606" s="98">
        <v>2026</v>
      </c>
      <c r="E606" s="123" t="s">
        <v>73</v>
      </c>
      <c r="F606" s="28" t="s">
        <v>32</v>
      </c>
      <c r="G606" s="60">
        <f>H606+I606+J606+K606+L606+M606</f>
        <v>2412534</v>
      </c>
      <c r="H606" s="70">
        <f>H607+H608+H609</f>
        <v>2412534</v>
      </c>
      <c r="I606" s="70">
        <f>I607+I608+I609</f>
        <v>0</v>
      </c>
      <c r="J606" s="70">
        <f>J607+J608+J609</f>
        <v>0</v>
      </c>
      <c r="K606" s="70">
        <f>K607+K608+K609</f>
        <v>0</v>
      </c>
      <c r="L606" s="70">
        <f>L607+L608+L609</f>
        <v>0</v>
      </c>
      <c r="M606" s="76">
        <f t="shared" ref="M606:N606" si="236">M607+M608+M609</f>
        <v>0</v>
      </c>
      <c r="N606" s="76">
        <f t="shared" si="236"/>
        <v>0</v>
      </c>
      <c r="O606" s="103" t="s">
        <v>251</v>
      </c>
      <c r="P606" s="103" t="s">
        <v>252</v>
      </c>
      <c r="Q606" s="103">
        <v>2928</v>
      </c>
      <c r="R606" s="103">
        <v>2928</v>
      </c>
      <c r="S606" s="103">
        <v>0</v>
      </c>
      <c r="T606" s="103">
        <v>0</v>
      </c>
      <c r="U606" s="103">
        <v>0</v>
      </c>
      <c r="V606" s="103">
        <v>0</v>
      </c>
      <c r="W606" s="103">
        <v>0</v>
      </c>
      <c r="X606" s="103">
        <v>0</v>
      </c>
      <c r="Y606" s="23"/>
      <c r="Z606" s="23"/>
    </row>
    <row r="607" spans="1:30" s="24" customFormat="1" ht="37.5" customHeight="1">
      <c r="A607" s="117"/>
      <c r="B607" s="98"/>
      <c r="C607" s="98"/>
      <c r="D607" s="98"/>
      <c r="E607" s="123"/>
      <c r="F607" s="26" t="s">
        <v>38</v>
      </c>
      <c r="G607" s="62">
        <f>H607+I607+J607+K607+L607+M607</f>
        <v>0</v>
      </c>
      <c r="H607" s="62">
        <v>0</v>
      </c>
      <c r="I607" s="62">
        <v>0</v>
      </c>
      <c r="J607" s="62">
        <v>0</v>
      </c>
      <c r="K607" s="62">
        <v>0</v>
      </c>
      <c r="L607" s="62">
        <v>0</v>
      </c>
      <c r="M607" s="15">
        <v>0</v>
      </c>
      <c r="N607" s="15">
        <v>0</v>
      </c>
      <c r="O607" s="103"/>
      <c r="P607" s="103"/>
      <c r="Q607" s="103"/>
      <c r="R607" s="103"/>
      <c r="S607" s="103"/>
      <c r="T607" s="103"/>
      <c r="U607" s="103"/>
      <c r="V607" s="103"/>
      <c r="W607" s="103"/>
      <c r="X607" s="103"/>
      <c r="Y607" s="23"/>
      <c r="Z607" s="23"/>
    </row>
    <row r="608" spans="1:30" s="24" customFormat="1" ht="27.75" customHeight="1">
      <c r="A608" s="117"/>
      <c r="B608" s="98"/>
      <c r="C608" s="98"/>
      <c r="D608" s="98"/>
      <c r="E608" s="123"/>
      <c r="F608" s="26" t="s">
        <v>39</v>
      </c>
      <c r="G608" s="62">
        <f>H608+I608+J608+K608+L608+M608</f>
        <v>2291907.23</v>
      </c>
      <c r="H608" s="62">
        <v>2291907.23</v>
      </c>
      <c r="I608" s="62">
        <v>0</v>
      </c>
      <c r="J608" s="62">
        <v>0</v>
      </c>
      <c r="K608" s="62">
        <v>0</v>
      </c>
      <c r="L608" s="62">
        <v>0</v>
      </c>
      <c r="M608" s="15">
        <v>0</v>
      </c>
      <c r="N608" s="15">
        <v>0</v>
      </c>
      <c r="O608" s="103"/>
      <c r="P608" s="103"/>
      <c r="Q608" s="103"/>
      <c r="R608" s="103"/>
      <c r="S608" s="103"/>
      <c r="T608" s="103"/>
      <c r="U608" s="103"/>
      <c r="V608" s="103"/>
      <c r="W608" s="103"/>
      <c r="X608" s="103"/>
      <c r="Y608" s="23"/>
      <c r="Z608" s="23"/>
    </row>
    <row r="609" spans="1:30" ht="111.75" customHeight="1">
      <c r="A609" s="117"/>
      <c r="B609" s="98"/>
      <c r="C609" s="98"/>
      <c r="D609" s="98"/>
      <c r="E609" s="123"/>
      <c r="F609" s="68" t="s">
        <v>68</v>
      </c>
      <c r="G609" s="67">
        <f>SUM(H609:M609)</f>
        <v>120626.77</v>
      </c>
      <c r="H609" s="60">
        <v>120626.77</v>
      </c>
      <c r="I609" s="60">
        <f>I169</f>
        <v>0</v>
      </c>
      <c r="J609" s="60">
        <f>J169</f>
        <v>0</v>
      </c>
      <c r="K609" s="60">
        <v>0</v>
      </c>
      <c r="L609" s="74">
        <v>0</v>
      </c>
      <c r="M609" s="74">
        <v>0</v>
      </c>
      <c r="N609" s="74">
        <v>0</v>
      </c>
      <c r="O609" s="103"/>
      <c r="P609" s="103"/>
      <c r="Q609" s="103"/>
      <c r="R609" s="103"/>
      <c r="S609" s="103"/>
      <c r="T609" s="103"/>
      <c r="U609" s="103"/>
      <c r="V609" s="103"/>
      <c r="W609" s="103"/>
      <c r="X609" s="103"/>
      <c r="Z609" s="1"/>
      <c r="AC609" s="2"/>
      <c r="AD609" s="2"/>
    </row>
    <row r="610" spans="1:30" s="24" customFormat="1" ht="33" customHeight="1">
      <c r="A610" s="117" t="s">
        <v>383</v>
      </c>
      <c r="B610" s="98" t="s">
        <v>384</v>
      </c>
      <c r="C610" s="98">
        <v>2020</v>
      </c>
      <c r="D610" s="98">
        <v>2026</v>
      </c>
      <c r="E610" s="123" t="s">
        <v>73</v>
      </c>
      <c r="F610" s="28" t="s">
        <v>32</v>
      </c>
      <c r="G610" s="60">
        <f>H610+I610+J610+K610+L610+M610</f>
        <v>13769319.85</v>
      </c>
      <c r="H610" s="70">
        <f>H611+H612+H613</f>
        <v>2412534</v>
      </c>
      <c r="I610" s="70">
        <f>I611+I612+I613</f>
        <v>5500000</v>
      </c>
      <c r="J610" s="70">
        <f>J611+J612+J613</f>
        <v>0</v>
      </c>
      <c r="K610" s="70">
        <f>K611+K612+K613</f>
        <v>4811785.8499999996</v>
      </c>
      <c r="L610" s="70">
        <f>L611+L612+L613</f>
        <v>1045000</v>
      </c>
      <c r="M610" s="70">
        <f t="shared" ref="M610:N610" si="237">M611+M612+M613</f>
        <v>0</v>
      </c>
      <c r="N610" s="70">
        <f t="shared" si="237"/>
        <v>0</v>
      </c>
      <c r="O610" s="103" t="s">
        <v>251</v>
      </c>
      <c r="P610" s="103" t="s">
        <v>252</v>
      </c>
      <c r="Q610" s="103">
        <v>2928</v>
      </c>
      <c r="R610" s="103">
        <v>2928</v>
      </c>
      <c r="S610" s="103">
        <v>0</v>
      </c>
      <c r="T610" s="103">
        <v>0</v>
      </c>
      <c r="U610" s="103">
        <v>0</v>
      </c>
      <c r="V610" s="103">
        <v>0</v>
      </c>
      <c r="W610" s="103">
        <v>0</v>
      </c>
      <c r="X610" s="103">
        <v>0</v>
      </c>
      <c r="Y610" s="23"/>
      <c r="Z610" s="23"/>
    </row>
    <row r="611" spans="1:30" s="24" customFormat="1" ht="37.5" customHeight="1">
      <c r="A611" s="117"/>
      <c r="B611" s="98"/>
      <c r="C611" s="98"/>
      <c r="D611" s="98"/>
      <c r="E611" s="123"/>
      <c r="F611" s="26" t="s">
        <v>38</v>
      </c>
      <c r="G611" s="62">
        <f>H611+I611+J611+K611+L611+M611</f>
        <v>5856785.8499999996</v>
      </c>
      <c r="H611" s="62">
        <v>0</v>
      </c>
      <c r="I611" s="62">
        <v>0</v>
      </c>
      <c r="J611" s="62">
        <v>0</v>
      </c>
      <c r="K611" s="62">
        <v>4811785.8499999996</v>
      </c>
      <c r="L611" s="62">
        <v>1045000</v>
      </c>
      <c r="M611" s="15">
        <v>0</v>
      </c>
      <c r="N611" s="15">
        <v>0</v>
      </c>
      <c r="O611" s="103"/>
      <c r="P611" s="103"/>
      <c r="Q611" s="103"/>
      <c r="R611" s="103"/>
      <c r="S611" s="103"/>
      <c r="T611" s="103"/>
      <c r="U611" s="103"/>
      <c r="V611" s="103"/>
      <c r="W611" s="103"/>
      <c r="X611" s="103"/>
      <c r="Y611" s="23"/>
      <c r="Z611" s="23"/>
    </row>
    <row r="612" spans="1:30" s="24" customFormat="1" ht="27.75" customHeight="1">
      <c r="A612" s="117"/>
      <c r="B612" s="98"/>
      <c r="C612" s="98"/>
      <c r="D612" s="98"/>
      <c r="E612" s="123"/>
      <c r="F612" s="26" t="s">
        <v>39</v>
      </c>
      <c r="G612" s="62">
        <f>H612+I612+J612+K612+L612+M612</f>
        <v>2291907.23</v>
      </c>
      <c r="H612" s="62">
        <v>2291907.23</v>
      </c>
      <c r="I612" s="62">
        <v>0</v>
      </c>
      <c r="J612" s="62">
        <v>0</v>
      </c>
      <c r="K612" s="62">
        <v>0</v>
      </c>
      <c r="L612" s="62">
        <v>0</v>
      </c>
      <c r="M612" s="15">
        <v>0</v>
      </c>
      <c r="N612" s="15">
        <v>0</v>
      </c>
      <c r="O612" s="103"/>
      <c r="P612" s="103"/>
      <c r="Q612" s="103"/>
      <c r="R612" s="103"/>
      <c r="S612" s="103"/>
      <c r="T612" s="103"/>
      <c r="U612" s="103"/>
      <c r="V612" s="103"/>
      <c r="W612" s="103"/>
      <c r="X612" s="103"/>
      <c r="Y612" s="23"/>
      <c r="Z612" s="23"/>
    </row>
    <row r="613" spans="1:30" ht="157.5" customHeight="1">
      <c r="A613" s="117"/>
      <c r="B613" s="98"/>
      <c r="C613" s="98"/>
      <c r="D613" s="98"/>
      <c r="E613" s="123"/>
      <c r="F613" s="68" t="s">
        <v>68</v>
      </c>
      <c r="G613" s="67">
        <f>SUM(H613:M613)</f>
        <v>5620626.7699999996</v>
      </c>
      <c r="H613" s="60">
        <v>120626.77</v>
      </c>
      <c r="I613" s="60">
        <f t="shared" ref="I613:N613" si="238">I173</f>
        <v>5500000</v>
      </c>
      <c r="J613" s="60">
        <f t="shared" si="238"/>
        <v>0</v>
      </c>
      <c r="K613" s="60">
        <f t="shared" si="238"/>
        <v>0</v>
      </c>
      <c r="L613" s="60">
        <f t="shared" si="238"/>
        <v>0</v>
      </c>
      <c r="M613" s="60">
        <f t="shared" si="238"/>
        <v>0</v>
      </c>
      <c r="N613" s="60">
        <f t="shared" si="238"/>
        <v>0</v>
      </c>
      <c r="O613" s="103"/>
      <c r="P613" s="103"/>
      <c r="Q613" s="103"/>
      <c r="R613" s="103"/>
      <c r="S613" s="103"/>
      <c r="T613" s="103"/>
      <c r="U613" s="103"/>
      <c r="V613" s="103"/>
      <c r="W613" s="103"/>
      <c r="X613" s="103"/>
      <c r="Z613" s="1"/>
      <c r="AC613" s="2"/>
      <c r="AD613" s="2"/>
    </row>
    <row r="614" spans="1:30" s="24" customFormat="1" ht="27" customHeight="1">
      <c r="A614" s="98" t="s">
        <v>261</v>
      </c>
      <c r="B614" s="98"/>
      <c r="C614" s="98">
        <v>2020</v>
      </c>
      <c r="D614" s="98">
        <v>2026</v>
      </c>
      <c r="E614" s="123" t="s">
        <v>25</v>
      </c>
      <c r="F614" s="28" t="s">
        <v>32</v>
      </c>
      <c r="G614" s="60">
        <f>H614+I614+J614+K614+L614+M614</f>
        <v>126040804.60000001</v>
      </c>
      <c r="H614" s="70">
        <f t="shared" ref="H614:M614" si="239">H615+H616+H617</f>
        <v>16364759.189999999</v>
      </c>
      <c r="I614" s="70">
        <f t="shared" si="239"/>
        <v>6812454.6799999997</v>
      </c>
      <c r="J614" s="70">
        <f t="shared" si="239"/>
        <v>57677718.400000006</v>
      </c>
      <c r="K614" s="70">
        <f t="shared" si="239"/>
        <v>17564507.52</v>
      </c>
      <c r="L614" s="70">
        <f t="shared" si="239"/>
        <v>23422064.810000002</v>
      </c>
      <c r="M614" s="70">
        <f t="shared" si="239"/>
        <v>4199300</v>
      </c>
      <c r="N614" s="70">
        <f>N615+N616+N617</f>
        <v>6079500</v>
      </c>
      <c r="O614" s="101" t="s">
        <v>25</v>
      </c>
      <c r="P614" s="101" t="s">
        <v>25</v>
      </c>
      <c r="Q614" s="101" t="s">
        <v>25</v>
      </c>
      <c r="R614" s="101" t="s">
        <v>25</v>
      </c>
      <c r="S614" s="101" t="s">
        <v>25</v>
      </c>
      <c r="T614" s="101" t="s">
        <v>25</v>
      </c>
      <c r="U614" s="101" t="s">
        <v>25</v>
      </c>
      <c r="V614" s="101" t="s">
        <v>25</v>
      </c>
      <c r="W614" s="101" t="s">
        <v>25</v>
      </c>
      <c r="X614" s="101" t="s">
        <v>25</v>
      </c>
      <c r="Y614" s="23"/>
      <c r="Z614" s="23"/>
    </row>
    <row r="615" spans="1:30" s="24" customFormat="1" ht="27.75" customHeight="1">
      <c r="A615" s="98"/>
      <c r="B615" s="98"/>
      <c r="C615" s="98"/>
      <c r="D615" s="98"/>
      <c r="E615" s="123"/>
      <c r="F615" s="25" t="s">
        <v>38</v>
      </c>
      <c r="G615" s="29">
        <f>H615+I615+J615+K615+L615+M615</f>
        <v>46764671.75</v>
      </c>
      <c r="H615" s="65">
        <f t="shared" ref="H615:M617" si="240">H571+H539+H587</f>
        <v>2709239.75</v>
      </c>
      <c r="I615" s="65">
        <f t="shared" si="240"/>
        <v>2975339.61</v>
      </c>
      <c r="J615" s="65">
        <f t="shared" si="240"/>
        <v>8136753.1699999999</v>
      </c>
      <c r="K615" s="65">
        <f t="shared" si="240"/>
        <v>9352633.4800000004</v>
      </c>
      <c r="L615" s="65">
        <f t="shared" si="240"/>
        <v>19391405.740000002</v>
      </c>
      <c r="M615" s="65">
        <f t="shared" si="240"/>
        <v>4199300</v>
      </c>
      <c r="N615" s="65">
        <f>N571+N539+N587</f>
        <v>6079500</v>
      </c>
      <c r="O615" s="101"/>
      <c r="P615" s="101"/>
      <c r="Q615" s="101"/>
      <c r="R615" s="101"/>
      <c r="S615" s="101"/>
      <c r="T615" s="101"/>
      <c r="U615" s="101"/>
      <c r="V615" s="101"/>
      <c r="W615" s="101"/>
      <c r="X615" s="101"/>
      <c r="Y615" s="23"/>
      <c r="Z615" s="23"/>
    </row>
    <row r="616" spans="1:30" s="24" customFormat="1">
      <c r="A616" s="98"/>
      <c r="B616" s="98"/>
      <c r="C616" s="98"/>
      <c r="D616" s="98"/>
      <c r="E616" s="123"/>
      <c r="F616" s="26" t="s">
        <v>39</v>
      </c>
      <c r="G616" s="60">
        <f>H616+I616+J616+K616+L616+M616</f>
        <v>78534858.949999988</v>
      </c>
      <c r="H616" s="60">
        <f t="shared" si="240"/>
        <v>12914245.539999999</v>
      </c>
      <c r="I616" s="60">
        <f t="shared" si="240"/>
        <v>3837115.07</v>
      </c>
      <c r="J616" s="60">
        <f t="shared" si="240"/>
        <v>49540965.230000004</v>
      </c>
      <c r="K616" s="60">
        <f t="shared" si="240"/>
        <v>8211874.0399999991</v>
      </c>
      <c r="L616" s="60">
        <f t="shared" si="240"/>
        <v>4030659.07</v>
      </c>
      <c r="M616" s="60">
        <f t="shared" si="240"/>
        <v>0</v>
      </c>
      <c r="N616" s="60">
        <f>N572+N540+N588</f>
        <v>0</v>
      </c>
      <c r="O616" s="101"/>
      <c r="P616" s="101"/>
      <c r="Q616" s="101"/>
      <c r="R616" s="101"/>
      <c r="S616" s="101"/>
      <c r="T616" s="101"/>
      <c r="U616" s="101"/>
      <c r="V616" s="101"/>
      <c r="W616" s="101"/>
      <c r="X616" s="101"/>
      <c r="Y616" s="23"/>
      <c r="Z616" s="23"/>
    </row>
    <row r="617" spans="1:30">
      <c r="A617" s="98"/>
      <c r="B617" s="98"/>
      <c r="C617" s="98"/>
      <c r="D617" s="98"/>
      <c r="E617" s="123"/>
      <c r="F617" s="68" t="s">
        <v>68</v>
      </c>
      <c r="G617" s="67">
        <f>SUM(H617:M617)</f>
        <v>741273.90000000014</v>
      </c>
      <c r="H617" s="60">
        <f t="shared" si="240"/>
        <v>741273.90000000014</v>
      </c>
      <c r="I617" s="60">
        <f t="shared" si="240"/>
        <v>0</v>
      </c>
      <c r="J617" s="60">
        <f t="shared" si="240"/>
        <v>0</v>
      </c>
      <c r="K617" s="60">
        <f t="shared" si="240"/>
        <v>0</v>
      </c>
      <c r="L617" s="60">
        <f t="shared" si="240"/>
        <v>0</v>
      </c>
      <c r="M617" s="60">
        <f t="shared" si="240"/>
        <v>0</v>
      </c>
      <c r="N617" s="60">
        <f>N573+N541+N589</f>
        <v>0</v>
      </c>
      <c r="O617" s="30"/>
      <c r="P617" s="59"/>
      <c r="Q617" s="59"/>
      <c r="R617" s="59"/>
      <c r="S617" s="59"/>
      <c r="T617" s="59"/>
      <c r="U617" s="59"/>
      <c r="V617" s="59"/>
      <c r="W617" s="59"/>
      <c r="X617" s="59"/>
      <c r="Z617" s="1"/>
      <c r="AC617" s="2"/>
      <c r="AD617" s="2"/>
    </row>
    <row r="618" spans="1:30" s="24" customFormat="1" ht="25.5" customHeight="1">
      <c r="A618" s="79" t="s">
        <v>262</v>
      </c>
      <c r="B618" s="79"/>
      <c r="C618" s="145">
        <v>2020</v>
      </c>
      <c r="D618" s="145">
        <v>2026</v>
      </c>
      <c r="E618" s="123" t="s">
        <v>25</v>
      </c>
      <c r="F618" s="31" t="s">
        <v>32</v>
      </c>
      <c r="G618" s="61">
        <f>H618+I618+J618+K618+L618+M618</f>
        <v>282832626.65999997</v>
      </c>
      <c r="H618" s="32">
        <f t="shared" ref="H618:M618" si="241">H619+H620+H621</f>
        <v>37597168.699999996</v>
      </c>
      <c r="I618" s="33">
        <f t="shared" si="241"/>
        <v>24264936.159999996</v>
      </c>
      <c r="J618" s="33">
        <f>J619+J620+J621</f>
        <v>78841676.300000012</v>
      </c>
      <c r="K618" s="33">
        <f t="shared" si="241"/>
        <v>76159267.310000002</v>
      </c>
      <c r="L618" s="33">
        <f t="shared" si="241"/>
        <v>48895278.189999998</v>
      </c>
      <c r="M618" s="33">
        <f t="shared" si="241"/>
        <v>17074300</v>
      </c>
      <c r="N618" s="33">
        <f>N619+N620+N621</f>
        <v>13279500</v>
      </c>
      <c r="O618" s="101" t="s">
        <v>25</v>
      </c>
      <c r="P618" s="102" t="s">
        <v>25</v>
      </c>
      <c r="Q618" s="102" t="s">
        <v>25</v>
      </c>
      <c r="R618" s="102" t="s">
        <v>25</v>
      </c>
      <c r="S618" s="102" t="s">
        <v>25</v>
      </c>
      <c r="T618" s="102" t="s">
        <v>25</v>
      </c>
      <c r="U618" s="102" t="s">
        <v>25</v>
      </c>
      <c r="V618" s="102" t="s">
        <v>25</v>
      </c>
      <c r="W618" s="102" t="s">
        <v>25</v>
      </c>
      <c r="X618" s="102" t="s">
        <v>25</v>
      </c>
      <c r="Y618" s="23"/>
      <c r="Z618" s="23"/>
    </row>
    <row r="619" spans="1:30" s="24" customFormat="1">
      <c r="A619" s="79"/>
      <c r="B619" s="79"/>
      <c r="C619" s="145"/>
      <c r="D619" s="145"/>
      <c r="E619" s="123"/>
      <c r="F619" s="72" t="s">
        <v>38</v>
      </c>
      <c r="G619" s="33">
        <f>H619+I619+J619+K619+L619+M619</f>
        <v>153466907.69999999</v>
      </c>
      <c r="H619" s="61">
        <f t="shared" ref="H619:N620" si="242">H615+H524+H42</f>
        <v>8667417.9700000007</v>
      </c>
      <c r="I619" s="61">
        <f t="shared" si="242"/>
        <v>13848324.119999999</v>
      </c>
      <c r="J619" s="61">
        <f t="shared" si="242"/>
        <v>20524825.18</v>
      </c>
      <c r="K619" s="61">
        <f t="shared" si="242"/>
        <v>55424619.549999997</v>
      </c>
      <c r="L619" s="61">
        <f t="shared" si="242"/>
        <v>37927420.879999995</v>
      </c>
      <c r="M619" s="61">
        <f t="shared" si="242"/>
        <v>17074300</v>
      </c>
      <c r="N619" s="61">
        <f t="shared" si="242"/>
        <v>13279500</v>
      </c>
      <c r="O619" s="101"/>
      <c r="P619" s="102"/>
      <c r="Q619" s="102"/>
      <c r="R619" s="102"/>
      <c r="S619" s="102"/>
      <c r="T619" s="102"/>
      <c r="U619" s="102"/>
      <c r="V619" s="102"/>
      <c r="W619" s="102"/>
      <c r="X619" s="102"/>
      <c r="Y619" s="23"/>
      <c r="Z619" s="23"/>
    </row>
    <row r="620" spans="1:30" s="24" customFormat="1">
      <c r="A620" s="79"/>
      <c r="B620" s="79"/>
      <c r="C620" s="145"/>
      <c r="D620" s="145"/>
      <c r="E620" s="123"/>
      <c r="F620" s="72" t="s">
        <v>67</v>
      </c>
      <c r="G620" s="34">
        <f>H620+I620+J620+K620+L620+M620</f>
        <v>127658805.06</v>
      </c>
      <c r="H620" s="61">
        <f t="shared" si="242"/>
        <v>27661476.829999998</v>
      </c>
      <c r="I620" s="61">
        <f t="shared" si="242"/>
        <v>10137972.039999999</v>
      </c>
      <c r="J620" s="61">
        <f t="shared" si="242"/>
        <v>58316851.120000005</v>
      </c>
      <c r="K620" s="61">
        <f t="shared" si="242"/>
        <v>20734647.759999998</v>
      </c>
      <c r="L620" s="61">
        <f t="shared" si="242"/>
        <v>10807857.310000001</v>
      </c>
      <c r="M620" s="61">
        <f t="shared" si="242"/>
        <v>0</v>
      </c>
      <c r="N620" s="61">
        <f t="shared" si="242"/>
        <v>0</v>
      </c>
      <c r="O620" s="101"/>
      <c r="P620" s="102"/>
      <c r="Q620" s="102"/>
      <c r="R620" s="102"/>
      <c r="S620" s="102"/>
      <c r="T620" s="102"/>
      <c r="U620" s="102"/>
      <c r="V620" s="102"/>
      <c r="W620" s="102"/>
      <c r="X620" s="102"/>
      <c r="Y620" s="23"/>
      <c r="Z620" s="23"/>
    </row>
    <row r="621" spans="1:30">
      <c r="A621" s="79"/>
      <c r="B621" s="79"/>
      <c r="C621" s="145"/>
      <c r="D621" s="145"/>
      <c r="E621" s="123"/>
      <c r="F621" s="68" t="s">
        <v>68</v>
      </c>
      <c r="G621" s="60">
        <f>SUM(H621:M621)</f>
        <v>1706913.9000000001</v>
      </c>
      <c r="H621" s="61">
        <f>H617+H526+H44</f>
        <v>1268273.9000000001</v>
      </c>
      <c r="I621" s="61">
        <f>I617+I526+I44</f>
        <v>278640</v>
      </c>
      <c r="J621" s="61">
        <f>J617+J526+J44</f>
        <v>0</v>
      </c>
      <c r="K621" s="61">
        <f>K617+K526+K44</f>
        <v>0</v>
      </c>
      <c r="L621" s="60">
        <f>L526+L617</f>
        <v>160000</v>
      </c>
      <c r="M621" s="60">
        <f>M526+M617</f>
        <v>0</v>
      </c>
      <c r="N621" s="60">
        <f>N526+N617</f>
        <v>0</v>
      </c>
      <c r="O621" s="56"/>
      <c r="P621" s="56"/>
      <c r="Q621" s="56"/>
      <c r="R621" s="56"/>
      <c r="S621" s="56"/>
      <c r="T621" s="56"/>
      <c r="U621" s="56"/>
      <c r="V621" s="56"/>
      <c r="Z621" s="1"/>
      <c r="AC621" s="2"/>
      <c r="AD621" s="2"/>
    </row>
  </sheetData>
  <sheetProtection selectLockedCells="1" selectUnlockedCells="1"/>
  <mergeCells count="2791">
    <mergeCell ref="E394:E396"/>
    <mergeCell ref="R475:R477"/>
    <mergeCell ref="A4:X4"/>
    <mergeCell ref="D409:D411"/>
    <mergeCell ref="B409:B411"/>
    <mergeCell ref="C409:C411"/>
    <mergeCell ref="A415:A417"/>
    <mergeCell ref="B415:B417"/>
    <mergeCell ref="C415:C417"/>
    <mergeCell ref="V409:V411"/>
    <mergeCell ref="A412:A414"/>
    <mergeCell ref="B412:B414"/>
    <mergeCell ref="C412:C414"/>
    <mergeCell ref="D412:D414"/>
    <mergeCell ref="E412:E414"/>
    <mergeCell ref="O412:O414"/>
    <mergeCell ref="A472:A474"/>
    <mergeCell ref="W409:W411"/>
    <mergeCell ref="C472:C474"/>
    <mergeCell ref="S430:S432"/>
    <mergeCell ref="A475:A477"/>
    <mergeCell ref="B475:B477"/>
    <mergeCell ref="C475:C477"/>
    <mergeCell ref="D475:D477"/>
    <mergeCell ref="E475:E477"/>
    <mergeCell ref="O475:O477"/>
    <mergeCell ref="P475:P477"/>
    <mergeCell ref="O385:O387"/>
    <mergeCell ref="P385:P387"/>
    <mergeCell ref="T475:T477"/>
    <mergeCell ref="U475:U477"/>
    <mergeCell ref="O406:O408"/>
    <mergeCell ref="U403:U405"/>
    <mergeCell ref="U385:U387"/>
    <mergeCell ref="O400:O402"/>
    <mergeCell ref="S394:S396"/>
    <mergeCell ref="W475:W477"/>
    <mergeCell ref="R472:R474"/>
    <mergeCell ref="S472:S474"/>
    <mergeCell ref="T472:T474"/>
    <mergeCell ref="W472:W474"/>
    <mergeCell ref="U394:U396"/>
    <mergeCell ref="R409:R411"/>
    <mergeCell ref="S409:S411"/>
    <mergeCell ref="T409:T411"/>
    <mergeCell ref="P448:P450"/>
    <mergeCell ref="P400:P402"/>
    <mergeCell ref="O394:O396"/>
    <mergeCell ref="P394:P396"/>
    <mergeCell ref="Q394:Q396"/>
    <mergeCell ref="R394:R396"/>
    <mergeCell ref="Q415:Q417"/>
    <mergeCell ref="R415:R417"/>
    <mergeCell ref="Q427:Q429"/>
    <mergeCell ref="R427:R429"/>
    <mergeCell ref="T394:T396"/>
    <mergeCell ref="O472:O474"/>
    <mergeCell ref="P472:P474"/>
    <mergeCell ref="P427:P429"/>
    <mergeCell ref="W403:W405"/>
    <mergeCell ref="V400:V402"/>
    <mergeCell ref="Q400:Q402"/>
    <mergeCell ref="R400:R402"/>
    <mergeCell ref="S400:S402"/>
    <mergeCell ref="S382:S384"/>
    <mergeCell ref="T382:T384"/>
    <mergeCell ref="V391:V393"/>
    <mergeCell ref="R391:R393"/>
    <mergeCell ref="S391:S393"/>
    <mergeCell ref="T391:T393"/>
    <mergeCell ref="U391:U393"/>
    <mergeCell ref="R385:R387"/>
    <mergeCell ref="S385:S387"/>
    <mergeCell ref="T385:T387"/>
    <mergeCell ref="B400:B402"/>
    <mergeCell ref="W382:W384"/>
    <mergeCell ref="A370:A372"/>
    <mergeCell ref="B370:B372"/>
    <mergeCell ref="C370:C372"/>
    <mergeCell ref="D370:D372"/>
    <mergeCell ref="E370:E372"/>
    <mergeCell ref="O370:O372"/>
    <mergeCell ref="P370:P372"/>
    <mergeCell ref="O382:O384"/>
    <mergeCell ref="V394:V396"/>
    <mergeCell ref="W394:W396"/>
    <mergeCell ref="C400:C402"/>
    <mergeCell ref="W400:W402"/>
    <mergeCell ref="W385:W387"/>
    <mergeCell ref="A385:A387"/>
    <mergeCell ref="B385:B387"/>
    <mergeCell ref="C385:C387"/>
    <mergeCell ref="D385:D387"/>
    <mergeCell ref="U400:U402"/>
    <mergeCell ref="A400:A402"/>
    <mergeCell ref="E385:E387"/>
    <mergeCell ref="B373:B375"/>
    <mergeCell ref="C373:C375"/>
    <mergeCell ref="A355:A357"/>
    <mergeCell ref="B355:B357"/>
    <mergeCell ref="C355:C357"/>
    <mergeCell ref="A358:A360"/>
    <mergeCell ref="D379:D381"/>
    <mergeCell ref="E379:E381"/>
    <mergeCell ref="O379:O381"/>
    <mergeCell ref="P379:P381"/>
    <mergeCell ref="W346:W348"/>
    <mergeCell ref="W379:W381"/>
    <mergeCell ref="V376:V378"/>
    <mergeCell ref="W376:W378"/>
    <mergeCell ref="U379:U381"/>
    <mergeCell ref="V379:V381"/>
    <mergeCell ref="A391:A393"/>
    <mergeCell ref="B391:B393"/>
    <mergeCell ref="C391:C393"/>
    <mergeCell ref="A379:A381"/>
    <mergeCell ref="B379:B381"/>
    <mergeCell ref="C379:C381"/>
    <mergeCell ref="P382:P384"/>
    <mergeCell ref="Q382:Q384"/>
    <mergeCell ref="R382:R384"/>
    <mergeCell ref="W391:W393"/>
    <mergeCell ref="A388:A390"/>
    <mergeCell ref="B388:B390"/>
    <mergeCell ref="A382:A384"/>
    <mergeCell ref="B382:B384"/>
    <mergeCell ref="C382:C384"/>
    <mergeCell ref="D382:D384"/>
    <mergeCell ref="A618:B621"/>
    <mergeCell ref="C618:C621"/>
    <mergeCell ref="D618:D621"/>
    <mergeCell ref="E618:E621"/>
    <mergeCell ref="O618:O620"/>
    <mergeCell ref="P618:P620"/>
    <mergeCell ref="B358:B360"/>
    <mergeCell ref="C358:C360"/>
    <mergeCell ref="S373:S375"/>
    <mergeCell ref="D355:D357"/>
    <mergeCell ref="W618:W620"/>
    <mergeCell ref="Q618:Q620"/>
    <mergeCell ref="R618:R620"/>
    <mergeCell ref="S618:S620"/>
    <mergeCell ref="T618:T620"/>
    <mergeCell ref="U618:U620"/>
    <mergeCell ref="V618:V620"/>
    <mergeCell ref="S614:S616"/>
    <mergeCell ref="A364:A366"/>
    <mergeCell ref="P373:P375"/>
    <mergeCell ref="Q373:Q375"/>
    <mergeCell ref="R373:R375"/>
    <mergeCell ref="Q364:Q366"/>
    <mergeCell ref="E364:E366"/>
    <mergeCell ref="O364:O366"/>
    <mergeCell ref="E373:E375"/>
    <mergeCell ref="D364:D366"/>
    <mergeCell ref="P361:P363"/>
    <mergeCell ref="P355:P357"/>
    <mergeCell ref="Q355:Q357"/>
    <mergeCell ref="R355:R357"/>
    <mergeCell ref="A373:A375"/>
    <mergeCell ref="R614:R616"/>
    <mergeCell ref="O334:O336"/>
    <mergeCell ref="U337:U339"/>
    <mergeCell ref="V337:V339"/>
    <mergeCell ref="W337:W339"/>
    <mergeCell ref="O337:O339"/>
    <mergeCell ref="P337:P339"/>
    <mergeCell ref="Q337:Q339"/>
    <mergeCell ref="R337:R339"/>
    <mergeCell ref="S337:S339"/>
    <mergeCell ref="T337:T339"/>
    <mergeCell ref="Q334:Q336"/>
    <mergeCell ref="R334:R336"/>
    <mergeCell ref="S334:S336"/>
    <mergeCell ref="T334:T336"/>
    <mergeCell ref="U334:U336"/>
    <mergeCell ref="A334:A336"/>
    <mergeCell ref="B334:B336"/>
    <mergeCell ref="C334:C336"/>
    <mergeCell ref="D334:D336"/>
    <mergeCell ref="E334:E336"/>
    <mergeCell ref="A343:A345"/>
    <mergeCell ref="B343:B345"/>
    <mergeCell ref="C343:C345"/>
    <mergeCell ref="W334:W336"/>
    <mergeCell ref="A337:A339"/>
    <mergeCell ref="B337:B339"/>
    <mergeCell ref="C337:C339"/>
    <mergeCell ref="D337:D339"/>
    <mergeCell ref="E337:E339"/>
    <mergeCell ref="P334:P336"/>
    <mergeCell ref="U343:U345"/>
    <mergeCell ref="A606:A609"/>
    <mergeCell ref="B606:B609"/>
    <mergeCell ref="C606:C609"/>
    <mergeCell ref="D606:D609"/>
    <mergeCell ref="E606:E609"/>
    <mergeCell ref="O606:O609"/>
    <mergeCell ref="P606:P609"/>
    <mergeCell ref="Q606:Q609"/>
    <mergeCell ref="R606:R609"/>
    <mergeCell ref="W606:W609"/>
    <mergeCell ref="A614:B617"/>
    <mergeCell ref="C614:C617"/>
    <mergeCell ref="D614:D617"/>
    <mergeCell ref="E614:E617"/>
    <mergeCell ref="O614:O616"/>
    <mergeCell ref="V610:V613"/>
    <mergeCell ref="T614:T616"/>
    <mergeCell ref="U614:U616"/>
    <mergeCell ref="V614:V616"/>
    <mergeCell ref="S606:S609"/>
    <mergeCell ref="T606:T609"/>
    <mergeCell ref="U606:U609"/>
    <mergeCell ref="V606:V609"/>
    <mergeCell ref="W614:W616"/>
    <mergeCell ref="A610:A613"/>
    <mergeCell ref="B610:B613"/>
    <mergeCell ref="C610:C613"/>
    <mergeCell ref="D610:D613"/>
    <mergeCell ref="E610:E613"/>
    <mergeCell ref="U610:U613"/>
    <mergeCell ref="P614:P616"/>
    <mergeCell ref="Q614:Q616"/>
    <mergeCell ref="A598:A601"/>
    <mergeCell ref="B598:B601"/>
    <mergeCell ref="C598:C601"/>
    <mergeCell ref="D598:D601"/>
    <mergeCell ref="E598:E601"/>
    <mergeCell ref="O598:O601"/>
    <mergeCell ref="P598:P601"/>
    <mergeCell ref="Q598:Q601"/>
    <mergeCell ref="R598:R601"/>
    <mergeCell ref="S598:S601"/>
    <mergeCell ref="T598:T601"/>
    <mergeCell ref="U598:U601"/>
    <mergeCell ref="V598:V601"/>
    <mergeCell ref="W598:W601"/>
    <mergeCell ref="A602:A605"/>
    <mergeCell ref="B602:B605"/>
    <mergeCell ref="C602:C605"/>
    <mergeCell ref="D602:D605"/>
    <mergeCell ref="E602:E605"/>
    <mergeCell ref="O602:O605"/>
    <mergeCell ref="P602:P605"/>
    <mergeCell ref="Q602:Q605"/>
    <mergeCell ref="R602:R605"/>
    <mergeCell ref="S602:S605"/>
    <mergeCell ref="T602:T605"/>
    <mergeCell ref="U602:U605"/>
    <mergeCell ref="V602:V605"/>
    <mergeCell ref="W602:W605"/>
    <mergeCell ref="A590:A593"/>
    <mergeCell ref="B590:B593"/>
    <mergeCell ref="C590:C593"/>
    <mergeCell ref="D590:D593"/>
    <mergeCell ref="E590:E593"/>
    <mergeCell ref="O590:O593"/>
    <mergeCell ref="P590:P593"/>
    <mergeCell ref="Q590:Q593"/>
    <mergeCell ref="R590:R593"/>
    <mergeCell ref="S590:S593"/>
    <mergeCell ref="T590:T593"/>
    <mergeCell ref="U590:U593"/>
    <mergeCell ref="V590:V593"/>
    <mergeCell ref="W590:W593"/>
    <mergeCell ref="A594:A597"/>
    <mergeCell ref="B594:B597"/>
    <mergeCell ref="C594:C597"/>
    <mergeCell ref="D594:D597"/>
    <mergeCell ref="E594:E597"/>
    <mergeCell ref="O594:O597"/>
    <mergeCell ref="P594:P597"/>
    <mergeCell ref="Q594:Q597"/>
    <mergeCell ref="R594:R597"/>
    <mergeCell ref="S594:S597"/>
    <mergeCell ref="T594:T597"/>
    <mergeCell ref="U594:U597"/>
    <mergeCell ref="V594:V597"/>
    <mergeCell ref="W594:W597"/>
    <mergeCell ref="A582:A585"/>
    <mergeCell ref="B582:B585"/>
    <mergeCell ref="C582:C585"/>
    <mergeCell ref="D582:D585"/>
    <mergeCell ref="E582:E585"/>
    <mergeCell ref="O582:O585"/>
    <mergeCell ref="P582:P585"/>
    <mergeCell ref="Q582:Q585"/>
    <mergeCell ref="R582:R585"/>
    <mergeCell ref="S582:S585"/>
    <mergeCell ref="T582:T585"/>
    <mergeCell ref="U582:U585"/>
    <mergeCell ref="V582:V585"/>
    <mergeCell ref="W582:W585"/>
    <mergeCell ref="A586:A589"/>
    <mergeCell ref="B586:B589"/>
    <mergeCell ref="C586:C589"/>
    <mergeCell ref="D586:D589"/>
    <mergeCell ref="E586:E589"/>
    <mergeCell ref="O586:O589"/>
    <mergeCell ref="P586:P589"/>
    <mergeCell ref="Q586:Q589"/>
    <mergeCell ref="R586:R589"/>
    <mergeCell ref="S586:S589"/>
    <mergeCell ref="T586:T589"/>
    <mergeCell ref="U586:U589"/>
    <mergeCell ref="V586:V589"/>
    <mergeCell ref="W586:W589"/>
    <mergeCell ref="S574:S581"/>
    <mergeCell ref="T574:T581"/>
    <mergeCell ref="U574:U581"/>
    <mergeCell ref="A574:A577"/>
    <mergeCell ref="B574:B577"/>
    <mergeCell ref="C574:C577"/>
    <mergeCell ref="D574:D577"/>
    <mergeCell ref="E574:E577"/>
    <mergeCell ref="O574:O581"/>
    <mergeCell ref="V574:V581"/>
    <mergeCell ref="W574:W581"/>
    <mergeCell ref="A578:A581"/>
    <mergeCell ref="B578:B581"/>
    <mergeCell ref="C578:C581"/>
    <mergeCell ref="D578:D581"/>
    <mergeCell ref="E578:E581"/>
    <mergeCell ref="P574:P581"/>
    <mergeCell ref="Q574:Q581"/>
    <mergeCell ref="R574:R581"/>
    <mergeCell ref="A566:A569"/>
    <mergeCell ref="B566:B569"/>
    <mergeCell ref="C566:C569"/>
    <mergeCell ref="D566:D569"/>
    <mergeCell ref="E566:E569"/>
    <mergeCell ref="O566:O569"/>
    <mergeCell ref="P566:P569"/>
    <mergeCell ref="Q566:Q569"/>
    <mergeCell ref="R566:R569"/>
    <mergeCell ref="S566:S569"/>
    <mergeCell ref="T566:T569"/>
    <mergeCell ref="U566:U569"/>
    <mergeCell ref="V566:V569"/>
    <mergeCell ref="W566:W569"/>
    <mergeCell ref="A570:A573"/>
    <mergeCell ref="B570:B573"/>
    <mergeCell ref="C570:C573"/>
    <mergeCell ref="D570:D573"/>
    <mergeCell ref="E570:E573"/>
    <mergeCell ref="O570:O573"/>
    <mergeCell ref="P570:P573"/>
    <mergeCell ref="Q570:Q573"/>
    <mergeCell ref="R570:R573"/>
    <mergeCell ref="S570:S573"/>
    <mergeCell ref="T570:T573"/>
    <mergeCell ref="U570:U573"/>
    <mergeCell ref="V570:V573"/>
    <mergeCell ref="W570:W573"/>
    <mergeCell ref="A562:A565"/>
    <mergeCell ref="B562:B565"/>
    <mergeCell ref="C562:C565"/>
    <mergeCell ref="D562:D565"/>
    <mergeCell ref="E562:E565"/>
    <mergeCell ref="O562:O565"/>
    <mergeCell ref="P562:P565"/>
    <mergeCell ref="Q562:Q565"/>
    <mergeCell ref="R562:R565"/>
    <mergeCell ref="S562:S565"/>
    <mergeCell ref="T562:T565"/>
    <mergeCell ref="U562:U565"/>
    <mergeCell ref="V562:V565"/>
    <mergeCell ref="W562:W565"/>
    <mergeCell ref="E550:E553"/>
    <mergeCell ref="A554:A557"/>
    <mergeCell ref="B554:B557"/>
    <mergeCell ref="C554:C557"/>
    <mergeCell ref="D554:D557"/>
    <mergeCell ref="Q558:Q561"/>
    <mergeCell ref="R558:R561"/>
    <mergeCell ref="S558:S561"/>
    <mergeCell ref="T558:T561"/>
    <mergeCell ref="A558:A561"/>
    <mergeCell ref="B558:B561"/>
    <mergeCell ref="C558:C561"/>
    <mergeCell ref="D558:D561"/>
    <mergeCell ref="E558:E561"/>
    <mergeCell ref="A550:A553"/>
    <mergeCell ref="B550:B553"/>
    <mergeCell ref="A542:A545"/>
    <mergeCell ref="B542:B545"/>
    <mergeCell ref="C542:C545"/>
    <mergeCell ref="D542:D545"/>
    <mergeCell ref="E542:E545"/>
    <mergeCell ref="O542:O545"/>
    <mergeCell ref="T542:T545"/>
    <mergeCell ref="U542:U545"/>
    <mergeCell ref="V542:V545"/>
    <mergeCell ref="W542:W545"/>
    <mergeCell ref="U558:U561"/>
    <mergeCell ref="V558:V561"/>
    <mergeCell ref="V546:V557"/>
    <mergeCell ref="W546:W557"/>
    <mergeCell ref="T546:T557"/>
    <mergeCell ref="U546:U557"/>
    <mergeCell ref="A546:A549"/>
    <mergeCell ref="B546:B549"/>
    <mergeCell ref="C546:C549"/>
    <mergeCell ref="D546:D549"/>
    <mergeCell ref="C550:C553"/>
    <mergeCell ref="D550:D553"/>
    <mergeCell ref="P546:P557"/>
    <mergeCell ref="Q546:Q557"/>
    <mergeCell ref="W558:W561"/>
    <mergeCell ref="O558:O561"/>
    <mergeCell ref="P558:P561"/>
    <mergeCell ref="V538:V541"/>
    <mergeCell ref="W538:W541"/>
    <mergeCell ref="V534:V536"/>
    <mergeCell ref="W534:W536"/>
    <mergeCell ref="R546:R557"/>
    <mergeCell ref="S546:S557"/>
    <mergeCell ref="E546:E549"/>
    <mergeCell ref="O546:O557"/>
    <mergeCell ref="R538:R541"/>
    <mergeCell ref="S538:S541"/>
    <mergeCell ref="P538:P541"/>
    <mergeCell ref="Q538:Q541"/>
    <mergeCell ref="R542:R545"/>
    <mergeCell ref="S542:S545"/>
    <mergeCell ref="P542:P545"/>
    <mergeCell ref="Q542:Q545"/>
    <mergeCell ref="E554:E557"/>
    <mergeCell ref="A534:A537"/>
    <mergeCell ref="B534:B537"/>
    <mergeCell ref="C534:C537"/>
    <mergeCell ref="D534:D537"/>
    <mergeCell ref="E534:E537"/>
    <mergeCell ref="O534:O536"/>
    <mergeCell ref="P534:P536"/>
    <mergeCell ref="Q534:Q536"/>
    <mergeCell ref="R534:R536"/>
    <mergeCell ref="S534:S536"/>
    <mergeCell ref="T534:T536"/>
    <mergeCell ref="U534:U536"/>
    <mergeCell ref="A538:A541"/>
    <mergeCell ref="B538:B541"/>
    <mergeCell ref="C538:C541"/>
    <mergeCell ref="D538:D541"/>
    <mergeCell ref="E538:E541"/>
    <mergeCell ref="O538:O541"/>
    <mergeCell ref="T538:T541"/>
    <mergeCell ref="U538:U541"/>
    <mergeCell ref="A527:B527"/>
    <mergeCell ref="C527:W527"/>
    <mergeCell ref="A528:T528"/>
    <mergeCell ref="A529:B533"/>
    <mergeCell ref="C529:C533"/>
    <mergeCell ref="D529:D533"/>
    <mergeCell ref="E529:E533"/>
    <mergeCell ref="F529:F533"/>
    <mergeCell ref="G529:G533"/>
    <mergeCell ref="H529:H533"/>
    <mergeCell ref="I529:I533"/>
    <mergeCell ref="J529:J533"/>
    <mergeCell ref="K529:K533"/>
    <mergeCell ref="L529:L533"/>
    <mergeCell ref="M529:M533"/>
    <mergeCell ref="O529:O533"/>
    <mergeCell ref="N529:N533"/>
    <mergeCell ref="P529:P533"/>
    <mergeCell ref="Q529:Q533"/>
    <mergeCell ref="R529:R533"/>
    <mergeCell ref="S529:S533"/>
    <mergeCell ref="T529:T533"/>
    <mergeCell ref="U529:U533"/>
    <mergeCell ref="V529:V533"/>
    <mergeCell ref="W529:W533"/>
    <mergeCell ref="R520:R522"/>
    <mergeCell ref="S520:S522"/>
    <mergeCell ref="T520:T522"/>
    <mergeCell ref="U520:U522"/>
    <mergeCell ref="V520:V522"/>
    <mergeCell ref="W520:W522"/>
    <mergeCell ref="A523:B526"/>
    <mergeCell ref="C523:C526"/>
    <mergeCell ref="D523:D526"/>
    <mergeCell ref="E523:E526"/>
    <mergeCell ref="O523:O525"/>
    <mergeCell ref="P523:P525"/>
    <mergeCell ref="Q523:Q525"/>
    <mergeCell ref="R523:R525"/>
    <mergeCell ref="S523:S525"/>
    <mergeCell ref="T523:T525"/>
    <mergeCell ref="U523:U525"/>
    <mergeCell ref="V523:V525"/>
    <mergeCell ref="W523:W525"/>
    <mergeCell ref="A520:A522"/>
    <mergeCell ref="B520:B522"/>
    <mergeCell ref="C520:C522"/>
    <mergeCell ref="D520:D522"/>
    <mergeCell ref="E520:E522"/>
    <mergeCell ref="O520:O522"/>
    <mergeCell ref="P520:P522"/>
    <mergeCell ref="Q520:Q522"/>
    <mergeCell ref="R517:R519"/>
    <mergeCell ref="S517:S519"/>
    <mergeCell ref="T517:T519"/>
    <mergeCell ref="S514:S516"/>
    <mergeCell ref="T514:T516"/>
    <mergeCell ref="U517:U519"/>
    <mergeCell ref="V517:V519"/>
    <mergeCell ref="W517:W519"/>
    <mergeCell ref="W514:W516"/>
    <mergeCell ref="C508:C510"/>
    <mergeCell ref="D508:D510"/>
    <mergeCell ref="E508:E510"/>
    <mergeCell ref="O508:O510"/>
    <mergeCell ref="P508:P510"/>
    <mergeCell ref="O517:O519"/>
    <mergeCell ref="C514:C516"/>
    <mergeCell ref="D514:D516"/>
    <mergeCell ref="E514:E516"/>
    <mergeCell ref="O514:O516"/>
    <mergeCell ref="P514:P516"/>
    <mergeCell ref="Q514:Q516"/>
    <mergeCell ref="R514:R516"/>
    <mergeCell ref="P511:P513"/>
    <mergeCell ref="Q511:Q513"/>
    <mergeCell ref="R511:R513"/>
    <mergeCell ref="Q508:Q510"/>
    <mergeCell ref="R508:R510"/>
    <mergeCell ref="S508:S510"/>
    <mergeCell ref="S511:S513"/>
    <mergeCell ref="V514:V516"/>
    <mergeCell ref="V511:V513"/>
    <mergeCell ref="W511:W513"/>
    <mergeCell ref="A514:A516"/>
    <mergeCell ref="B514:B516"/>
    <mergeCell ref="T511:T513"/>
    <mergeCell ref="U511:U513"/>
    <mergeCell ref="Q496:Q498"/>
    <mergeCell ref="R496:R498"/>
    <mergeCell ref="S496:S498"/>
    <mergeCell ref="T496:T498"/>
    <mergeCell ref="U505:U507"/>
    <mergeCell ref="Q502:Q504"/>
    <mergeCell ref="R502:R504"/>
    <mergeCell ref="S502:S504"/>
    <mergeCell ref="O499:O501"/>
    <mergeCell ref="P499:P501"/>
    <mergeCell ref="Q499:Q501"/>
    <mergeCell ref="R499:R501"/>
    <mergeCell ref="S499:S501"/>
    <mergeCell ref="T499:T501"/>
    <mergeCell ref="A517:A519"/>
    <mergeCell ref="B517:B519"/>
    <mergeCell ref="C517:C519"/>
    <mergeCell ref="D517:D519"/>
    <mergeCell ref="E517:E519"/>
    <mergeCell ref="A505:A507"/>
    <mergeCell ref="A502:A504"/>
    <mergeCell ref="B505:B507"/>
    <mergeCell ref="C505:C507"/>
    <mergeCell ref="D505:D507"/>
    <mergeCell ref="E505:E507"/>
    <mergeCell ref="O505:O507"/>
    <mergeCell ref="P505:P507"/>
    <mergeCell ref="T508:T510"/>
    <mergeCell ref="U508:U510"/>
    <mergeCell ref="P502:P504"/>
    <mergeCell ref="D502:D504"/>
    <mergeCell ref="E502:E504"/>
    <mergeCell ref="O502:O504"/>
    <mergeCell ref="Q505:Q507"/>
    <mergeCell ref="R505:R507"/>
    <mergeCell ref="S505:S507"/>
    <mergeCell ref="T505:T507"/>
    <mergeCell ref="A511:A513"/>
    <mergeCell ref="B511:B513"/>
    <mergeCell ref="C511:C513"/>
    <mergeCell ref="D511:D513"/>
    <mergeCell ref="E511:E513"/>
    <mergeCell ref="O511:O513"/>
    <mergeCell ref="U514:U516"/>
    <mergeCell ref="P517:P519"/>
    <mergeCell ref="Q517:Q519"/>
    <mergeCell ref="S493:S495"/>
    <mergeCell ref="W505:W507"/>
    <mergeCell ref="W499:W501"/>
    <mergeCell ref="A508:A510"/>
    <mergeCell ref="B508:B510"/>
    <mergeCell ref="B493:B495"/>
    <mergeCell ref="C493:C495"/>
    <mergeCell ref="D493:D495"/>
    <mergeCell ref="E493:E495"/>
    <mergeCell ref="O493:O495"/>
    <mergeCell ref="P493:P495"/>
    <mergeCell ref="T493:T495"/>
    <mergeCell ref="U493:U495"/>
    <mergeCell ref="V493:V495"/>
    <mergeCell ref="W493:W495"/>
    <mergeCell ref="T502:T504"/>
    <mergeCell ref="U502:U504"/>
    <mergeCell ref="U499:U501"/>
    <mergeCell ref="V499:V501"/>
    <mergeCell ref="W502:W504"/>
    <mergeCell ref="V508:V510"/>
    <mergeCell ref="V502:V504"/>
    <mergeCell ref="V505:V507"/>
    <mergeCell ref="A499:A501"/>
    <mergeCell ref="B499:B501"/>
    <mergeCell ref="B502:B504"/>
    <mergeCell ref="C502:C504"/>
    <mergeCell ref="W508:W510"/>
    <mergeCell ref="A490:A492"/>
    <mergeCell ref="B490:B492"/>
    <mergeCell ref="C490:C492"/>
    <mergeCell ref="D490:D492"/>
    <mergeCell ref="U490:U492"/>
    <mergeCell ref="W406:W408"/>
    <mergeCell ref="V412:V414"/>
    <mergeCell ref="W412:W414"/>
    <mergeCell ref="P412:P414"/>
    <mergeCell ref="Q412:Q414"/>
    <mergeCell ref="R412:R414"/>
    <mergeCell ref="S412:S414"/>
    <mergeCell ref="T412:T414"/>
    <mergeCell ref="W490:W492"/>
    <mergeCell ref="Q493:Q495"/>
    <mergeCell ref="R493:R495"/>
    <mergeCell ref="C499:C501"/>
    <mergeCell ref="D499:D501"/>
    <mergeCell ref="E499:E501"/>
    <mergeCell ref="T406:T408"/>
    <mergeCell ref="U406:U408"/>
    <mergeCell ref="V406:V408"/>
    <mergeCell ref="R406:R408"/>
    <mergeCell ref="S406:S408"/>
    <mergeCell ref="P406:P408"/>
    <mergeCell ref="Q406:Q408"/>
    <mergeCell ref="A406:A408"/>
    <mergeCell ref="B406:B408"/>
    <mergeCell ref="C406:C408"/>
    <mergeCell ref="V475:V477"/>
    <mergeCell ref="A493:A495"/>
    <mergeCell ref="D421:D423"/>
    <mergeCell ref="T400:T402"/>
    <mergeCell ref="Q472:Q474"/>
    <mergeCell ref="T490:T492"/>
    <mergeCell ref="E490:E492"/>
    <mergeCell ref="O490:O492"/>
    <mergeCell ref="U496:U498"/>
    <mergeCell ref="V496:V498"/>
    <mergeCell ref="W496:W498"/>
    <mergeCell ref="T487:T489"/>
    <mergeCell ref="U487:U489"/>
    <mergeCell ref="V487:V489"/>
    <mergeCell ref="W487:W489"/>
    <mergeCell ref="V490:V492"/>
    <mergeCell ref="P409:P411"/>
    <mergeCell ref="Q409:Q411"/>
    <mergeCell ref="Q403:Q405"/>
    <mergeCell ref="E406:E408"/>
    <mergeCell ref="U409:U411"/>
    <mergeCell ref="E472:E474"/>
    <mergeCell ref="P433:P435"/>
    <mergeCell ref="Q475:Q477"/>
    <mergeCell ref="O448:O450"/>
    <mergeCell ref="S475:S477"/>
    <mergeCell ref="E496:E498"/>
    <mergeCell ref="U418:U420"/>
    <mergeCell ref="U424:U426"/>
    <mergeCell ref="V424:V426"/>
    <mergeCell ref="W424:W426"/>
    <mergeCell ref="O424:O426"/>
    <mergeCell ref="P424:P426"/>
    <mergeCell ref="Q424:Q426"/>
    <mergeCell ref="R424:R426"/>
    <mergeCell ref="R388:R390"/>
    <mergeCell ref="S388:S390"/>
    <mergeCell ref="T388:T390"/>
    <mergeCell ref="U388:U390"/>
    <mergeCell ref="P490:P492"/>
    <mergeCell ref="Q490:Q492"/>
    <mergeCell ref="R490:R492"/>
    <mergeCell ref="S490:S492"/>
    <mergeCell ref="A421:A423"/>
    <mergeCell ref="A409:A411"/>
    <mergeCell ref="A496:A498"/>
    <mergeCell ref="B496:B498"/>
    <mergeCell ref="C496:C498"/>
    <mergeCell ref="D496:D498"/>
    <mergeCell ref="D415:D417"/>
    <mergeCell ref="A418:A420"/>
    <mergeCell ref="B418:B420"/>
    <mergeCell ref="C418:C420"/>
    <mergeCell ref="O496:O498"/>
    <mergeCell ref="P496:P498"/>
    <mergeCell ref="P391:P393"/>
    <mergeCell ref="Q391:Q393"/>
    <mergeCell ref="C403:C405"/>
    <mergeCell ref="A403:A405"/>
    <mergeCell ref="B403:B405"/>
    <mergeCell ref="D406:D408"/>
    <mergeCell ref="B472:B474"/>
    <mergeCell ref="D472:D474"/>
    <mergeCell ref="B421:B423"/>
    <mergeCell ref="C421:C423"/>
    <mergeCell ref="R403:R405"/>
    <mergeCell ref="T418:T420"/>
    <mergeCell ref="A367:A369"/>
    <mergeCell ref="B367:B369"/>
    <mergeCell ref="C367:C369"/>
    <mergeCell ref="D367:D369"/>
    <mergeCell ref="E367:E369"/>
    <mergeCell ref="O367:O369"/>
    <mergeCell ref="D391:D393"/>
    <mergeCell ref="E391:E393"/>
    <mergeCell ref="O391:O393"/>
    <mergeCell ref="A397:A399"/>
    <mergeCell ref="B397:B399"/>
    <mergeCell ref="C397:C399"/>
    <mergeCell ref="D397:D399"/>
    <mergeCell ref="E397:E399"/>
    <mergeCell ref="O397:O399"/>
    <mergeCell ref="W397:W399"/>
    <mergeCell ref="A394:A396"/>
    <mergeCell ref="B394:B396"/>
    <mergeCell ref="C394:C396"/>
    <mergeCell ref="D394:D396"/>
    <mergeCell ref="P397:P399"/>
    <mergeCell ref="Q397:Q399"/>
    <mergeCell ref="R397:R399"/>
    <mergeCell ref="S397:S399"/>
    <mergeCell ref="T397:T399"/>
    <mergeCell ref="V367:V369"/>
    <mergeCell ref="S376:S378"/>
    <mergeCell ref="V397:V399"/>
    <mergeCell ref="U397:U399"/>
    <mergeCell ref="V388:V390"/>
    <mergeCell ref="W388:W390"/>
    <mergeCell ref="C388:C390"/>
    <mergeCell ref="V385:V387"/>
    <mergeCell ref="Q385:Q387"/>
    <mergeCell ref="E409:E411"/>
    <mergeCell ref="V361:V363"/>
    <mergeCell ref="D400:D402"/>
    <mergeCell ref="E400:E402"/>
    <mergeCell ref="D403:D405"/>
    <mergeCell ref="E403:E405"/>
    <mergeCell ref="O403:O405"/>
    <mergeCell ref="D373:D375"/>
    <mergeCell ref="T364:T366"/>
    <mergeCell ref="U364:U366"/>
    <mergeCell ref="E361:E363"/>
    <mergeCell ref="U412:U414"/>
    <mergeCell ref="U472:U474"/>
    <mergeCell ref="V472:V474"/>
    <mergeCell ref="Q370:Q372"/>
    <mergeCell ref="V370:V372"/>
    <mergeCell ref="U382:U384"/>
    <mergeCell ref="V382:V384"/>
    <mergeCell ref="V403:V405"/>
    <mergeCell ref="R364:R366"/>
    <mergeCell ref="S364:S366"/>
    <mergeCell ref="O409:O411"/>
    <mergeCell ref="S403:S405"/>
    <mergeCell ref="T403:T405"/>
    <mergeCell ref="D388:D390"/>
    <mergeCell ref="E388:E390"/>
    <mergeCell ref="O388:O390"/>
    <mergeCell ref="P388:P390"/>
    <mergeCell ref="Q388:Q390"/>
    <mergeCell ref="E382:E384"/>
    <mergeCell ref="O355:O357"/>
    <mergeCell ref="T376:T378"/>
    <mergeCell ref="U376:U378"/>
    <mergeCell ref="Q379:Q381"/>
    <mergeCell ref="R379:R381"/>
    <mergeCell ref="S379:S381"/>
    <mergeCell ref="T379:T381"/>
    <mergeCell ref="U361:U363"/>
    <mergeCell ref="U370:U372"/>
    <mergeCell ref="O373:O375"/>
    <mergeCell ref="S355:S357"/>
    <mergeCell ref="T355:T357"/>
    <mergeCell ref="U355:U357"/>
    <mergeCell ref="V355:V357"/>
    <mergeCell ref="W355:W357"/>
    <mergeCell ref="W349:W351"/>
    <mergeCell ref="T349:T351"/>
    <mergeCell ref="U349:U351"/>
    <mergeCell ref="P364:P366"/>
    <mergeCell ref="V364:V366"/>
    <mergeCell ref="W364:W366"/>
    <mergeCell ref="W367:W369"/>
    <mergeCell ref="P367:P369"/>
    <mergeCell ref="U367:U369"/>
    <mergeCell ref="R370:R372"/>
    <mergeCell ref="S370:S372"/>
    <mergeCell ref="T370:T372"/>
    <mergeCell ref="W358:W360"/>
    <mergeCell ref="R367:R369"/>
    <mergeCell ref="S367:S369"/>
    <mergeCell ref="T367:T369"/>
    <mergeCell ref="Q367:Q369"/>
    <mergeCell ref="A349:A351"/>
    <mergeCell ref="B349:B351"/>
    <mergeCell ref="C349:C351"/>
    <mergeCell ref="D349:D351"/>
    <mergeCell ref="E349:E351"/>
    <mergeCell ref="D343:D345"/>
    <mergeCell ref="E343:E345"/>
    <mergeCell ref="O343:O345"/>
    <mergeCell ref="Q349:Q351"/>
    <mergeCell ref="R349:R351"/>
    <mergeCell ref="S349:S351"/>
    <mergeCell ref="S340:S342"/>
    <mergeCell ref="T340:T342"/>
    <mergeCell ref="U340:U342"/>
    <mergeCell ref="Q343:Q345"/>
    <mergeCell ref="R343:R345"/>
    <mergeCell ref="S343:S345"/>
    <mergeCell ref="T343:T345"/>
    <mergeCell ref="A346:A348"/>
    <mergeCell ref="B346:B348"/>
    <mergeCell ref="C346:C348"/>
    <mergeCell ref="D346:D348"/>
    <mergeCell ref="E346:E348"/>
    <mergeCell ref="O346:O348"/>
    <mergeCell ref="P346:P348"/>
    <mergeCell ref="O349:O351"/>
    <mergeCell ref="P349:P351"/>
    <mergeCell ref="A340:A342"/>
    <mergeCell ref="B340:B342"/>
    <mergeCell ref="C340:C342"/>
    <mergeCell ref="D340:D342"/>
    <mergeCell ref="E340:E342"/>
    <mergeCell ref="Q331:Q333"/>
    <mergeCell ref="P322:P324"/>
    <mergeCell ref="Q322:Q324"/>
    <mergeCell ref="R322:R324"/>
    <mergeCell ref="S322:S324"/>
    <mergeCell ref="T322:T324"/>
    <mergeCell ref="Q325:Q327"/>
    <mergeCell ref="R325:R327"/>
    <mergeCell ref="S325:S327"/>
    <mergeCell ref="T325:T327"/>
    <mergeCell ref="P343:P345"/>
    <mergeCell ref="V322:V324"/>
    <mergeCell ref="W322:W324"/>
    <mergeCell ref="A331:A333"/>
    <mergeCell ref="B331:B333"/>
    <mergeCell ref="C331:C333"/>
    <mergeCell ref="D331:D333"/>
    <mergeCell ref="E331:E333"/>
    <mergeCell ref="O331:O333"/>
    <mergeCell ref="P331:P333"/>
    <mergeCell ref="V340:V342"/>
    <mergeCell ref="W340:W342"/>
    <mergeCell ref="V343:V345"/>
    <mergeCell ref="W343:W345"/>
    <mergeCell ref="O340:O342"/>
    <mergeCell ref="P340:P342"/>
    <mergeCell ref="Q340:Q342"/>
    <mergeCell ref="R340:R342"/>
    <mergeCell ref="U331:U333"/>
    <mergeCell ref="V334:V336"/>
    <mergeCell ref="P325:P327"/>
    <mergeCell ref="T328:T330"/>
    <mergeCell ref="A319:A321"/>
    <mergeCell ref="B319:B321"/>
    <mergeCell ref="C319:C321"/>
    <mergeCell ref="D319:D321"/>
    <mergeCell ref="E319:E321"/>
    <mergeCell ref="O319:O321"/>
    <mergeCell ref="P319:P321"/>
    <mergeCell ref="Q319:Q321"/>
    <mergeCell ref="R319:R321"/>
    <mergeCell ref="S319:S321"/>
    <mergeCell ref="T319:T321"/>
    <mergeCell ref="U319:U321"/>
    <mergeCell ref="V319:V321"/>
    <mergeCell ref="W319:W321"/>
    <mergeCell ref="U325:U327"/>
    <mergeCell ref="U322:U324"/>
    <mergeCell ref="W328:W330"/>
    <mergeCell ref="V325:V327"/>
    <mergeCell ref="W325:W327"/>
    <mergeCell ref="A328:A330"/>
    <mergeCell ref="A325:A327"/>
    <mergeCell ref="V328:V330"/>
    <mergeCell ref="Q328:Q330"/>
    <mergeCell ref="R328:R330"/>
    <mergeCell ref="S328:S330"/>
    <mergeCell ref="B325:B327"/>
    <mergeCell ref="A322:A324"/>
    <mergeCell ref="B322:B324"/>
    <mergeCell ref="C322:C324"/>
    <mergeCell ref="D322:D324"/>
    <mergeCell ref="E322:E324"/>
    <mergeCell ref="O322:O324"/>
    <mergeCell ref="A313:A315"/>
    <mergeCell ref="B313:B315"/>
    <mergeCell ref="C313:C315"/>
    <mergeCell ref="D313:D315"/>
    <mergeCell ref="E313:E315"/>
    <mergeCell ref="O313:O315"/>
    <mergeCell ref="P313:P315"/>
    <mergeCell ref="Q313:Q315"/>
    <mergeCell ref="R313:R315"/>
    <mergeCell ref="S313:S315"/>
    <mergeCell ref="T313:T315"/>
    <mergeCell ref="U313:U315"/>
    <mergeCell ref="V313:V315"/>
    <mergeCell ref="W313:W315"/>
    <mergeCell ref="A316:A318"/>
    <mergeCell ref="B316:B318"/>
    <mergeCell ref="C316:C318"/>
    <mergeCell ref="D316:D318"/>
    <mergeCell ref="E316:E318"/>
    <mergeCell ref="O316:O318"/>
    <mergeCell ref="P316:P318"/>
    <mergeCell ref="Q316:Q318"/>
    <mergeCell ref="R316:R318"/>
    <mergeCell ref="S316:S318"/>
    <mergeCell ref="T316:T318"/>
    <mergeCell ref="U316:U318"/>
    <mergeCell ref="V316:V318"/>
    <mergeCell ref="W316:W318"/>
    <mergeCell ref="A307:A309"/>
    <mergeCell ref="B307:B309"/>
    <mergeCell ref="C307:C309"/>
    <mergeCell ref="D307:D309"/>
    <mergeCell ref="E307:E309"/>
    <mergeCell ref="O307:O309"/>
    <mergeCell ref="P307:P309"/>
    <mergeCell ref="Q307:Q309"/>
    <mergeCell ref="R307:R309"/>
    <mergeCell ref="S307:S309"/>
    <mergeCell ref="T307:T309"/>
    <mergeCell ref="U307:U309"/>
    <mergeCell ref="V307:V309"/>
    <mergeCell ref="W307:W309"/>
    <mergeCell ref="A310:A312"/>
    <mergeCell ref="B310:B312"/>
    <mergeCell ref="C310:C312"/>
    <mergeCell ref="D310:D312"/>
    <mergeCell ref="E310:E312"/>
    <mergeCell ref="O310:O312"/>
    <mergeCell ref="P310:P312"/>
    <mergeCell ref="Q310:Q312"/>
    <mergeCell ref="R310:R312"/>
    <mergeCell ref="S310:S312"/>
    <mergeCell ref="T310:T312"/>
    <mergeCell ref="U310:U312"/>
    <mergeCell ref="V310:V312"/>
    <mergeCell ref="W310:W312"/>
    <mergeCell ref="A301:A303"/>
    <mergeCell ref="B301:B303"/>
    <mergeCell ref="C301:C303"/>
    <mergeCell ref="D301:D303"/>
    <mergeCell ref="E301:E303"/>
    <mergeCell ref="O301:O303"/>
    <mergeCell ref="P301:P303"/>
    <mergeCell ref="Q301:Q303"/>
    <mergeCell ref="R301:R303"/>
    <mergeCell ref="S301:S303"/>
    <mergeCell ref="T301:T303"/>
    <mergeCell ref="U301:U303"/>
    <mergeCell ref="V301:V303"/>
    <mergeCell ref="W301:W303"/>
    <mergeCell ref="A304:A306"/>
    <mergeCell ref="B304:B306"/>
    <mergeCell ref="C304:C306"/>
    <mergeCell ref="D304:D306"/>
    <mergeCell ref="E304:E306"/>
    <mergeCell ref="O304:O306"/>
    <mergeCell ref="P304:P306"/>
    <mergeCell ref="Q304:Q306"/>
    <mergeCell ref="R304:R306"/>
    <mergeCell ref="S304:S306"/>
    <mergeCell ref="T304:T306"/>
    <mergeCell ref="U304:U306"/>
    <mergeCell ref="V304:V306"/>
    <mergeCell ref="W304:W306"/>
    <mergeCell ref="A295:A297"/>
    <mergeCell ref="B295:B297"/>
    <mergeCell ref="C295:C297"/>
    <mergeCell ref="D295:D297"/>
    <mergeCell ref="E295:E297"/>
    <mergeCell ref="O295:O297"/>
    <mergeCell ref="P295:P297"/>
    <mergeCell ref="Q295:Q297"/>
    <mergeCell ref="R295:R297"/>
    <mergeCell ref="S295:S297"/>
    <mergeCell ref="T295:T297"/>
    <mergeCell ref="U295:U297"/>
    <mergeCell ref="V295:V297"/>
    <mergeCell ref="W295:W297"/>
    <mergeCell ref="A298:A300"/>
    <mergeCell ref="B298:B300"/>
    <mergeCell ref="C298:C300"/>
    <mergeCell ref="D298:D300"/>
    <mergeCell ref="E298:E300"/>
    <mergeCell ref="O298:O300"/>
    <mergeCell ref="P298:P300"/>
    <mergeCell ref="Q298:Q300"/>
    <mergeCell ref="R298:R300"/>
    <mergeCell ref="S298:S300"/>
    <mergeCell ref="T298:T300"/>
    <mergeCell ref="U298:U300"/>
    <mergeCell ref="V298:V300"/>
    <mergeCell ref="W298:W300"/>
    <mergeCell ref="A289:A291"/>
    <mergeCell ref="B289:B291"/>
    <mergeCell ref="C289:C291"/>
    <mergeCell ref="D289:D291"/>
    <mergeCell ref="E289:E291"/>
    <mergeCell ref="O289:O291"/>
    <mergeCell ref="P289:P291"/>
    <mergeCell ref="Q289:Q291"/>
    <mergeCell ref="R289:R291"/>
    <mergeCell ref="S289:S291"/>
    <mergeCell ref="T289:T291"/>
    <mergeCell ref="U289:U291"/>
    <mergeCell ref="V289:V291"/>
    <mergeCell ref="W289:W291"/>
    <mergeCell ref="A292:A294"/>
    <mergeCell ref="B292:B294"/>
    <mergeCell ref="C292:C294"/>
    <mergeCell ref="D292:D294"/>
    <mergeCell ref="E292:E294"/>
    <mergeCell ref="O292:O294"/>
    <mergeCell ref="P292:P294"/>
    <mergeCell ref="Q292:Q294"/>
    <mergeCell ref="R292:R294"/>
    <mergeCell ref="S292:S294"/>
    <mergeCell ref="T292:T294"/>
    <mergeCell ref="U292:U294"/>
    <mergeCell ref="V292:V294"/>
    <mergeCell ref="W292:W294"/>
    <mergeCell ref="A283:A285"/>
    <mergeCell ref="B283:B285"/>
    <mergeCell ref="C283:C285"/>
    <mergeCell ref="D283:D285"/>
    <mergeCell ref="E283:E285"/>
    <mergeCell ref="O283:O285"/>
    <mergeCell ref="P283:P285"/>
    <mergeCell ref="Q283:Q285"/>
    <mergeCell ref="R283:R285"/>
    <mergeCell ref="S283:S285"/>
    <mergeCell ref="T283:T285"/>
    <mergeCell ref="U283:U285"/>
    <mergeCell ref="V283:V285"/>
    <mergeCell ref="W283:W285"/>
    <mergeCell ref="A286:A288"/>
    <mergeCell ref="B286:B288"/>
    <mergeCell ref="C286:C288"/>
    <mergeCell ref="D286:D288"/>
    <mergeCell ref="E286:E288"/>
    <mergeCell ref="O286:O288"/>
    <mergeCell ref="P286:P288"/>
    <mergeCell ref="Q286:Q288"/>
    <mergeCell ref="R286:R288"/>
    <mergeCell ref="S286:S288"/>
    <mergeCell ref="T286:T288"/>
    <mergeCell ref="U286:U288"/>
    <mergeCell ref="V286:V288"/>
    <mergeCell ref="W286:W288"/>
    <mergeCell ref="A277:A279"/>
    <mergeCell ref="B277:B279"/>
    <mergeCell ref="C277:C279"/>
    <mergeCell ref="D277:D279"/>
    <mergeCell ref="E277:E279"/>
    <mergeCell ref="O277:O279"/>
    <mergeCell ref="P277:P279"/>
    <mergeCell ref="Q277:Q279"/>
    <mergeCell ref="R277:R279"/>
    <mergeCell ref="S277:S279"/>
    <mergeCell ref="T277:T279"/>
    <mergeCell ref="U277:U279"/>
    <mergeCell ref="V277:V279"/>
    <mergeCell ref="W277:W279"/>
    <mergeCell ref="A280:A282"/>
    <mergeCell ref="B280:B282"/>
    <mergeCell ref="C280:C282"/>
    <mergeCell ref="D280:D282"/>
    <mergeCell ref="E280:E282"/>
    <mergeCell ref="O280:O282"/>
    <mergeCell ref="P280:P282"/>
    <mergeCell ref="Q280:Q282"/>
    <mergeCell ref="R280:R282"/>
    <mergeCell ref="S280:S282"/>
    <mergeCell ref="T280:T282"/>
    <mergeCell ref="U280:U282"/>
    <mergeCell ref="V280:V282"/>
    <mergeCell ref="W280:W282"/>
    <mergeCell ref="A271:A273"/>
    <mergeCell ref="B271:B273"/>
    <mergeCell ref="C271:C273"/>
    <mergeCell ref="D271:D273"/>
    <mergeCell ref="E271:E273"/>
    <mergeCell ref="O271:O273"/>
    <mergeCell ref="P271:P273"/>
    <mergeCell ref="Q271:Q273"/>
    <mergeCell ref="R271:R273"/>
    <mergeCell ref="S271:S273"/>
    <mergeCell ref="T271:T273"/>
    <mergeCell ref="U271:U273"/>
    <mergeCell ref="V271:V273"/>
    <mergeCell ref="W271:W273"/>
    <mergeCell ref="A274:A276"/>
    <mergeCell ref="B274:B276"/>
    <mergeCell ref="C274:C276"/>
    <mergeCell ref="D274:D276"/>
    <mergeCell ref="E274:E276"/>
    <mergeCell ref="O274:O276"/>
    <mergeCell ref="P274:P276"/>
    <mergeCell ref="Q274:Q276"/>
    <mergeCell ref="R274:R276"/>
    <mergeCell ref="S274:S276"/>
    <mergeCell ref="T274:T276"/>
    <mergeCell ref="U274:U276"/>
    <mergeCell ref="V274:V276"/>
    <mergeCell ref="W274:W276"/>
    <mergeCell ref="A265:A267"/>
    <mergeCell ref="B265:B267"/>
    <mergeCell ref="C265:C267"/>
    <mergeCell ref="D265:D267"/>
    <mergeCell ref="E265:E267"/>
    <mergeCell ref="O265:O267"/>
    <mergeCell ref="P265:P267"/>
    <mergeCell ref="Q265:Q267"/>
    <mergeCell ref="R265:R267"/>
    <mergeCell ref="S265:S267"/>
    <mergeCell ref="T265:T267"/>
    <mergeCell ref="U265:U267"/>
    <mergeCell ref="V265:V267"/>
    <mergeCell ref="W265:W267"/>
    <mergeCell ref="A268:A270"/>
    <mergeCell ref="B268:B270"/>
    <mergeCell ref="C268:C270"/>
    <mergeCell ref="D268:D270"/>
    <mergeCell ref="E268:E270"/>
    <mergeCell ref="O268:O270"/>
    <mergeCell ref="P268:P270"/>
    <mergeCell ref="Q268:Q270"/>
    <mergeCell ref="R268:R270"/>
    <mergeCell ref="S268:S270"/>
    <mergeCell ref="T268:T270"/>
    <mergeCell ref="U268:U270"/>
    <mergeCell ref="V268:V270"/>
    <mergeCell ref="W268:W270"/>
    <mergeCell ref="A259:A261"/>
    <mergeCell ref="B259:B261"/>
    <mergeCell ref="C259:C261"/>
    <mergeCell ref="D259:D261"/>
    <mergeCell ref="E259:E261"/>
    <mergeCell ref="O259:O261"/>
    <mergeCell ref="P259:P261"/>
    <mergeCell ref="Q259:Q261"/>
    <mergeCell ref="R259:R261"/>
    <mergeCell ref="S259:S261"/>
    <mergeCell ref="T259:T261"/>
    <mergeCell ref="U259:U261"/>
    <mergeCell ref="V259:V261"/>
    <mergeCell ref="W259:W261"/>
    <mergeCell ref="A262:A264"/>
    <mergeCell ref="B262:B264"/>
    <mergeCell ref="C262:C264"/>
    <mergeCell ref="D262:D264"/>
    <mergeCell ref="E262:E264"/>
    <mergeCell ref="O262:O264"/>
    <mergeCell ref="P262:P264"/>
    <mergeCell ref="Q262:Q264"/>
    <mergeCell ref="R262:R264"/>
    <mergeCell ref="S262:S264"/>
    <mergeCell ref="T262:T264"/>
    <mergeCell ref="U262:U264"/>
    <mergeCell ref="V262:V264"/>
    <mergeCell ref="W262:W264"/>
    <mergeCell ref="A253:A255"/>
    <mergeCell ref="B253:B255"/>
    <mergeCell ref="C253:C255"/>
    <mergeCell ref="D253:D255"/>
    <mergeCell ref="E253:E255"/>
    <mergeCell ref="O253:O255"/>
    <mergeCell ref="P253:P255"/>
    <mergeCell ref="Q253:Q255"/>
    <mergeCell ref="R253:R255"/>
    <mergeCell ref="S253:S255"/>
    <mergeCell ref="T253:T255"/>
    <mergeCell ref="U253:U255"/>
    <mergeCell ref="V253:V255"/>
    <mergeCell ref="W253:W255"/>
    <mergeCell ref="A256:A258"/>
    <mergeCell ref="B256:B258"/>
    <mergeCell ref="C256:C258"/>
    <mergeCell ref="D256:D258"/>
    <mergeCell ref="E256:E258"/>
    <mergeCell ref="O256:O258"/>
    <mergeCell ref="P256:P258"/>
    <mergeCell ref="Q256:Q258"/>
    <mergeCell ref="R256:R258"/>
    <mergeCell ref="S256:S258"/>
    <mergeCell ref="T256:T258"/>
    <mergeCell ref="U256:U258"/>
    <mergeCell ref="V256:V258"/>
    <mergeCell ref="W256:W258"/>
    <mergeCell ref="P247:P249"/>
    <mergeCell ref="Q247:Q249"/>
    <mergeCell ref="R247:R249"/>
    <mergeCell ref="S247:S249"/>
    <mergeCell ref="T247:T249"/>
    <mergeCell ref="U247:U249"/>
    <mergeCell ref="V247:V249"/>
    <mergeCell ref="W247:W249"/>
    <mergeCell ref="A250:A252"/>
    <mergeCell ref="B250:B252"/>
    <mergeCell ref="C250:C252"/>
    <mergeCell ref="D250:D252"/>
    <mergeCell ref="E250:E252"/>
    <mergeCell ref="O250:O252"/>
    <mergeCell ref="P250:P252"/>
    <mergeCell ref="Q250:Q252"/>
    <mergeCell ref="R250:R252"/>
    <mergeCell ref="S250:S252"/>
    <mergeCell ref="T250:T252"/>
    <mergeCell ref="U250:U252"/>
    <mergeCell ref="V250:V252"/>
    <mergeCell ref="W250:W252"/>
    <mergeCell ref="A247:A249"/>
    <mergeCell ref="B247:B249"/>
    <mergeCell ref="C247:C249"/>
    <mergeCell ref="E247:E249"/>
    <mergeCell ref="O247:O249"/>
    <mergeCell ref="C238:C240"/>
    <mergeCell ref="D238:D240"/>
    <mergeCell ref="E238:E240"/>
    <mergeCell ref="O238:O240"/>
    <mergeCell ref="P238:P240"/>
    <mergeCell ref="Q238:Q240"/>
    <mergeCell ref="R238:R240"/>
    <mergeCell ref="S238:S240"/>
    <mergeCell ref="T238:T240"/>
    <mergeCell ref="U238:U240"/>
    <mergeCell ref="V238:V240"/>
    <mergeCell ref="W238:W240"/>
    <mergeCell ref="A244:A246"/>
    <mergeCell ref="B244:B246"/>
    <mergeCell ref="C244:C246"/>
    <mergeCell ref="D244:D246"/>
    <mergeCell ref="E244:E246"/>
    <mergeCell ref="O244:O246"/>
    <mergeCell ref="P244:P246"/>
    <mergeCell ref="Q244:Q246"/>
    <mergeCell ref="R244:R246"/>
    <mergeCell ref="S244:S246"/>
    <mergeCell ref="T244:T246"/>
    <mergeCell ref="U244:U246"/>
    <mergeCell ref="V244:V246"/>
    <mergeCell ref="W244:W246"/>
    <mergeCell ref="A238:A240"/>
    <mergeCell ref="Q241:Q243"/>
    <mergeCell ref="S241:S243"/>
    <mergeCell ref="T241:T243"/>
    <mergeCell ref="B238:B240"/>
    <mergeCell ref="A229:A231"/>
    <mergeCell ref="B229:B231"/>
    <mergeCell ref="C229:C231"/>
    <mergeCell ref="D229:D231"/>
    <mergeCell ref="E229:E231"/>
    <mergeCell ref="O229:O231"/>
    <mergeCell ref="P229:P231"/>
    <mergeCell ref="Q229:Q231"/>
    <mergeCell ref="R229:R231"/>
    <mergeCell ref="S229:S231"/>
    <mergeCell ref="T229:T231"/>
    <mergeCell ref="U229:U231"/>
    <mergeCell ref="V229:V231"/>
    <mergeCell ref="W229:W231"/>
    <mergeCell ref="A235:A237"/>
    <mergeCell ref="B235:B237"/>
    <mergeCell ref="C235:C237"/>
    <mergeCell ref="D235:D237"/>
    <mergeCell ref="E235:E237"/>
    <mergeCell ref="O235:O237"/>
    <mergeCell ref="P235:P237"/>
    <mergeCell ref="Q235:Q237"/>
    <mergeCell ref="R235:R237"/>
    <mergeCell ref="S235:S237"/>
    <mergeCell ref="T235:T237"/>
    <mergeCell ref="U235:U237"/>
    <mergeCell ref="V235:V237"/>
    <mergeCell ref="W235:W237"/>
    <mergeCell ref="O232:O234"/>
    <mergeCell ref="A232:A234"/>
    <mergeCell ref="B232:B234"/>
    <mergeCell ref="C232:C234"/>
    <mergeCell ref="A223:A225"/>
    <mergeCell ref="B223:B225"/>
    <mergeCell ref="C223:C225"/>
    <mergeCell ref="D223:D225"/>
    <mergeCell ref="E223:E225"/>
    <mergeCell ref="O223:O225"/>
    <mergeCell ref="P223:P225"/>
    <mergeCell ref="Q223:Q225"/>
    <mergeCell ref="R223:R225"/>
    <mergeCell ref="S223:S225"/>
    <mergeCell ref="T223:T225"/>
    <mergeCell ref="U223:U225"/>
    <mergeCell ref="V223:V225"/>
    <mergeCell ref="W223:W225"/>
    <mergeCell ref="A226:A228"/>
    <mergeCell ref="B226:B228"/>
    <mergeCell ref="C226:C228"/>
    <mergeCell ref="D226:D228"/>
    <mergeCell ref="E226:E228"/>
    <mergeCell ref="O226:O228"/>
    <mergeCell ref="P226:P228"/>
    <mergeCell ref="Q226:Q228"/>
    <mergeCell ref="R226:R228"/>
    <mergeCell ref="S226:S228"/>
    <mergeCell ref="T226:T228"/>
    <mergeCell ref="U226:U228"/>
    <mergeCell ref="V226:V228"/>
    <mergeCell ref="W226:W228"/>
    <mergeCell ref="A217:A219"/>
    <mergeCell ref="B217:B219"/>
    <mergeCell ref="C217:C219"/>
    <mergeCell ref="D217:D219"/>
    <mergeCell ref="E217:E219"/>
    <mergeCell ref="O217:O219"/>
    <mergeCell ref="P217:P219"/>
    <mergeCell ref="Q217:Q219"/>
    <mergeCell ref="R217:R219"/>
    <mergeCell ref="S217:S219"/>
    <mergeCell ref="T217:T219"/>
    <mergeCell ref="U217:U219"/>
    <mergeCell ref="V217:V219"/>
    <mergeCell ref="W217:W219"/>
    <mergeCell ref="A220:A222"/>
    <mergeCell ref="B220:B222"/>
    <mergeCell ref="C220:C222"/>
    <mergeCell ref="D220:D222"/>
    <mergeCell ref="E220:E222"/>
    <mergeCell ref="O220:O222"/>
    <mergeCell ref="P220:P222"/>
    <mergeCell ref="Q220:Q222"/>
    <mergeCell ref="R220:R222"/>
    <mergeCell ref="S220:S222"/>
    <mergeCell ref="T220:T222"/>
    <mergeCell ref="U220:U222"/>
    <mergeCell ref="V220:V222"/>
    <mergeCell ref="W220:W222"/>
    <mergeCell ref="A211:A213"/>
    <mergeCell ref="B211:B213"/>
    <mergeCell ref="C211:C213"/>
    <mergeCell ref="D211:D213"/>
    <mergeCell ref="E211:E213"/>
    <mergeCell ref="O211:O213"/>
    <mergeCell ref="P211:P213"/>
    <mergeCell ref="Q211:Q213"/>
    <mergeCell ref="R211:R213"/>
    <mergeCell ref="S211:S213"/>
    <mergeCell ref="T211:T213"/>
    <mergeCell ref="U211:U213"/>
    <mergeCell ref="V211:V213"/>
    <mergeCell ref="W211:W213"/>
    <mergeCell ref="A214:A216"/>
    <mergeCell ref="B214:B216"/>
    <mergeCell ref="C214:C216"/>
    <mergeCell ref="D214:D216"/>
    <mergeCell ref="E214:E216"/>
    <mergeCell ref="O214:O216"/>
    <mergeCell ref="P214:P216"/>
    <mergeCell ref="Q214:Q216"/>
    <mergeCell ref="R214:R216"/>
    <mergeCell ref="S214:S216"/>
    <mergeCell ref="T214:T216"/>
    <mergeCell ref="U214:U216"/>
    <mergeCell ref="V214:V216"/>
    <mergeCell ref="W214:W216"/>
    <mergeCell ref="A205:A207"/>
    <mergeCell ref="B205:B207"/>
    <mergeCell ref="C205:C207"/>
    <mergeCell ref="D205:D207"/>
    <mergeCell ref="E205:E207"/>
    <mergeCell ref="O205:O207"/>
    <mergeCell ref="P205:P207"/>
    <mergeCell ref="Q205:Q207"/>
    <mergeCell ref="R205:R207"/>
    <mergeCell ref="S205:S207"/>
    <mergeCell ref="T205:T207"/>
    <mergeCell ref="U205:U207"/>
    <mergeCell ref="V205:V207"/>
    <mergeCell ref="W205:W207"/>
    <mergeCell ref="A208:A210"/>
    <mergeCell ref="B208:B210"/>
    <mergeCell ref="C208:C210"/>
    <mergeCell ref="D208:D210"/>
    <mergeCell ref="E208:E210"/>
    <mergeCell ref="O208:O210"/>
    <mergeCell ref="P208:P210"/>
    <mergeCell ref="Q208:Q210"/>
    <mergeCell ref="R208:R210"/>
    <mergeCell ref="S208:S210"/>
    <mergeCell ref="T208:T210"/>
    <mergeCell ref="U208:U210"/>
    <mergeCell ref="V208:V210"/>
    <mergeCell ref="W208:W210"/>
    <mergeCell ref="A199:A201"/>
    <mergeCell ref="B199:B201"/>
    <mergeCell ref="C199:C201"/>
    <mergeCell ref="D199:D201"/>
    <mergeCell ref="E199:E201"/>
    <mergeCell ref="O199:O201"/>
    <mergeCell ref="P199:P201"/>
    <mergeCell ref="Q199:Q201"/>
    <mergeCell ref="R199:R201"/>
    <mergeCell ref="S199:S201"/>
    <mergeCell ref="T199:T201"/>
    <mergeCell ref="U199:U201"/>
    <mergeCell ref="V199:V201"/>
    <mergeCell ref="W199:W201"/>
    <mergeCell ref="A202:A204"/>
    <mergeCell ref="B202:B204"/>
    <mergeCell ref="C202:C204"/>
    <mergeCell ref="D202:D204"/>
    <mergeCell ref="E202:E204"/>
    <mergeCell ref="O202:O204"/>
    <mergeCell ref="P202:P204"/>
    <mergeCell ref="Q202:Q204"/>
    <mergeCell ref="R202:R204"/>
    <mergeCell ref="S202:S204"/>
    <mergeCell ref="T202:T204"/>
    <mergeCell ref="U202:U204"/>
    <mergeCell ref="V202:V204"/>
    <mergeCell ref="W202:W204"/>
    <mergeCell ref="A191:A194"/>
    <mergeCell ref="B191:B194"/>
    <mergeCell ref="C191:C194"/>
    <mergeCell ref="D191:D194"/>
    <mergeCell ref="E191:E194"/>
    <mergeCell ref="O191:O194"/>
    <mergeCell ref="P191:P194"/>
    <mergeCell ref="Q191:Q194"/>
    <mergeCell ref="R191:R194"/>
    <mergeCell ref="S191:S194"/>
    <mergeCell ref="T191:T194"/>
    <mergeCell ref="U191:U194"/>
    <mergeCell ref="V191:V194"/>
    <mergeCell ref="W191:W194"/>
    <mergeCell ref="A195:A198"/>
    <mergeCell ref="B195:B198"/>
    <mergeCell ref="C195:C198"/>
    <mergeCell ref="D195:D198"/>
    <mergeCell ref="E195:E198"/>
    <mergeCell ref="O195:O198"/>
    <mergeCell ref="P195:P198"/>
    <mergeCell ref="Q195:Q198"/>
    <mergeCell ref="R195:R198"/>
    <mergeCell ref="S195:S198"/>
    <mergeCell ref="T195:T198"/>
    <mergeCell ref="U195:U198"/>
    <mergeCell ref="V195:V198"/>
    <mergeCell ref="W195:W198"/>
    <mergeCell ref="A183:A186"/>
    <mergeCell ref="B183:B186"/>
    <mergeCell ref="C183:C186"/>
    <mergeCell ref="D183:D186"/>
    <mergeCell ref="E183:E186"/>
    <mergeCell ref="O183:O185"/>
    <mergeCell ref="P183:P185"/>
    <mergeCell ref="Q183:Q185"/>
    <mergeCell ref="R183:R185"/>
    <mergeCell ref="S183:S185"/>
    <mergeCell ref="T183:T185"/>
    <mergeCell ref="U183:U185"/>
    <mergeCell ref="V183:V185"/>
    <mergeCell ref="W183:W185"/>
    <mergeCell ref="A187:A190"/>
    <mergeCell ref="B187:B190"/>
    <mergeCell ref="C187:C190"/>
    <mergeCell ref="D187:D190"/>
    <mergeCell ref="E187:E190"/>
    <mergeCell ref="O187:O190"/>
    <mergeCell ref="P187:P190"/>
    <mergeCell ref="Q187:Q190"/>
    <mergeCell ref="R187:R190"/>
    <mergeCell ref="S187:S190"/>
    <mergeCell ref="T187:T190"/>
    <mergeCell ref="U187:U190"/>
    <mergeCell ref="V187:V190"/>
    <mergeCell ref="W187:W190"/>
    <mergeCell ref="A176:A178"/>
    <mergeCell ref="B176:B178"/>
    <mergeCell ref="C176:C178"/>
    <mergeCell ref="D176:D178"/>
    <mergeCell ref="E176:E178"/>
    <mergeCell ref="O176:O178"/>
    <mergeCell ref="P176:P178"/>
    <mergeCell ref="Q176:Q178"/>
    <mergeCell ref="R176:R178"/>
    <mergeCell ref="S176:S178"/>
    <mergeCell ref="T176:T178"/>
    <mergeCell ref="U176:U178"/>
    <mergeCell ref="V176:V178"/>
    <mergeCell ref="W176:W178"/>
    <mergeCell ref="A179:A182"/>
    <mergeCell ref="B179:B182"/>
    <mergeCell ref="C179:C182"/>
    <mergeCell ref="D179:D182"/>
    <mergeCell ref="E179:E182"/>
    <mergeCell ref="O179:O181"/>
    <mergeCell ref="P179:P181"/>
    <mergeCell ref="Q179:Q181"/>
    <mergeCell ref="R179:R181"/>
    <mergeCell ref="S179:S181"/>
    <mergeCell ref="T179:T181"/>
    <mergeCell ref="U179:U181"/>
    <mergeCell ref="V179:V181"/>
    <mergeCell ref="W179:W181"/>
    <mergeCell ref="A170:A172"/>
    <mergeCell ref="B170:B172"/>
    <mergeCell ref="C170:C172"/>
    <mergeCell ref="D170:D172"/>
    <mergeCell ref="E170:E172"/>
    <mergeCell ref="O170:O172"/>
    <mergeCell ref="P170:P172"/>
    <mergeCell ref="Q170:Q172"/>
    <mergeCell ref="R170:R172"/>
    <mergeCell ref="S170:S172"/>
    <mergeCell ref="T170:T172"/>
    <mergeCell ref="U170:U172"/>
    <mergeCell ref="V170:V172"/>
    <mergeCell ref="W170:W172"/>
    <mergeCell ref="A173:A175"/>
    <mergeCell ref="B173:B175"/>
    <mergeCell ref="C173:C175"/>
    <mergeCell ref="D173:D175"/>
    <mergeCell ref="E173:E175"/>
    <mergeCell ref="O173:O175"/>
    <mergeCell ref="P173:P175"/>
    <mergeCell ref="Q173:Q175"/>
    <mergeCell ref="R173:R175"/>
    <mergeCell ref="S173:S175"/>
    <mergeCell ref="T173:T175"/>
    <mergeCell ref="U173:U175"/>
    <mergeCell ref="V173:V175"/>
    <mergeCell ref="W173:W175"/>
    <mergeCell ref="A164:A166"/>
    <mergeCell ref="B164:B166"/>
    <mergeCell ref="C164:C166"/>
    <mergeCell ref="D164:D166"/>
    <mergeCell ref="E164:E166"/>
    <mergeCell ref="O164:O166"/>
    <mergeCell ref="P164:P166"/>
    <mergeCell ref="Q164:Q166"/>
    <mergeCell ref="R164:R166"/>
    <mergeCell ref="S164:S166"/>
    <mergeCell ref="T164:T166"/>
    <mergeCell ref="U164:U166"/>
    <mergeCell ref="V164:V166"/>
    <mergeCell ref="W164:W166"/>
    <mergeCell ref="A167:A169"/>
    <mergeCell ref="B167:B169"/>
    <mergeCell ref="C167:C169"/>
    <mergeCell ref="D167:D169"/>
    <mergeCell ref="E167:E169"/>
    <mergeCell ref="O167:O169"/>
    <mergeCell ref="P167:P169"/>
    <mergeCell ref="Q167:Q169"/>
    <mergeCell ref="R167:R169"/>
    <mergeCell ref="S167:S169"/>
    <mergeCell ref="T167:T169"/>
    <mergeCell ref="U167:U169"/>
    <mergeCell ref="V167:V169"/>
    <mergeCell ref="W167:W169"/>
    <mergeCell ref="A158:A160"/>
    <mergeCell ref="B158:B160"/>
    <mergeCell ref="C158:C160"/>
    <mergeCell ref="D158:D160"/>
    <mergeCell ref="E158:E160"/>
    <mergeCell ref="O158:O160"/>
    <mergeCell ref="P158:P160"/>
    <mergeCell ref="Q158:Q160"/>
    <mergeCell ref="R158:R160"/>
    <mergeCell ref="S158:S160"/>
    <mergeCell ref="T158:T160"/>
    <mergeCell ref="U158:U160"/>
    <mergeCell ref="V158:V160"/>
    <mergeCell ref="W158:W160"/>
    <mergeCell ref="A161:A163"/>
    <mergeCell ref="B161:B163"/>
    <mergeCell ref="C161:C163"/>
    <mergeCell ref="D161:D163"/>
    <mergeCell ref="E161:E163"/>
    <mergeCell ref="O161:O163"/>
    <mergeCell ref="P161:P163"/>
    <mergeCell ref="Q161:Q163"/>
    <mergeCell ref="R161:R163"/>
    <mergeCell ref="S161:S163"/>
    <mergeCell ref="T161:T163"/>
    <mergeCell ref="U161:U163"/>
    <mergeCell ref="V161:V163"/>
    <mergeCell ref="W161:W163"/>
    <mergeCell ref="A152:A154"/>
    <mergeCell ref="B152:B154"/>
    <mergeCell ref="C152:C154"/>
    <mergeCell ref="D152:D154"/>
    <mergeCell ref="E152:E154"/>
    <mergeCell ref="O152:O154"/>
    <mergeCell ref="P152:P154"/>
    <mergeCell ref="Q152:Q154"/>
    <mergeCell ref="R152:R154"/>
    <mergeCell ref="S152:S154"/>
    <mergeCell ref="T152:T154"/>
    <mergeCell ref="U152:U154"/>
    <mergeCell ref="V152:V154"/>
    <mergeCell ref="W152:W154"/>
    <mergeCell ref="A155:A157"/>
    <mergeCell ref="B155:B157"/>
    <mergeCell ref="C155:C157"/>
    <mergeCell ref="D155:D157"/>
    <mergeCell ref="E155:E157"/>
    <mergeCell ref="O155:O157"/>
    <mergeCell ref="P155:P157"/>
    <mergeCell ref="Q155:Q157"/>
    <mergeCell ref="R155:R157"/>
    <mergeCell ref="S155:S157"/>
    <mergeCell ref="T155:T157"/>
    <mergeCell ref="U155:U157"/>
    <mergeCell ref="V155:V157"/>
    <mergeCell ref="W155:W157"/>
    <mergeCell ref="A146:A148"/>
    <mergeCell ref="B146:B148"/>
    <mergeCell ref="C146:C148"/>
    <mergeCell ref="D146:D148"/>
    <mergeCell ref="E146:E148"/>
    <mergeCell ref="O146:O148"/>
    <mergeCell ref="P146:P148"/>
    <mergeCell ref="Q146:Q148"/>
    <mergeCell ref="R146:R148"/>
    <mergeCell ref="S146:S148"/>
    <mergeCell ref="T146:T148"/>
    <mergeCell ref="U146:U148"/>
    <mergeCell ref="V146:V148"/>
    <mergeCell ref="W146:W148"/>
    <mergeCell ref="A149:A151"/>
    <mergeCell ref="B149:B151"/>
    <mergeCell ref="C149:C151"/>
    <mergeCell ref="D149:D151"/>
    <mergeCell ref="E149:E151"/>
    <mergeCell ref="O149:O151"/>
    <mergeCell ref="P149:P151"/>
    <mergeCell ref="Q149:Q151"/>
    <mergeCell ref="R149:R151"/>
    <mergeCell ref="S149:S151"/>
    <mergeCell ref="T149:T151"/>
    <mergeCell ref="U149:U151"/>
    <mergeCell ref="V149:V151"/>
    <mergeCell ref="W149:W151"/>
    <mergeCell ref="A140:A142"/>
    <mergeCell ref="B140:B142"/>
    <mergeCell ref="C140:C142"/>
    <mergeCell ref="D140:D142"/>
    <mergeCell ref="E140:E142"/>
    <mergeCell ref="O140:O142"/>
    <mergeCell ref="P140:P142"/>
    <mergeCell ref="Q140:Q142"/>
    <mergeCell ref="R140:R142"/>
    <mergeCell ref="S140:S142"/>
    <mergeCell ref="T140:T142"/>
    <mergeCell ref="U140:U142"/>
    <mergeCell ref="V140:V142"/>
    <mergeCell ref="W140:W142"/>
    <mergeCell ref="A143:A145"/>
    <mergeCell ref="B143:B145"/>
    <mergeCell ref="C143:C145"/>
    <mergeCell ref="D143:D145"/>
    <mergeCell ref="E143:E145"/>
    <mergeCell ref="O143:O145"/>
    <mergeCell ref="P143:P145"/>
    <mergeCell ref="Q143:Q145"/>
    <mergeCell ref="R143:R145"/>
    <mergeCell ref="S143:S145"/>
    <mergeCell ref="T143:T145"/>
    <mergeCell ref="U143:U145"/>
    <mergeCell ref="V143:V145"/>
    <mergeCell ref="W143:W145"/>
    <mergeCell ref="A134:A136"/>
    <mergeCell ref="B134:B136"/>
    <mergeCell ref="C134:C136"/>
    <mergeCell ref="D134:D136"/>
    <mergeCell ref="E134:E136"/>
    <mergeCell ref="O134:O136"/>
    <mergeCell ref="P134:P136"/>
    <mergeCell ref="Q134:Q136"/>
    <mergeCell ref="R134:R136"/>
    <mergeCell ref="S134:S136"/>
    <mergeCell ref="T134:T136"/>
    <mergeCell ref="U134:U136"/>
    <mergeCell ref="V134:V136"/>
    <mergeCell ref="W134:W136"/>
    <mergeCell ref="A137:A139"/>
    <mergeCell ref="B137:B139"/>
    <mergeCell ref="C137:C139"/>
    <mergeCell ref="D137:D139"/>
    <mergeCell ref="E137:E139"/>
    <mergeCell ref="O137:O139"/>
    <mergeCell ref="P137:P139"/>
    <mergeCell ref="Q137:Q139"/>
    <mergeCell ref="R137:R139"/>
    <mergeCell ref="S137:S139"/>
    <mergeCell ref="T137:T139"/>
    <mergeCell ref="U137:U139"/>
    <mergeCell ref="V137:V139"/>
    <mergeCell ref="W137:W139"/>
    <mergeCell ref="A128:A130"/>
    <mergeCell ref="B128:B130"/>
    <mergeCell ref="C128:C130"/>
    <mergeCell ref="D128:D130"/>
    <mergeCell ref="E128:E130"/>
    <mergeCell ref="O128:O130"/>
    <mergeCell ref="P128:P130"/>
    <mergeCell ref="Q128:Q130"/>
    <mergeCell ref="R128:R130"/>
    <mergeCell ref="S128:S130"/>
    <mergeCell ref="T128:T130"/>
    <mergeCell ref="U128:U130"/>
    <mergeCell ref="V128:V130"/>
    <mergeCell ref="W128:W130"/>
    <mergeCell ref="A131:A133"/>
    <mergeCell ref="B131:B133"/>
    <mergeCell ref="C131:C133"/>
    <mergeCell ref="D131:D133"/>
    <mergeCell ref="E131:E133"/>
    <mergeCell ref="O131:O133"/>
    <mergeCell ref="P131:P133"/>
    <mergeCell ref="Q131:Q133"/>
    <mergeCell ref="R131:R133"/>
    <mergeCell ref="S131:S133"/>
    <mergeCell ref="T131:T133"/>
    <mergeCell ref="U131:U133"/>
    <mergeCell ref="V131:V133"/>
    <mergeCell ref="W131:W133"/>
    <mergeCell ref="A122:A124"/>
    <mergeCell ref="B122:B124"/>
    <mergeCell ref="C122:C124"/>
    <mergeCell ref="D122:D124"/>
    <mergeCell ref="E122:E124"/>
    <mergeCell ref="O122:O124"/>
    <mergeCell ref="P122:P124"/>
    <mergeCell ref="Q122:Q124"/>
    <mergeCell ref="R122:R124"/>
    <mergeCell ref="S122:S124"/>
    <mergeCell ref="T122:T124"/>
    <mergeCell ref="U122:U124"/>
    <mergeCell ref="V122:V124"/>
    <mergeCell ref="W122:W124"/>
    <mergeCell ref="A125:A127"/>
    <mergeCell ref="B125:B127"/>
    <mergeCell ref="C125:C127"/>
    <mergeCell ref="D125:D127"/>
    <mergeCell ref="E125:E127"/>
    <mergeCell ref="O125:O127"/>
    <mergeCell ref="P125:P127"/>
    <mergeCell ref="Q125:Q127"/>
    <mergeCell ref="R125:R127"/>
    <mergeCell ref="S125:S127"/>
    <mergeCell ref="T125:T127"/>
    <mergeCell ref="U125:U127"/>
    <mergeCell ref="V125:V127"/>
    <mergeCell ref="W125:W127"/>
    <mergeCell ref="A116:A118"/>
    <mergeCell ref="B116:B118"/>
    <mergeCell ref="C116:C118"/>
    <mergeCell ref="D116:D118"/>
    <mergeCell ref="E116:E118"/>
    <mergeCell ref="O116:O118"/>
    <mergeCell ref="P116:P118"/>
    <mergeCell ref="Q116:Q118"/>
    <mergeCell ref="R116:R118"/>
    <mergeCell ref="S116:S118"/>
    <mergeCell ref="T116:T118"/>
    <mergeCell ref="U116:U118"/>
    <mergeCell ref="V116:V118"/>
    <mergeCell ref="W116:W118"/>
    <mergeCell ref="A119:A121"/>
    <mergeCell ref="B119:B121"/>
    <mergeCell ref="C119:C121"/>
    <mergeCell ref="D119:D121"/>
    <mergeCell ref="E119:E121"/>
    <mergeCell ref="O119:O121"/>
    <mergeCell ref="P119:P121"/>
    <mergeCell ref="Q119:Q121"/>
    <mergeCell ref="R119:R121"/>
    <mergeCell ref="S119:S121"/>
    <mergeCell ref="T119:T121"/>
    <mergeCell ref="U119:U121"/>
    <mergeCell ref="V119:V121"/>
    <mergeCell ref="W119:W121"/>
    <mergeCell ref="A110:A112"/>
    <mergeCell ref="B110:B112"/>
    <mergeCell ref="C110:C112"/>
    <mergeCell ref="D110:D112"/>
    <mergeCell ref="E110:E112"/>
    <mergeCell ref="O110:O112"/>
    <mergeCell ref="P110:P112"/>
    <mergeCell ref="Q110:Q112"/>
    <mergeCell ref="R110:R112"/>
    <mergeCell ref="S110:S112"/>
    <mergeCell ref="T110:T112"/>
    <mergeCell ref="U110:U112"/>
    <mergeCell ref="V110:V112"/>
    <mergeCell ref="W110:W112"/>
    <mergeCell ref="A113:A115"/>
    <mergeCell ref="B113:B115"/>
    <mergeCell ref="C113:C115"/>
    <mergeCell ref="D113:D115"/>
    <mergeCell ref="E113:E115"/>
    <mergeCell ref="O113:O115"/>
    <mergeCell ref="P113:P115"/>
    <mergeCell ref="Q113:Q115"/>
    <mergeCell ref="R113:R115"/>
    <mergeCell ref="S113:S115"/>
    <mergeCell ref="T113:T115"/>
    <mergeCell ref="U113:U115"/>
    <mergeCell ref="V113:V115"/>
    <mergeCell ref="W113:W115"/>
    <mergeCell ref="A107:A109"/>
    <mergeCell ref="B107:B109"/>
    <mergeCell ref="C107:C109"/>
    <mergeCell ref="E107:E109"/>
    <mergeCell ref="O107:O109"/>
    <mergeCell ref="P88:P90"/>
    <mergeCell ref="P100:P102"/>
    <mergeCell ref="A88:A91"/>
    <mergeCell ref="B88:B91"/>
    <mergeCell ref="P107:P109"/>
    <mergeCell ref="Q107:Q109"/>
    <mergeCell ref="R107:R109"/>
    <mergeCell ref="S107:S109"/>
    <mergeCell ref="T107:T109"/>
    <mergeCell ref="U107:U109"/>
    <mergeCell ref="V107:V109"/>
    <mergeCell ref="W107:W109"/>
    <mergeCell ref="A104:A106"/>
    <mergeCell ref="B104:B106"/>
    <mergeCell ref="C104:C106"/>
    <mergeCell ref="D104:D106"/>
    <mergeCell ref="E104:E106"/>
    <mergeCell ref="O104:O106"/>
    <mergeCell ref="P104:P106"/>
    <mergeCell ref="Q88:Q90"/>
    <mergeCell ref="R104:R106"/>
    <mergeCell ref="S104:S106"/>
    <mergeCell ref="T104:T106"/>
    <mergeCell ref="U104:U106"/>
    <mergeCell ref="V104:V106"/>
    <mergeCell ref="Q104:Q106"/>
    <mergeCell ref="Q100:Q102"/>
    <mergeCell ref="R100:R102"/>
    <mergeCell ref="S100:S102"/>
    <mergeCell ref="V69:V71"/>
    <mergeCell ref="W69:W71"/>
    <mergeCell ref="V96:V98"/>
    <mergeCell ref="W96:W98"/>
    <mergeCell ref="A69:A71"/>
    <mergeCell ref="B69:B71"/>
    <mergeCell ref="C69:C71"/>
    <mergeCell ref="D69:D71"/>
    <mergeCell ref="E69:E71"/>
    <mergeCell ref="O69:O71"/>
    <mergeCell ref="T100:T102"/>
    <mergeCell ref="U100:U102"/>
    <mergeCell ref="A100:A103"/>
    <mergeCell ref="B100:B103"/>
    <mergeCell ref="C100:C103"/>
    <mergeCell ref="D100:D103"/>
    <mergeCell ref="E100:E103"/>
    <mergeCell ref="O100:O102"/>
    <mergeCell ref="V100:V102"/>
    <mergeCell ref="W100:W102"/>
    <mergeCell ref="A84:A87"/>
    <mergeCell ref="B84:B87"/>
    <mergeCell ref="C84:C87"/>
    <mergeCell ref="D84:D87"/>
    <mergeCell ref="E84:E87"/>
    <mergeCell ref="O84:O86"/>
    <mergeCell ref="T88:T90"/>
    <mergeCell ref="U88:U90"/>
    <mergeCell ref="V88:V90"/>
    <mergeCell ref="W88:W90"/>
    <mergeCell ref="V81:V83"/>
    <mergeCell ref="W81:W83"/>
    <mergeCell ref="U81:U83"/>
    <mergeCell ref="T96:T98"/>
    <mergeCell ref="U96:U98"/>
    <mergeCell ref="A96:A99"/>
    <mergeCell ref="B96:B99"/>
    <mergeCell ref="C96:C99"/>
    <mergeCell ref="D96:D99"/>
    <mergeCell ref="E96:E99"/>
    <mergeCell ref="O96:O98"/>
    <mergeCell ref="P96:P98"/>
    <mergeCell ref="Q96:Q98"/>
    <mergeCell ref="R96:R98"/>
    <mergeCell ref="S96:S98"/>
    <mergeCell ref="R88:R90"/>
    <mergeCell ref="S88:S90"/>
    <mergeCell ref="Q84:Q86"/>
    <mergeCell ref="R84:R86"/>
    <mergeCell ref="O81:O83"/>
    <mergeCell ref="P81:P83"/>
    <mergeCell ref="P84:P86"/>
    <mergeCell ref="V92:V94"/>
    <mergeCell ref="W92:W94"/>
    <mergeCell ref="U69:U71"/>
    <mergeCell ref="R72:R74"/>
    <mergeCell ref="S72:S74"/>
    <mergeCell ref="T72:T74"/>
    <mergeCell ref="U72:U74"/>
    <mergeCell ref="A78:A80"/>
    <mergeCell ref="B78:B80"/>
    <mergeCell ref="C78:C80"/>
    <mergeCell ref="A72:A74"/>
    <mergeCell ref="B72:B74"/>
    <mergeCell ref="A75:A77"/>
    <mergeCell ref="B75:B77"/>
    <mergeCell ref="C75:C77"/>
    <mergeCell ref="R69:R71"/>
    <mergeCell ref="S69:S71"/>
    <mergeCell ref="T69:T71"/>
    <mergeCell ref="C72:C74"/>
    <mergeCell ref="D72:D74"/>
    <mergeCell ref="E72:E74"/>
    <mergeCell ref="O72:O74"/>
    <mergeCell ref="P69:P71"/>
    <mergeCell ref="Q69:Q71"/>
    <mergeCell ref="S78:S80"/>
    <mergeCell ref="T78:T80"/>
    <mergeCell ref="A63:A65"/>
    <mergeCell ref="B63:B65"/>
    <mergeCell ref="C63:C65"/>
    <mergeCell ref="D63:D65"/>
    <mergeCell ref="E63:E65"/>
    <mergeCell ref="O63:O65"/>
    <mergeCell ref="P63:P65"/>
    <mergeCell ref="Q63:Q65"/>
    <mergeCell ref="R63:R65"/>
    <mergeCell ref="S63:S65"/>
    <mergeCell ref="T63:T65"/>
    <mergeCell ref="U63:U65"/>
    <mergeCell ref="V63:V65"/>
    <mergeCell ref="W63:W65"/>
    <mergeCell ref="A66:A68"/>
    <mergeCell ref="B66:B68"/>
    <mergeCell ref="C66:C68"/>
    <mergeCell ref="D66:D68"/>
    <mergeCell ref="E66:E68"/>
    <mergeCell ref="O66:O68"/>
    <mergeCell ref="P66:P68"/>
    <mergeCell ref="Q66:Q68"/>
    <mergeCell ref="R66:R68"/>
    <mergeCell ref="S66:S68"/>
    <mergeCell ref="T66:T68"/>
    <mergeCell ref="U66:U68"/>
    <mergeCell ref="V66:V68"/>
    <mergeCell ref="W66:W68"/>
    <mergeCell ref="T57:T59"/>
    <mergeCell ref="P51:P53"/>
    <mergeCell ref="Q51:Q53"/>
    <mergeCell ref="R51:R53"/>
    <mergeCell ref="S51:S53"/>
    <mergeCell ref="A57:A59"/>
    <mergeCell ref="B57:B59"/>
    <mergeCell ref="C57:C59"/>
    <mergeCell ref="D57:D59"/>
    <mergeCell ref="E57:E59"/>
    <mergeCell ref="O57:O59"/>
    <mergeCell ref="P60:P62"/>
    <mergeCell ref="Q60:Q62"/>
    <mergeCell ref="P57:P59"/>
    <mergeCell ref="Q57:Q59"/>
    <mergeCell ref="R57:R59"/>
    <mergeCell ref="S57:S59"/>
    <mergeCell ref="R60:R62"/>
    <mergeCell ref="S60:S62"/>
    <mergeCell ref="A60:A62"/>
    <mergeCell ref="B60:B62"/>
    <mergeCell ref="C60:C62"/>
    <mergeCell ref="D60:D62"/>
    <mergeCell ref="E60:E62"/>
    <mergeCell ref="O60:O62"/>
    <mergeCell ref="A46:B46"/>
    <mergeCell ref="C41:C43"/>
    <mergeCell ref="D41:D43"/>
    <mergeCell ref="E41:E43"/>
    <mergeCell ref="O41:O43"/>
    <mergeCell ref="C47:C50"/>
    <mergeCell ref="D47:D50"/>
    <mergeCell ref="E47:E50"/>
    <mergeCell ref="O47:O49"/>
    <mergeCell ref="P47:P49"/>
    <mergeCell ref="Q47:Q49"/>
    <mergeCell ref="W60:W62"/>
    <mergeCell ref="V57:V59"/>
    <mergeCell ref="W57:W59"/>
    <mergeCell ref="U57:U59"/>
    <mergeCell ref="T47:T49"/>
    <mergeCell ref="U47:U49"/>
    <mergeCell ref="V47:V49"/>
    <mergeCell ref="W47:W49"/>
    <mergeCell ref="T54:T56"/>
    <mergeCell ref="P54:P56"/>
    <mergeCell ref="Q54:Q56"/>
    <mergeCell ref="R54:R56"/>
    <mergeCell ref="S54:S56"/>
    <mergeCell ref="T60:T62"/>
    <mergeCell ref="U60:U62"/>
    <mergeCell ref="U54:U56"/>
    <mergeCell ref="D54:D56"/>
    <mergeCell ref="E54:E56"/>
    <mergeCell ref="O54:O56"/>
    <mergeCell ref="E51:E53"/>
    <mergeCell ref="O51:O53"/>
    <mergeCell ref="P29:P31"/>
    <mergeCell ref="Q29:Q31"/>
    <mergeCell ref="Q32:Q37"/>
    <mergeCell ref="C32:C34"/>
    <mergeCell ref="D32:D34"/>
    <mergeCell ref="E32:E34"/>
    <mergeCell ref="A54:A56"/>
    <mergeCell ref="B54:B56"/>
    <mergeCell ref="A47:A50"/>
    <mergeCell ref="B47:B50"/>
    <mergeCell ref="C54:C56"/>
    <mergeCell ref="D38:D40"/>
    <mergeCell ref="A41:B43"/>
    <mergeCell ref="S29:S31"/>
    <mergeCell ref="T29:T31"/>
    <mergeCell ref="U29:U31"/>
    <mergeCell ref="V32:V37"/>
    <mergeCell ref="A35:A37"/>
    <mergeCell ref="B35:B37"/>
    <mergeCell ref="C35:C37"/>
    <mergeCell ref="D35:D37"/>
    <mergeCell ref="E35:E37"/>
    <mergeCell ref="P32:P37"/>
    <mergeCell ref="A32:A34"/>
    <mergeCell ref="B32:B34"/>
    <mergeCell ref="T51:T53"/>
    <mergeCell ref="U51:U53"/>
    <mergeCell ref="V51:V53"/>
    <mergeCell ref="V54:V56"/>
    <mergeCell ref="V41:V43"/>
    <mergeCell ref="A44:B44"/>
    <mergeCell ref="C44:W44"/>
    <mergeCell ref="A12:B12"/>
    <mergeCell ref="A13:B13"/>
    <mergeCell ref="A23:A25"/>
    <mergeCell ref="B23:B25"/>
    <mergeCell ref="C23:C25"/>
    <mergeCell ref="D23:D25"/>
    <mergeCell ref="A14:W14"/>
    <mergeCell ref="A15:B15"/>
    <mergeCell ref="A16:A19"/>
    <mergeCell ref="B16:B19"/>
    <mergeCell ref="A26:A28"/>
    <mergeCell ref="B26:B28"/>
    <mergeCell ref="C26:C28"/>
    <mergeCell ref="D26:D28"/>
    <mergeCell ref="E26:E28"/>
    <mergeCell ref="C16:C19"/>
    <mergeCell ref="D16:D19"/>
    <mergeCell ref="E16:E19"/>
    <mergeCell ref="Q26:Q28"/>
    <mergeCell ref="R26:R28"/>
    <mergeCell ref="S26:S28"/>
    <mergeCell ref="T26:T28"/>
    <mergeCell ref="U26:U28"/>
    <mergeCell ref="E23:E25"/>
    <mergeCell ref="O23:O25"/>
    <mergeCell ref="P23:P25"/>
    <mergeCell ref="Q23:Q25"/>
    <mergeCell ref="S20:S22"/>
    <mergeCell ref="T20:T22"/>
    <mergeCell ref="U20:U22"/>
    <mergeCell ref="A20:A22"/>
    <mergeCell ref="B20:B22"/>
    <mergeCell ref="C20:C22"/>
    <mergeCell ref="D20:D22"/>
    <mergeCell ref="E20:E22"/>
    <mergeCell ref="O20:O22"/>
    <mergeCell ref="P20:P22"/>
    <mergeCell ref="Q20:Q22"/>
    <mergeCell ref="A29:A31"/>
    <mergeCell ref="B29:B31"/>
    <mergeCell ref="C29:C31"/>
    <mergeCell ref="O26:O28"/>
    <mergeCell ref="P26:P28"/>
    <mergeCell ref="U78:U80"/>
    <mergeCell ref="U75:U77"/>
    <mergeCell ref="A38:A40"/>
    <mergeCell ref="B38:B40"/>
    <mergeCell ref="C38:C40"/>
    <mergeCell ref="O16:O18"/>
    <mergeCell ref="P16:P18"/>
    <mergeCell ref="Q16:Q18"/>
    <mergeCell ref="D75:D77"/>
    <mergeCell ref="E75:E77"/>
    <mergeCell ref="O75:O77"/>
    <mergeCell ref="P75:P77"/>
    <mergeCell ref="Q75:Q77"/>
    <mergeCell ref="O32:O37"/>
    <mergeCell ref="R32:R37"/>
    <mergeCell ref="S32:S37"/>
    <mergeCell ref="T32:T37"/>
    <mergeCell ref="U32:U37"/>
    <mergeCell ref="D29:D31"/>
    <mergeCell ref="E29:E31"/>
    <mergeCell ref="O29:O31"/>
    <mergeCell ref="V29:V31"/>
    <mergeCell ref="W29:W31"/>
    <mergeCell ref="V26:V28"/>
    <mergeCell ref="W26:W28"/>
    <mergeCell ref="V331:V333"/>
    <mergeCell ref="V72:V74"/>
    <mergeCell ref="S16:S18"/>
    <mergeCell ref="T16:T18"/>
    <mergeCell ref="U16:U18"/>
    <mergeCell ref="V16:V18"/>
    <mergeCell ref="W16:W18"/>
    <mergeCell ref="R23:R25"/>
    <mergeCell ref="S23:S25"/>
    <mergeCell ref="T23:T25"/>
    <mergeCell ref="U23:U25"/>
    <mergeCell ref="R20:R22"/>
    <mergeCell ref="V23:V25"/>
    <mergeCell ref="R29:R31"/>
    <mergeCell ref="W331:W333"/>
    <mergeCell ref="V84:V86"/>
    <mergeCell ref="W84:W86"/>
    <mergeCell ref="W72:W74"/>
    <mergeCell ref="V75:V77"/>
    <mergeCell ref="R75:R77"/>
    <mergeCell ref="S75:S77"/>
    <mergeCell ref="T75:T77"/>
    <mergeCell ref="V232:V234"/>
    <mergeCell ref="W232:W234"/>
    <mergeCell ref="W32:W37"/>
    <mergeCell ref="W51:W53"/>
    <mergeCell ref="W54:W56"/>
    <mergeCell ref="W41:W43"/>
    <mergeCell ref="Q346:Q348"/>
    <mergeCell ref="R346:R348"/>
    <mergeCell ref="S346:S348"/>
    <mergeCell ref="T346:T348"/>
    <mergeCell ref="U346:U348"/>
    <mergeCell ref="V346:V348"/>
    <mergeCell ref="E355:E357"/>
    <mergeCell ref="S84:S86"/>
    <mergeCell ref="T84:T86"/>
    <mergeCell ref="U84:U86"/>
    <mergeCell ref="W104:W106"/>
    <mergeCell ref="D247:D249"/>
    <mergeCell ref="A361:A363"/>
    <mergeCell ref="B361:B363"/>
    <mergeCell ref="C361:C363"/>
    <mergeCell ref="D361:D363"/>
    <mergeCell ref="A376:A378"/>
    <mergeCell ref="B376:B378"/>
    <mergeCell ref="O358:O360"/>
    <mergeCell ref="P358:P360"/>
    <mergeCell ref="Q358:Q360"/>
    <mergeCell ref="W361:W363"/>
    <mergeCell ref="R358:R360"/>
    <mergeCell ref="S358:S360"/>
    <mergeCell ref="T358:T360"/>
    <mergeCell ref="U358:U360"/>
    <mergeCell ref="O361:O363"/>
    <mergeCell ref="Q361:Q363"/>
    <mergeCell ref="T373:T375"/>
    <mergeCell ref="U373:U375"/>
    <mergeCell ref="V373:V375"/>
    <mergeCell ref="W373:W375"/>
    <mergeCell ref="W370:W372"/>
    <mergeCell ref="W418:W420"/>
    <mergeCell ref="D325:D327"/>
    <mergeCell ref="E325:E327"/>
    <mergeCell ref="O325:O327"/>
    <mergeCell ref="B364:B366"/>
    <mergeCell ref="C364:C366"/>
    <mergeCell ref="B328:B330"/>
    <mergeCell ref="C328:C330"/>
    <mergeCell ref="D328:D330"/>
    <mergeCell ref="E358:E360"/>
    <mergeCell ref="R376:R378"/>
    <mergeCell ref="C88:C91"/>
    <mergeCell ref="D88:D91"/>
    <mergeCell ref="E88:E91"/>
    <mergeCell ref="O88:O90"/>
    <mergeCell ref="E328:E330"/>
    <mergeCell ref="O328:O330"/>
    <mergeCell ref="P328:P330"/>
    <mergeCell ref="D358:D360"/>
    <mergeCell ref="C325:C327"/>
    <mergeCell ref="C376:C378"/>
    <mergeCell ref="D376:D378"/>
    <mergeCell ref="E376:E378"/>
    <mergeCell ref="O376:O378"/>
    <mergeCell ref="P376:P378"/>
    <mergeCell ref="Q376:Q378"/>
    <mergeCell ref="R361:R363"/>
    <mergeCell ref="S361:S363"/>
    <mergeCell ref="T361:T363"/>
    <mergeCell ref="P403:P405"/>
    <mergeCell ref="D107:D109"/>
    <mergeCell ref="S415:S417"/>
    <mergeCell ref="T415:T417"/>
    <mergeCell ref="E421:E423"/>
    <mergeCell ref="O421:O423"/>
    <mergeCell ref="P421:P423"/>
    <mergeCell ref="Q421:Q423"/>
    <mergeCell ref="R421:R423"/>
    <mergeCell ref="Q418:Q420"/>
    <mergeCell ref="R418:R420"/>
    <mergeCell ref="S418:S420"/>
    <mergeCell ref="D418:D420"/>
    <mergeCell ref="E418:E420"/>
    <mergeCell ref="O418:O420"/>
    <mergeCell ref="P418:P420"/>
    <mergeCell ref="O415:O417"/>
    <mergeCell ref="P415:P417"/>
    <mergeCell ref="E415:E417"/>
    <mergeCell ref="V430:V432"/>
    <mergeCell ref="W430:W432"/>
    <mergeCell ref="A433:A435"/>
    <mergeCell ref="B433:B435"/>
    <mergeCell ref="C433:C435"/>
    <mergeCell ref="D433:D435"/>
    <mergeCell ref="E433:E435"/>
    <mergeCell ref="U433:U435"/>
    <mergeCell ref="S424:S426"/>
    <mergeCell ref="T424:T426"/>
    <mergeCell ref="S421:S423"/>
    <mergeCell ref="T421:T423"/>
    <mergeCell ref="U421:U423"/>
    <mergeCell ref="A424:A426"/>
    <mergeCell ref="B424:B426"/>
    <mergeCell ref="C424:C426"/>
    <mergeCell ref="D424:D426"/>
    <mergeCell ref="E424:E426"/>
    <mergeCell ref="A427:A429"/>
    <mergeCell ref="B427:B429"/>
    <mergeCell ref="C427:C429"/>
    <mergeCell ref="D427:D429"/>
    <mergeCell ref="E427:E429"/>
    <mergeCell ref="O427:O429"/>
    <mergeCell ref="W421:W423"/>
    <mergeCell ref="S433:S435"/>
    <mergeCell ref="T433:T435"/>
    <mergeCell ref="A430:A432"/>
    <mergeCell ref="B430:B432"/>
    <mergeCell ref="C430:C432"/>
    <mergeCell ref="D430:D432"/>
    <mergeCell ref="E430:E432"/>
    <mergeCell ref="O430:O432"/>
    <mergeCell ref="P430:P432"/>
    <mergeCell ref="Q430:Q432"/>
    <mergeCell ref="R430:R432"/>
    <mergeCell ref="T430:T432"/>
    <mergeCell ref="U430:U432"/>
    <mergeCell ref="O439:O441"/>
    <mergeCell ref="P439:P441"/>
    <mergeCell ref="A436:A438"/>
    <mergeCell ref="B436:B438"/>
    <mergeCell ref="C436:C438"/>
    <mergeCell ref="D436:D438"/>
    <mergeCell ref="E436:E438"/>
    <mergeCell ref="O436:O438"/>
    <mergeCell ref="S436:S438"/>
    <mergeCell ref="T436:T438"/>
    <mergeCell ref="U436:U438"/>
    <mergeCell ref="A448:A450"/>
    <mergeCell ref="B448:B450"/>
    <mergeCell ref="C448:C450"/>
    <mergeCell ref="B439:B441"/>
    <mergeCell ref="O445:O447"/>
    <mergeCell ref="A445:A447"/>
    <mergeCell ref="B445:B447"/>
    <mergeCell ref="C445:C447"/>
    <mergeCell ref="D445:D447"/>
    <mergeCell ref="E445:E447"/>
    <mergeCell ref="C439:C441"/>
    <mergeCell ref="D439:D441"/>
    <mergeCell ref="E439:E441"/>
    <mergeCell ref="A442:A444"/>
    <mergeCell ref="B442:B444"/>
    <mergeCell ref="C442:C444"/>
    <mergeCell ref="D442:D444"/>
    <mergeCell ref="E442:E444"/>
    <mergeCell ref="O442:O444"/>
    <mergeCell ref="O463:O465"/>
    <mergeCell ref="D460:D462"/>
    <mergeCell ref="E460:E462"/>
    <mergeCell ref="O460:O462"/>
    <mergeCell ref="D448:D450"/>
    <mergeCell ref="E448:E450"/>
    <mergeCell ref="V448:V450"/>
    <mergeCell ref="W448:W450"/>
    <mergeCell ref="S442:S444"/>
    <mergeCell ref="T442:T444"/>
    <mergeCell ref="U442:U444"/>
    <mergeCell ref="V442:V444"/>
    <mergeCell ref="Q448:Q450"/>
    <mergeCell ref="R448:R450"/>
    <mergeCell ref="S448:S450"/>
    <mergeCell ref="T448:T450"/>
    <mergeCell ref="U448:U450"/>
    <mergeCell ref="U466:U468"/>
    <mergeCell ref="W454:W456"/>
    <mergeCell ref="V457:V459"/>
    <mergeCell ref="W457:W459"/>
    <mergeCell ref="T457:T459"/>
    <mergeCell ref="U457:U459"/>
    <mergeCell ref="W451:W453"/>
    <mergeCell ref="W463:W465"/>
    <mergeCell ref="S463:S465"/>
    <mergeCell ref="T463:T465"/>
    <mergeCell ref="U463:U465"/>
    <mergeCell ref="V463:V465"/>
    <mergeCell ref="T454:T456"/>
    <mergeCell ref="A466:A468"/>
    <mergeCell ref="B466:B468"/>
    <mergeCell ref="C466:C468"/>
    <mergeCell ref="D466:D468"/>
    <mergeCell ref="E466:E468"/>
    <mergeCell ref="O466:O468"/>
    <mergeCell ref="A457:A459"/>
    <mergeCell ref="B457:B459"/>
    <mergeCell ref="C457:C459"/>
    <mergeCell ref="D457:D459"/>
    <mergeCell ref="E457:E459"/>
    <mergeCell ref="O457:O459"/>
    <mergeCell ref="P454:P456"/>
    <mergeCell ref="Q454:Q456"/>
    <mergeCell ref="P457:P459"/>
    <mergeCell ref="Q457:Q459"/>
    <mergeCell ref="R457:R459"/>
    <mergeCell ref="R454:R456"/>
    <mergeCell ref="E463:E465"/>
    <mergeCell ref="E38:E40"/>
    <mergeCell ref="A81:A83"/>
    <mergeCell ref="B81:B83"/>
    <mergeCell ref="C81:C83"/>
    <mergeCell ref="D81:D83"/>
    <mergeCell ref="E81:E83"/>
    <mergeCell ref="A51:A53"/>
    <mergeCell ref="B51:B53"/>
    <mergeCell ref="C51:C53"/>
    <mergeCell ref="D51:D53"/>
    <mergeCell ref="W442:W444"/>
    <mergeCell ref="V358:V360"/>
    <mergeCell ref="P41:P43"/>
    <mergeCell ref="Q41:Q43"/>
    <mergeCell ref="T41:T43"/>
    <mergeCell ref="U41:U43"/>
    <mergeCell ref="Q81:Q83"/>
    <mergeCell ref="R81:R83"/>
    <mergeCell ref="S81:S83"/>
    <mergeCell ref="T81:T83"/>
    <mergeCell ref="A439:A441"/>
    <mergeCell ref="V427:V429"/>
    <mergeCell ref="W241:W243"/>
    <mergeCell ref="A352:A354"/>
    <mergeCell ref="B352:B354"/>
    <mergeCell ref="C352:C354"/>
    <mergeCell ref="D352:D354"/>
    <mergeCell ref="E352:E354"/>
    <mergeCell ref="O352:O354"/>
    <mergeCell ref="P352:P354"/>
    <mergeCell ref="Q352:Q354"/>
    <mergeCell ref="U92:U94"/>
    <mergeCell ref="R487:R489"/>
    <mergeCell ref="S487:S489"/>
    <mergeCell ref="V469:V471"/>
    <mergeCell ref="P478:P480"/>
    <mergeCell ref="Q478:Q480"/>
    <mergeCell ref="R478:R480"/>
    <mergeCell ref="R352:R354"/>
    <mergeCell ref="S352:S354"/>
    <mergeCell ref="T352:T354"/>
    <mergeCell ref="V460:V462"/>
    <mergeCell ref="R460:R462"/>
    <mergeCell ref="U439:U441"/>
    <mergeCell ref="P445:P447"/>
    <mergeCell ref="Q445:Q447"/>
    <mergeCell ref="R445:R447"/>
    <mergeCell ref="Q436:Q438"/>
    <mergeCell ref="R436:R438"/>
    <mergeCell ref="P436:P438"/>
    <mergeCell ref="P442:P444"/>
    <mergeCell ref="Q442:Q444"/>
    <mergeCell ref="R442:R444"/>
    <mergeCell ref="S427:S429"/>
    <mergeCell ref="T427:T429"/>
    <mergeCell ref="U427:U429"/>
    <mergeCell ref="U454:U456"/>
    <mergeCell ref="S460:S462"/>
    <mergeCell ref="T460:T462"/>
    <mergeCell ref="U460:U462"/>
    <mergeCell ref="P451:P453"/>
    <mergeCell ref="Q451:Q453"/>
    <mergeCell ref="R451:R453"/>
    <mergeCell ref="S451:S453"/>
    <mergeCell ref="O610:O613"/>
    <mergeCell ref="P610:P613"/>
    <mergeCell ref="Q610:Q613"/>
    <mergeCell ref="R610:R613"/>
    <mergeCell ref="S610:S613"/>
    <mergeCell ref="T610:T613"/>
    <mergeCell ref="B454:B456"/>
    <mergeCell ref="C454:C456"/>
    <mergeCell ref="D454:D456"/>
    <mergeCell ref="E454:E456"/>
    <mergeCell ref="O454:O456"/>
    <mergeCell ref="A463:A465"/>
    <mergeCell ref="B463:B465"/>
    <mergeCell ref="C463:C465"/>
    <mergeCell ref="D463:D465"/>
    <mergeCell ref="A451:A453"/>
    <mergeCell ref="B451:B453"/>
    <mergeCell ref="C451:C453"/>
    <mergeCell ref="P463:P465"/>
    <mergeCell ref="Q463:Q465"/>
    <mergeCell ref="R463:R465"/>
    <mergeCell ref="A454:A456"/>
    <mergeCell ref="A478:A480"/>
    <mergeCell ref="A484:A486"/>
    <mergeCell ref="B484:B486"/>
    <mergeCell ref="C484:C486"/>
    <mergeCell ref="D484:D486"/>
    <mergeCell ref="E484:E486"/>
    <mergeCell ref="O484:O486"/>
    <mergeCell ref="P484:P486"/>
    <mergeCell ref="Q484:Q486"/>
    <mergeCell ref="Q469:Q471"/>
    <mergeCell ref="W610:W613"/>
    <mergeCell ref="A487:A489"/>
    <mergeCell ref="B487:B489"/>
    <mergeCell ref="C487:C489"/>
    <mergeCell ref="D487:D489"/>
    <mergeCell ref="O487:O489"/>
    <mergeCell ref="P487:P489"/>
    <mergeCell ref="Q487:Q489"/>
    <mergeCell ref="O78:O80"/>
    <mergeCell ref="P78:P80"/>
    <mergeCell ref="Q78:Q80"/>
    <mergeCell ref="P72:P74"/>
    <mergeCell ref="Q72:Q74"/>
    <mergeCell ref="D78:D80"/>
    <mergeCell ref="E78:E80"/>
    <mergeCell ref="P460:P462"/>
    <mergeCell ref="Q460:Q462"/>
    <mergeCell ref="P466:P468"/>
    <mergeCell ref="Q466:Q468"/>
    <mergeCell ref="R466:R468"/>
    <mergeCell ref="S466:S468"/>
    <mergeCell ref="A460:A462"/>
    <mergeCell ref="B460:B462"/>
    <mergeCell ref="C460:C462"/>
    <mergeCell ref="A469:A471"/>
    <mergeCell ref="B469:B471"/>
    <mergeCell ref="C469:C471"/>
    <mergeCell ref="D469:D471"/>
    <mergeCell ref="E469:E471"/>
    <mergeCell ref="O469:O471"/>
    <mergeCell ref="P469:P471"/>
    <mergeCell ref="V439:V441"/>
    <mergeCell ref="X29:X31"/>
    <mergeCell ref="X32:X37"/>
    <mergeCell ref="X41:X43"/>
    <mergeCell ref="X47:X49"/>
    <mergeCell ref="X51:X53"/>
    <mergeCell ref="X54:X56"/>
    <mergeCell ref="H7:N7"/>
    <mergeCell ref="H9:N9"/>
    <mergeCell ref="X16:X18"/>
    <mergeCell ref="X20:X22"/>
    <mergeCell ref="X23:X25"/>
    <mergeCell ref="X26:X28"/>
    <mergeCell ref="W23:W25"/>
    <mergeCell ref="V20:V22"/>
    <mergeCell ref="W20:W22"/>
    <mergeCell ref="R16:R18"/>
    <mergeCell ref="S445:S447"/>
    <mergeCell ref="T445:T447"/>
    <mergeCell ref="U445:U447"/>
    <mergeCell ref="V445:V447"/>
    <mergeCell ref="W445:W447"/>
    <mergeCell ref="Q439:Q441"/>
    <mergeCell ref="R439:R441"/>
    <mergeCell ref="S439:S441"/>
    <mergeCell ref="T439:T441"/>
    <mergeCell ref="W439:W441"/>
    <mergeCell ref="O433:O435"/>
    <mergeCell ref="X134:X136"/>
    <mergeCell ref="X137:X139"/>
    <mergeCell ref="Q433:Q435"/>
    <mergeCell ref="R433:R435"/>
    <mergeCell ref="X116:X118"/>
    <mergeCell ref="X122:X124"/>
    <mergeCell ref="X125:X127"/>
    <mergeCell ref="X128:X130"/>
    <mergeCell ref="X131:X133"/>
    <mergeCell ref="X100:X102"/>
    <mergeCell ref="X104:X106"/>
    <mergeCell ref="X107:X109"/>
    <mergeCell ref="X110:X112"/>
    <mergeCell ref="X113:X115"/>
    <mergeCell ref="R41:R43"/>
    <mergeCell ref="S41:S43"/>
    <mergeCell ref="X75:X77"/>
    <mergeCell ref="X78:X80"/>
    <mergeCell ref="X81:X83"/>
    <mergeCell ref="X84:X86"/>
    <mergeCell ref="X88:X90"/>
    <mergeCell ref="X96:X98"/>
    <mergeCell ref="X57:X59"/>
    <mergeCell ref="X60:X62"/>
    <mergeCell ref="X63:X65"/>
    <mergeCell ref="X66:X68"/>
    <mergeCell ref="X69:X71"/>
    <mergeCell ref="X72:X74"/>
    <mergeCell ref="W75:W77"/>
    <mergeCell ref="W78:W80"/>
    <mergeCell ref="R78:R80"/>
    <mergeCell ref="V78:V80"/>
    <mergeCell ref="V60:V62"/>
    <mergeCell ref="X119:X121"/>
    <mergeCell ref="R47:R49"/>
    <mergeCell ref="S47:S49"/>
    <mergeCell ref="A45:W45"/>
    <mergeCell ref="X170:X172"/>
    <mergeCell ref="X173:X175"/>
    <mergeCell ref="X176:X178"/>
    <mergeCell ref="X179:X181"/>
    <mergeCell ref="X183:X185"/>
    <mergeCell ref="X187:X190"/>
    <mergeCell ref="X152:X154"/>
    <mergeCell ref="X155:X157"/>
    <mergeCell ref="X158:X160"/>
    <mergeCell ref="X161:X163"/>
    <mergeCell ref="X164:X166"/>
    <mergeCell ref="X167:X169"/>
    <mergeCell ref="X211:X213"/>
    <mergeCell ref="X214:X216"/>
    <mergeCell ref="X217:X219"/>
    <mergeCell ref="X140:X142"/>
    <mergeCell ref="X143:X145"/>
    <mergeCell ref="X146:X148"/>
    <mergeCell ref="X149:X151"/>
    <mergeCell ref="X280:X282"/>
    <mergeCell ref="X283:X285"/>
    <mergeCell ref="X286:X288"/>
    <mergeCell ref="X289:X291"/>
    <mergeCell ref="X292:X294"/>
    <mergeCell ref="X349:X351"/>
    <mergeCell ref="X304:X306"/>
    <mergeCell ref="X322:X324"/>
    <mergeCell ref="X367:X369"/>
    <mergeCell ref="X340:X342"/>
    <mergeCell ref="X343:X345"/>
    <mergeCell ref="X346:X348"/>
    <mergeCell ref="X295:X297"/>
    <mergeCell ref="X298:X300"/>
    <mergeCell ref="X301:X303"/>
    <mergeCell ref="X331:X333"/>
    <mergeCell ref="X334:X336"/>
    <mergeCell ref="X508:X510"/>
    <mergeCell ref="X511:X513"/>
    <mergeCell ref="X598:X601"/>
    <mergeCell ref="X602:X605"/>
    <mergeCell ref="X606:X609"/>
    <mergeCell ref="X610:X613"/>
    <mergeCell ref="X538:X541"/>
    <mergeCell ref="X542:X545"/>
    <mergeCell ref="X546:X557"/>
    <mergeCell ref="X558:X561"/>
    <mergeCell ref="X391:X393"/>
    <mergeCell ref="X394:X396"/>
    <mergeCell ref="X352:X354"/>
    <mergeCell ref="X307:X309"/>
    <mergeCell ref="X310:X312"/>
    <mergeCell ref="X313:X315"/>
    <mergeCell ref="X316:X318"/>
    <mergeCell ref="X319:X321"/>
    <mergeCell ref="X370:X372"/>
    <mergeCell ref="X373:X375"/>
    <mergeCell ref="X376:X378"/>
    <mergeCell ref="X379:X381"/>
    <mergeCell ref="X382:X384"/>
    <mergeCell ref="X355:X357"/>
    <mergeCell ref="X358:X360"/>
    <mergeCell ref="X361:X363"/>
    <mergeCell ref="X364:X366"/>
    <mergeCell ref="X448:X450"/>
    <mergeCell ref="X415:X417"/>
    <mergeCell ref="X271:X273"/>
    <mergeCell ref="X274:X276"/>
    <mergeCell ref="X277:X279"/>
    <mergeCell ref="X253:X255"/>
    <mergeCell ref="X256:X258"/>
    <mergeCell ref="X259:X261"/>
    <mergeCell ref="X262:X264"/>
    <mergeCell ref="X265:X267"/>
    <mergeCell ref="X268:X270"/>
    <mergeCell ref="R241:R243"/>
    <mergeCell ref="X445:X447"/>
    <mergeCell ref="X614:X616"/>
    <mergeCell ref="X618:X620"/>
    <mergeCell ref="X570:X573"/>
    <mergeCell ref="X574:X581"/>
    <mergeCell ref="X582:X585"/>
    <mergeCell ref="X586:X589"/>
    <mergeCell ref="X590:X593"/>
    <mergeCell ref="X594:X597"/>
    <mergeCell ref="X562:X565"/>
    <mergeCell ref="X566:X569"/>
    <mergeCell ref="X514:X516"/>
    <mergeCell ref="X517:X519"/>
    <mergeCell ref="X520:X522"/>
    <mergeCell ref="X523:X525"/>
    <mergeCell ref="X529:X533"/>
    <mergeCell ref="X534:X536"/>
    <mergeCell ref="X496:X498"/>
    <mergeCell ref="U352:U354"/>
    <mergeCell ref="X499:X501"/>
    <mergeCell ref="X502:X504"/>
    <mergeCell ref="X505:X507"/>
    <mergeCell ref="X487:X489"/>
    <mergeCell ref="X490:X492"/>
    <mergeCell ref="X493:X495"/>
    <mergeCell ref="X451:X453"/>
    <mergeCell ref="X454:X456"/>
    <mergeCell ref="X457:X459"/>
    <mergeCell ref="X460:X462"/>
    <mergeCell ref="X463:X465"/>
    <mergeCell ref="X466:X468"/>
    <mergeCell ref="R331:R333"/>
    <mergeCell ref="S331:S333"/>
    <mergeCell ref="T331:T333"/>
    <mergeCell ref="V349:V351"/>
    <mergeCell ref="W469:W471"/>
    <mergeCell ref="V454:V456"/>
    <mergeCell ref="S457:S459"/>
    <mergeCell ref="S454:S456"/>
    <mergeCell ref="W436:W438"/>
    <mergeCell ref="W427:W429"/>
    <mergeCell ref="V436:V438"/>
    <mergeCell ref="V433:V435"/>
    <mergeCell ref="W433:W435"/>
    <mergeCell ref="V418:V420"/>
    <mergeCell ref="U415:U417"/>
    <mergeCell ref="V415:V417"/>
    <mergeCell ref="W415:W417"/>
    <mergeCell ref="V421:V423"/>
    <mergeCell ref="X469:X471"/>
    <mergeCell ref="R469:R471"/>
    <mergeCell ref="S469:S471"/>
    <mergeCell ref="T469:T471"/>
    <mergeCell ref="U469:U471"/>
    <mergeCell ref="X397:X399"/>
    <mergeCell ref="X400:X402"/>
    <mergeCell ref="X403:X405"/>
    <mergeCell ref="X406:X408"/>
    <mergeCell ref="X409:X411"/>
    <mergeCell ref="X412:X414"/>
    <mergeCell ref="X385:X387"/>
    <mergeCell ref="X388:X390"/>
    <mergeCell ref="X337:X339"/>
    <mergeCell ref="A92:A95"/>
    <mergeCell ref="B92:B95"/>
    <mergeCell ref="C92:C95"/>
    <mergeCell ref="D92:D95"/>
    <mergeCell ref="E92:E95"/>
    <mergeCell ref="O92:O94"/>
    <mergeCell ref="P92:P94"/>
    <mergeCell ref="Q92:Q94"/>
    <mergeCell ref="R92:R94"/>
    <mergeCell ref="S92:S94"/>
    <mergeCell ref="T92:T94"/>
    <mergeCell ref="X241:X243"/>
    <mergeCell ref="P232:P234"/>
    <mergeCell ref="Q232:Q234"/>
    <mergeCell ref="R232:R234"/>
    <mergeCell ref="S232:S234"/>
    <mergeCell ref="T232:T234"/>
    <mergeCell ref="U232:U234"/>
    <mergeCell ref="V352:V354"/>
    <mergeCell ref="W352:W354"/>
    <mergeCell ref="U328:U330"/>
    <mergeCell ref="X325:X327"/>
    <mergeCell ref="X328:X330"/>
    <mergeCell ref="B478:B480"/>
    <mergeCell ref="C478:C480"/>
    <mergeCell ref="D478:D480"/>
    <mergeCell ref="E478:E480"/>
    <mergeCell ref="O478:O480"/>
    <mergeCell ref="S478:S480"/>
    <mergeCell ref="X433:X435"/>
    <mergeCell ref="X436:X438"/>
    <mergeCell ref="X439:X441"/>
    <mergeCell ref="X442:X444"/>
    <mergeCell ref="T478:T480"/>
    <mergeCell ref="U478:U480"/>
    <mergeCell ref="V478:V480"/>
    <mergeCell ref="W478:W480"/>
    <mergeCell ref="X478:X480"/>
    <mergeCell ref="X418:X420"/>
    <mergeCell ref="X421:X423"/>
    <mergeCell ref="X424:X426"/>
    <mergeCell ref="X427:X429"/>
    <mergeCell ref="X430:X432"/>
    <mergeCell ref="X472:X474"/>
    <mergeCell ref="X475:X477"/>
    <mergeCell ref="D451:D453"/>
    <mergeCell ref="E451:E453"/>
    <mergeCell ref="O451:O453"/>
    <mergeCell ref="T451:T453"/>
    <mergeCell ref="U451:U453"/>
    <mergeCell ref="V451:V453"/>
    <mergeCell ref="W460:W462"/>
    <mergeCell ref="V466:V468"/>
    <mergeCell ref="W466:W468"/>
    <mergeCell ref="T466:T468"/>
    <mergeCell ref="P1:X2"/>
    <mergeCell ref="A3:X3"/>
    <mergeCell ref="R9:X9"/>
    <mergeCell ref="A241:A243"/>
    <mergeCell ref="B241:B243"/>
    <mergeCell ref="C241:C243"/>
    <mergeCell ref="D241:D243"/>
    <mergeCell ref="E241:E243"/>
    <mergeCell ref="O241:O243"/>
    <mergeCell ref="P241:P243"/>
    <mergeCell ref="X229:X231"/>
    <mergeCell ref="X235:X237"/>
    <mergeCell ref="X238:X240"/>
    <mergeCell ref="X244:X246"/>
    <mergeCell ref="X247:X249"/>
    <mergeCell ref="X250:X252"/>
    <mergeCell ref="R7:X7"/>
    <mergeCell ref="X92:X94"/>
    <mergeCell ref="D232:D234"/>
    <mergeCell ref="E232:E234"/>
    <mergeCell ref="U241:U243"/>
    <mergeCell ref="V241:V243"/>
    <mergeCell ref="X220:X222"/>
    <mergeCell ref="X223:X225"/>
    <mergeCell ref="X226:X228"/>
    <mergeCell ref="X191:X194"/>
    <mergeCell ref="X195:X198"/>
    <mergeCell ref="X199:X201"/>
    <mergeCell ref="X202:X204"/>
    <mergeCell ref="X205:X207"/>
    <mergeCell ref="X208:X210"/>
    <mergeCell ref="X232:X234"/>
    <mergeCell ref="A481:A483"/>
    <mergeCell ref="R484:R486"/>
    <mergeCell ref="S484:S486"/>
    <mergeCell ref="T484:T486"/>
    <mergeCell ref="U484:U486"/>
    <mergeCell ref="V484:V486"/>
    <mergeCell ref="W484:W486"/>
    <mergeCell ref="X484:X486"/>
    <mergeCell ref="O481:O483"/>
    <mergeCell ref="V481:V483"/>
    <mergeCell ref="W481:W483"/>
    <mergeCell ref="X481:X483"/>
    <mergeCell ref="P481:P483"/>
    <mergeCell ref="Q481:Q483"/>
    <mergeCell ref="R481:R483"/>
    <mergeCell ref="S481:S483"/>
    <mergeCell ref="T481:T483"/>
    <mergeCell ref="U481:U483"/>
    <mergeCell ref="B481:B483"/>
    <mergeCell ref="C481:C483"/>
    <mergeCell ref="D481:D483"/>
    <mergeCell ref="E481:E483"/>
  </mergeCells>
  <printOptions horizontalCentered="1"/>
  <pageMargins left="0" right="0" top="0" bottom="0" header="0" footer="0"/>
  <pageSetup paperSize="9" scale="38" firstPageNumber="0" orientation="landscape" r:id="rId1"/>
  <headerFooter alignWithMargins="0">
    <oddFooter>&amp;R&amp;P</oddFooter>
  </headerFooter>
  <rowBreaks count="17" manualBreakCount="17">
    <brk id="28" max="23" man="1"/>
    <brk id="53" max="23" man="1"/>
    <brk id="103" max="23" man="1"/>
    <brk id="169" max="23" man="1"/>
    <brk id="194" max="23" man="1"/>
    <brk id="309" max="23" man="1"/>
    <brk id="336" max="23" man="1"/>
    <brk id="366" max="23" man="1"/>
    <brk id="396" max="23" man="1"/>
    <brk id="420" max="23" man="1"/>
    <brk id="441" max="23" man="1"/>
    <brk id="459" max="23" man="1"/>
    <brk id="474" max="23" man="1"/>
    <brk id="495" max="23" man="1"/>
    <brk id="541" max="23" man="1"/>
    <brk id="569" max="23" man="1"/>
    <brk id="593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Лист1!Excel_BuiltIn__FilterDatabase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2024-05-15T11:29:50Z</cp:lastPrinted>
  <dcterms:created xsi:type="dcterms:W3CDTF">2023-01-12T11:31:44Z</dcterms:created>
  <dcterms:modified xsi:type="dcterms:W3CDTF">2024-07-01T04:14:26Z</dcterms:modified>
</cp:coreProperties>
</file>