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1"/>
  </bookViews>
  <sheets>
    <sheet name="Приложение 2" sheetId="1" r:id="rId1"/>
    <sheet name="Приложение 3 Расчет оценки эфф" sheetId="3" r:id="rId2"/>
    <sheet name="Приложение 3 Расчет степени дос" sheetId="4" r:id="rId3"/>
  </sheets>
  <definedNames>
    <definedName name="_xlnm.Print_Area" localSheetId="0">'Приложение 2'!$A$1:$AL$183</definedName>
    <definedName name="_xlnm.Print_Area" localSheetId="1">'Приложение 3 Расчет оценки эфф'!$A$1:$AR$91</definedName>
    <definedName name="_xlnm.Print_Area" localSheetId="2">'Приложение 3 Расчет степени дос'!$A$1:$H$26</definedName>
  </definedNames>
  <calcPr calcId="125725"/>
</workbook>
</file>

<file path=xl/calcChain.xml><?xml version="1.0" encoding="utf-8"?>
<calcChain xmlns="http://schemas.openxmlformats.org/spreadsheetml/2006/main">
  <c r="AO69" i="3"/>
  <c r="AO70" s="1"/>
  <c r="H15" i="4"/>
  <c r="H11"/>
  <c r="AD161" i="1"/>
  <c r="AC161"/>
  <c r="AD151"/>
  <c r="AC151"/>
  <c r="AD93"/>
  <c r="AC93"/>
  <c r="AD88"/>
  <c r="AC88"/>
  <c r="AC35"/>
  <c r="AC30"/>
  <c r="Y54"/>
  <c r="W54"/>
  <c r="Y115"/>
  <c r="W116"/>
  <c r="W115"/>
  <c r="J24"/>
  <c r="J23"/>
  <c r="J29"/>
  <c r="J28"/>
  <c r="J26"/>
  <c r="J21" s="1"/>
  <c r="I29"/>
  <c r="I28"/>
  <c r="I27"/>
  <c r="J32"/>
  <c r="J27" s="1"/>
  <c r="J33"/>
  <c r="J34"/>
  <c r="J31"/>
  <c r="I32"/>
  <c r="I33"/>
  <c r="I34"/>
  <c r="I31"/>
  <c r="I26" s="1"/>
  <c r="I21" s="1"/>
  <c r="J37"/>
  <c r="J38"/>
  <c r="J39"/>
  <c r="J36"/>
  <c r="I37"/>
  <c r="I38"/>
  <c r="I39"/>
  <c r="I36"/>
  <c r="J115"/>
  <c r="J116"/>
  <c r="I116"/>
  <c r="I115"/>
  <c r="J110"/>
  <c r="J111"/>
  <c r="J112"/>
  <c r="J109"/>
  <c r="I110"/>
  <c r="I111"/>
  <c r="I112"/>
  <c r="I109"/>
  <c r="J104"/>
  <c r="I104"/>
  <c r="J103"/>
  <c r="I102"/>
  <c r="I101"/>
  <c r="I100"/>
  <c r="I99"/>
  <c r="I98"/>
  <c r="J80"/>
  <c r="J81"/>
  <c r="J82"/>
  <c r="I80"/>
  <c r="I81"/>
  <c r="I76" s="1"/>
  <c r="I82"/>
  <c r="J105"/>
  <c r="J106"/>
  <c r="J107"/>
  <c r="I105"/>
  <c r="I106"/>
  <c r="I107"/>
  <c r="I103"/>
  <c r="J95"/>
  <c r="J96"/>
  <c r="J97"/>
  <c r="J94"/>
  <c r="I95"/>
  <c r="I96"/>
  <c r="I97"/>
  <c r="I94"/>
  <c r="I93"/>
  <c r="J90"/>
  <c r="J91"/>
  <c r="J92"/>
  <c r="J89"/>
  <c r="I90"/>
  <c r="I91"/>
  <c r="I92"/>
  <c r="I89"/>
  <c r="I88" s="1"/>
  <c r="J85"/>
  <c r="J86"/>
  <c r="J87"/>
  <c r="J84"/>
  <c r="I85"/>
  <c r="I86"/>
  <c r="I87"/>
  <c r="I84"/>
  <c r="J75"/>
  <c r="I75"/>
  <c r="J50"/>
  <c r="I51"/>
  <c r="I50"/>
  <c r="K54"/>
  <c r="J70"/>
  <c r="J71"/>
  <c r="J72"/>
  <c r="J69"/>
  <c r="I70"/>
  <c r="I71"/>
  <c r="I72"/>
  <c r="I69"/>
  <c r="J65"/>
  <c r="J66"/>
  <c r="J67"/>
  <c r="J64"/>
  <c r="I65"/>
  <c r="I66"/>
  <c r="I67"/>
  <c r="I64"/>
  <c r="I63"/>
  <c r="J60"/>
  <c r="J61"/>
  <c r="J62"/>
  <c r="J59"/>
  <c r="I60"/>
  <c r="I61"/>
  <c r="I62"/>
  <c r="I58" s="1"/>
  <c r="I59"/>
  <c r="J55"/>
  <c r="J56"/>
  <c r="I55"/>
  <c r="I56"/>
  <c r="K173"/>
  <c r="I174"/>
  <c r="I168"/>
  <c r="I167"/>
  <c r="I166"/>
  <c r="J163"/>
  <c r="J164"/>
  <c r="J165"/>
  <c r="J162"/>
  <c r="I163"/>
  <c r="I164"/>
  <c r="I165"/>
  <c r="I162"/>
  <c r="I161"/>
  <c r="J158"/>
  <c r="J159"/>
  <c r="J160"/>
  <c r="J157"/>
  <c r="I158"/>
  <c r="I159"/>
  <c r="I160"/>
  <c r="I157"/>
  <c r="J153"/>
  <c r="J154"/>
  <c r="J155"/>
  <c r="J152"/>
  <c r="I153"/>
  <c r="I154"/>
  <c r="I155"/>
  <c r="I152"/>
  <c r="I151"/>
  <c r="J133"/>
  <c r="J131"/>
  <c r="J132"/>
  <c r="I133"/>
  <c r="I132"/>
  <c r="I131" s="1"/>
  <c r="J128"/>
  <c r="J123" s="1"/>
  <c r="J127"/>
  <c r="J122"/>
  <c r="I123"/>
  <c r="I122"/>
  <c r="I121"/>
  <c r="J126"/>
  <c r="Y126"/>
  <c r="I126"/>
  <c r="I128"/>
  <c r="I127"/>
  <c r="V127"/>
  <c r="W127"/>
  <c r="X127"/>
  <c r="Y127"/>
  <c r="Z127"/>
  <c r="V128"/>
  <c r="W128"/>
  <c r="X128"/>
  <c r="Y128"/>
  <c r="Z128"/>
  <c r="J58" l="1"/>
  <c r="I30"/>
  <c r="I25"/>
  <c r="J22"/>
  <c r="J20" s="1"/>
  <c r="J25"/>
  <c r="J30"/>
  <c r="I35"/>
  <c r="J108"/>
  <c r="I108"/>
  <c r="J93"/>
  <c r="J88"/>
  <c r="I83"/>
  <c r="J68"/>
  <c r="I68"/>
  <c r="J63"/>
  <c r="J161"/>
  <c r="I156"/>
  <c r="J121"/>
  <c r="V122"/>
  <c r="V167" s="1"/>
  <c r="W122"/>
  <c r="W167" s="1"/>
  <c r="X122"/>
  <c r="X167" s="1"/>
  <c r="Y122"/>
  <c r="Y167" s="1"/>
  <c r="Z122"/>
  <c r="V123"/>
  <c r="W123"/>
  <c r="W168" s="1"/>
  <c r="X123"/>
  <c r="X168" s="1"/>
  <c r="Y123"/>
  <c r="Z123"/>
  <c r="V124"/>
  <c r="W124"/>
  <c r="X124"/>
  <c r="Y124"/>
  <c r="Z124"/>
  <c r="V125"/>
  <c r="W125"/>
  <c r="W170" s="1"/>
  <c r="X125"/>
  <c r="Y125"/>
  <c r="Z125"/>
  <c r="V170"/>
  <c r="X170"/>
  <c r="Y170"/>
  <c r="Z170"/>
  <c r="V169"/>
  <c r="W169"/>
  <c r="W174" s="1"/>
  <c r="X169"/>
  <c r="Y169"/>
  <c r="Y174" s="1"/>
  <c r="J174" s="1"/>
  <c r="Z169"/>
  <c r="Z174" s="1"/>
  <c r="V168"/>
  <c r="V173" s="1"/>
  <c r="Y168"/>
  <c r="Z167"/>
  <c r="X126"/>
  <c r="Z126"/>
  <c r="W126"/>
  <c r="W129"/>
  <c r="X129"/>
  <c r="Y129"/>
  <c r="Z129"/>
  <c r="W130"/>
  <c r="X130"/>
  <c r="Y130"/>
  <c r="Z130"/>
  <c r="V130"/>
  <c r="U167"/>
  <c r="U166"/>
  <c r="W161"/>
  <c r="X161"/>
  <c r="Y161"/>
  <c r="Z161"/>
  <c r="W156"/>
  <c r="X156"/>
  <c r="Y156"/>
  <c r="Z156"/>
  <c r="W151"/>
  <c r="X151"/>
  <c r="Y151"/>
  <c r="Z151"/>
  <c r="W146"/>
  <c r="X146"/>
  <c r="Y146"/>
  <c r="Z146"/>
  <c r="W141"/>
  <c r="X141"/>
  <c r="Y141"/>
  <c r="Z141"/>
  <c r="W136"/>
  <c r="X136"/>
  <c r="Y136"/>
  <c r="Z136"/>
  <c r="V136"/>
  <c r="W131"/>
  <c r="X131"/>
  <c r="Y131"/>
  <c r="Z131"/>
  <c r="Z116"/>
  <c r="V116"/>
  <c r="X116"/>
  <c r="Y116"/>
  <c r="U116"/>
  <c r="X115"/>
  <c r="Z115"/>
  <c r="V114"/>
  <c r="W108"/>
  <c r="X108"/>
  <c r="Y108"/>
  <c r="Z108"/>
  <c r="W107"/>
  <c r="X107"/>
  <c r="Y107"/>
  <c r="Z107"/>
  <c r="W106"/>
  <c r="X106"/>
  <c r="Y106"/>
  <c r="Z106"/>
  <c r="W105"/>
  <c r="X105"/>
  <c r="Y105"/>
  <c r="Y103" s="1"/>
  <c r="Z105"/>
  <c r="W104"/>
  <c r="X104"/>
  <c r="Y104"/>
  <c r="Z104"/>
  <c r="W103"/>
  <c r="X103"/>
  <c r="Z103"/>
  <c r="W102"/>
  <c r="X102"/>
  <c r="Y102"/>
  <c r="Z102"/>
  <c r="W101"/>
  <c r="X101"/>
  <c r="Y101"/>
  <c r="Z101"/>
  <c r="W100"/>
  <c r="X100"/>
  <c r="Y100"/>
  <c r="Z100"/>
  <c r="W99"/>
  <c r="X99"/>
  <c r="Y99"/>
  <c r="Z99"/>
  <c r="W98"/>
  <c r="X98"/>
  <c r="Z98"/>
  <c r="X173" l="1"/>
  <c r="X174"/>
  <c r="V174"/>
  <c r="Y121"/>
  <c r="Z121"/>
  <c r="V121"/>
  <c r="X121"/>
  <c r="Z168"/>
  <c r="Z173" s="1"/>
  <c r="W121"/>
  <c r="Z166"/>
  <c r="V166"/>
  <c r="W166"/>
  <c r="X166"/>
  <c r="Y166"/>
  <c r="Y98"/>
  <c r="W93"/>
  <c r="X93"/>
  <c r="Y93"/>
  <c r="Z93"/>
  <c r="W88"/>
  <c r="X88"/>
  <c r="Y88"/>
  <c r="Z88"/>
  <c r="W83"/>
  <c r="X83"/>
  <c r="Y83"/>
  <c r="Z83"/>
  <c r="W82"/>
  <c r="X82"/>
  <c r="Y82"/>
  <c r="Z82"/>
  <c r="W81"/>
  <c r="X81"/>
  <c r="X76" s="1"/>
  <c r="Y81"/>
  <c r="Y76" s="1"/>
  <c r="Z81"/>
  <c r="W80"/>
  <c r="W75" s="1"/>
  <c r="X80"/>
  <c r="X75" s="1"/>
  <c r="Y80"/>
  <c r="Y75" s="1"/>
  <c r="Z80"/>
  <c r="Z75" s="1"/>
  <c r="W79"/>
  <c r="X79"/>
  <c r="X78" s="1"/>
  <c r="Y79"/>
  <c r="Z79"/>
  <c r="V79"/>
  <c r="Z78"/>
  <c r="V78"/>
  <c r="W77"/>
  <c r="X77"/>
  <c r="Y77"/>
  <c r="Z77"/>
  <c r="Z76"/>
  <c r="Z74"/>
  <c r="W68"/>
  <c r="X68"/>
  <c r="Y68"/>
  <c r="Z68"/>
  <c r="W63"/>
  <c r="X63"/>
  <c r="Y63"/>
  <c r="Z63"/>
  <c r="W58"/>
  <c r="X58"/>
  <c r="Y58"/>
  <c r="Z58"/>
  <c r="V58"/>
  <c r="W57"/>
  <c r="W52" s="1"/>
  <c r="W117" s="1"/>
  <c r="W175" s="1"/>
  <c r="X57"/>
  <c r="X52" s="1"/>
  <c r="X117" s="1"/>
  <c r="X175" s="1"/>
  <c r="Y57"/>
  <c r="Y52" s="1"/>
  <c r="Y117" s="1"/>
  <c r="Y175" s="1"/>
  <c r="Z57"/>
  <c r="Z52" s="1"/>
  <c r="Z117" s="1"/>
  <c r="Z175" s="1"/>
  <c r="W56"/>
  <c r="X56"/>
  <c r="X51" s="1"/>
  <c r="Y56"/>
  <c r="Y51" s="1"/>
  <c r="Z56"/>
  <c r="W55"/>
  <c r="X55"/>
  <c r="X50" s="1"/>
  <c r="Y55"/>
  <c r="Z55"/>
  <c r="I54"/>
  <c r="X54"/>
  <c r="J54"/>
  <c r="Z54"/>
  <c r="Z49" s="1"/>
  <c r="Z114" s="1"/>
  <c r="Z113" s="1"/>
  <c r="W53"/>
  <c r="X53"/>
  <c r="Y53"/>
  <c r="Z53"/>
  <c r="V51"/>
  <c r="W51"/>
  <c r="Z51"/>
  <c r="V50"/>
  <c r="W50"/>
  <c r="Y50"/>
  <c r="Z50"/>
  <c r="V49"/>
  <c r="W49"/>
  <c r="W114" s="1"/>
  <c r="W113" s="1"/>
  <c r="X49"/>
  <c r="X114" s="1"/>
  <c r="X113" s="1"/>
  <c r="W44"/>
  <c r="X44"/>
  <c r="Y44"/>
  <c r="Z44"/>
  <c r="W43"/>
  <c r="X43"/>
  <c r="Y43"/>
  <c r="Z43"/>
  <c r="X42"/>
  <c r="Z42"/>
  <c r="W22"/>
  <c r="X22"/>
  <c r="Z22"/>
  <c r="W23"/>
  <c r="X23"/>
  <c r="Y23"/>
  <c r="Z23"/>
  <c r="W24"/>
  <c r="X24"/>
  <c r="Y24"/>
  <c r="Z24"/>
  <c r="V24"/>
  <c r="W30"/>
  <c r="X30"/>
  <c r="Y30"/>
  <c r="Z30"/>
  <c r="W29"/>
  <c r="X29"/>
  <c r="Y29"/>
  <c r="Z29"/>
  <c r="W28"/>
  <c r="X28"/>
  <c r="Y28"/>
  <c r="Z28"/>
  <c r="W27"/>
  <c r="X27"/>
  <c r="Y27"/>
  <c r="Y22" s="1"/>
  <c r="Z27"/>
  <c r="W26"/>
  <c r="W21" s="1"/>
  <c r="W41" s="1"/>
  <c r="X26"/>
  <c r="X21" s="1"/>
  <c r="X41" s="1"/>
  <c r="Y26"/>
  <c r="Y21" s="1"/>
  <c r="Y41" s="1"/>
  <c r="Z26"/>
  <c r="Z21" s="1"/>
  <c r="W25"/>
  <c r="X25"/>
  <c r="Y25"/>
  <c r="Z25"/>
  <c r="X35"/>
  <c r="W35"/>
  <c r="Y35"/>
  <c r="Z35"/>
  <c r="AD35"/>
  <c r="AD30"/>
  <c r="X172" l="1"/>
  <c r="X171" s="1"/>
  <c r="X40"/>
  <c r="Z20"/>
  <c r="Z41"/>
  <c r="X20"/>
  <c r="Y74"/>
  <c r="J79"/>
  <c r="W74"/>
  <c r="I79"/>
  <c r="J49"/>
  <c r="Y172"/>
  <c r="Y49"/>
  <c r="Y114" s="1"/>
  <c r="Y113" s="1"/>
  <c r="I49"/>
  <c r="W172"/>
  <c r="W20"/>
  <c r="Y20"/>
  <c r="Y42"/>
  <c r="W42"/>
  <c r="Y78"/>
  <c r="W78"/>
  <c r="W76"/>
  <c r="W73" s="1"/>
  <c r="Z73"/>
  <c r="Y73"/>
  <c r="X74"/>
  <c r="X73" s="1"/>
  <c r="Z48"/>
  <c r="W48"/>
  <c r="X48"/>
  <c r="D13" i="4"/>
  <c r="E17"/>
  <c r="E19"/>
  <c r="D20"/>
  <c r="E20"/>
  <c r="D21"/>
  <c r="E21"/>
  <c r="E24"/>
  <c r="D24"/>
  <c r="E23"/>
  <c r="D23"/>
  <c r="D19"/>
  <c r="D17"/>
  <c r="E16"/>
  <c r="D16"/>
  <c r="E15"/>
  <c r="D15"/>
  <c r="E13"/>
  <c r="E12"/>
  <c r="D12"/>
  <c r="E11"/>
  <c r="D11"/>
  <c r="L68" i="3"/>
  <c r="AK31"/>
  <c r="S108" i="1"/>
  <c r="R175"/>
  <c r="P175"/>
  <c r="R174"/>
  <c r="P174"/>
  <c r="P173"/>
  <c r="P172"/>
  <c r="P171"/>
  <c r="R161"/>
  <c r="Q161"/>
  <c r="P161"/>
  <c r="O161"/>
  <c r="R156"/>
  <c r="Q156"/>
  <c r="P156"/>
  <c r="O156"/>
  <c r="R151"/>
  <c r="Q151"/>
  <c r="P151"/>
  <c r="O151"/>
  <c r="R146"/>
  <c r="Q146"/>
  <c r="P146"/>
  <c r="O146"/>
  <c r="R141"/>
  <c r="Q141"/>
  <c r="P141"/>
  <c r="O141"/>
  <c r="R136"/>
  <c r="Q136"/>
  <c r="P136"/>
  <c r="O136"/>
  <c r="R131"/>
  <c r="Q131"/>
  <c r="P131"/>
  <c r="O131"/>
  <c r="R130"/>
  <c r="Q130"/>
  <c r="Q125"/>
  <c r="Q170"/>
  <c r="P130"/>
  <c r="O130"/>
  <c r="O125"/>
  <c r="O170"/>
  <c r="R129"/>
  <c r="Q129"/>
  <c r="Q124"/>
  <c r="Q169"/>
  <c r="P129"/>
  <c r="O129"/>
  <c r="R128"/>
  <c r="Q128"/>
  <c r="Q123"/>
  <c r="Q168"/>
  <c r="P128"/>
  <c r="O128"/>
  <c r="O123"/>
  <c r="O168"/>
  <c r="R127"/>
  <c r="R126"/>
  <c r="Q127"/>
  <c r="Q122"/>
  <c r="P127"/>
  <c r="P126"/>
  <c r="O127"/>
  <c r="O126"/>
  <c r="R108"/>
  <c r="Q108"/>
  <c r="P108"/>
  <c r="O108"/>
  <c r="R107"/>
  <c r="Q107"/>
  <c r="Q102"/>
  <c r="P107"/>
  <c r="O107"/>
  <c r="R106"/>
  <c r="R101"/>
  <c r="Q106"/>
  <c r="Q101"/>
  <c r="P106"/>
  <c r="O106"/>
  <c r="R105"/>
  <c r="R103"/>
  <c r="Q105"/>
  <c r="Q100"/>
  <c r="P105"/>
  <c r="O105"/>
  <c r="O100"/>
  <c r="O98"/>
  <c r="O103"/>
  <c r="R104"/>
  <c r="R99"/>
  <c r="Q104"/>
  <c r="Q99"/>
  <c r="P104"/>
  <c r="P103"/>
  <c r="O104"/>
  <c r="Q103"/>
  <c r="R102"/>
  <c r="O102"/>
  <c r="O101"/>
  <c r="O99"/>
  <c r="R93"/>
  <c r="Q93"/>
  <c r="P93"/>
  <c r="O93"/>
  <c r="R88"/>
  <c r="Q88"/>
  <c r="P88"/>
  <c r="O88"/>
  <c r="R83"/>
  <c r="Q83"/>
  <c r="P83"/>
  <c r="O83"/>
  <c r="R82"/>
  <c r="R77"/>
  <c r="Q82"/>
  <c r="P82"/>
  <c r="O82"/>
  <c r="O77"/>
  <c r="R81"/>
  <c r="Q81"/>
  <c r="Q76"/>
  <c r="P81"/>
  <c r="O81"/>
  <c r="R80"/>
  <c r="R75"/>
  <c r="Q80"/>
  <c r="P80"/>
  <c r="P78"/>
  <c r="O80"/>
  <c r="O75"/>
  <c r="R79"/>
  <c r="R74"/>
  <c r="Q79"/>
  <c r="Q78"/>
  <c r="P79"/>
  <c r="O79"/>
  <c r="O78"/>
  <c r="Q77"/>
  <c r="R76"/>
  <c r="O76"/>
  <c r="Q75"/>
  <c r="O74"/>
  <c r="R68"/>
  <c r="Q68"/>
  <c r="P68"/>
  <c r="O68"/>
  <c r="R63"/>
  <c r="Q63"/>
  <c r="P63"/>
  <c r="O63"/>
  <c r="R58"/>
  <c r="Q58"/>
  <c r="P58"/>
  <c r="O58"/>
  <c r="R57"/>
  <c r="Q57"/>
  <c r="Q53" s="1"/>
  <c r="P57"/>
  <c r="O57"/>
  <c r="O52" s="1"/>
  <c r="R56"/>
  <c r="Q56"/>
  <c r="P56"/>
  <c r="O56"/>
  <c r="R55"/>
  <c r="Q55"/>
  <c r="P55"/>
  <c r="O55"/>
  <c r="O50"/>
  <c r="R54"/>
  <c r="Q54"/>
  <c r="P54"/>
  <c r="P53"/>
  <c r="O54"/>
  <c r="O49"/>
  <c r="R53"/>
  <c r="Q52"/>
  <c r="Q51"/>
  <c r="O51"/>
  <c r="O116"/>
  <c r="O174"/>
  <c r="Q49"/>
  <c r="R35"/>
  <c r="Q35"/>
  <c r="P35"/>
  <c r="O35"/>
  <c r="R30"/>
  <c r="Q30"/>
  <c r="P30"/>
  <c r="O30"/>
  <c r="R29"/>
  <c r="R24"/>
  <c r="R44"/>
  <c r="Q29"/>
  <c r="Q24"/>
  <c r="P29"/>
  <c r="O29"/>
  <c r="R28"/>
  <c r="R23"/>
  <c r="R43"/>
  <c r="Q28"/>
  <c r="P28"/>
  <c r="P23"/>
  <c r="O28"/>
  <c r="O23"/>
  <c r="O43"/>
  <c r="R27"/>
  <c r="R22"/>
  <c r="Q27"/>
  <c r="P27"/>
  <c r="P22"/>
  <c r="O27"/>
  <c r="O22"/>
  <c r="O42"/>
  <c r="R26"/>
  <c r="R25" s="1"/>
  <c r="Q26"/>
  <c r="Q25" s="1"/>
  <c r="P26"/>
  <c r="P21" s="1"/>
  <c r="P20" s="1"/>
  <c r="O26"/>
  <c r="O21" s="1"/>
  <c r="P25"/>
  <c r="O25"/>
  <c r="P24"/>
  <c r="O24"/>
  <c r="O44"/>
  <c r="Q23"/>
  <c r="Q116"/>
  <c r="R21"/>
  <c r="R41"/>
  <c r="Q21"/>
  <c r="Q41" s="1"/>
  <c r="S127"/>
  <c r="S128"/>
  <c r="S123"/>
  <c r="K127"/>
  <c r="K126"/>
  <c r="K128"/>
  <c r="I134"/>
  <c r="J134"/>
  <c r="I135"/>
  <c r="J135"/>
  <c r="J156"/>
  <c r="J83"/>
  <c r="I22"/>
  <c r="J42"/>
  <c r="I24"/>
  <c r="I44" s="1"/>
  <c r="J41"/>
  <c r="N175"/>
  <c r="L175"/>
  <c r="N174"/>
  <c r="L174"/>
  <c r="L173"/>
  <c r="L172"/>
  <c r="L171"/>
  <c r="N161"/>
  <c r="M161"/>
  <c r="L161"/>
  <c r="K161"/>
  <c r="N156"/>
  <c r="M156"/>
  <c r="L156"/>
  <c r="K156"/>
  <c r="N151"/>
  <c r="M151"/>
  <c r="L151"/>
  <c r="K151"/>
  <c r="N146"/>
  <c r="M146"/>
  <c r="L146"/>
  <c r="K146"/>
  <c r="N141"/>
  <c r="M141"/>
  <c r="L141"/>
  <c r="K141"/>
  <c r="N136"/>
  <c r="M136"/>
  <c r="L136"/>
  <c r="K136"/>
  <c r="N131"/>
  <c r="M131"/>
  <c r="L131"/>
  <c r="K131"/>
  <c r="N130"/>
  <c r="M130"/>
  <c r="J130"/>
  <c r="J125"/>
  <c r="L130"/>
  <c r="K130"/>
  <c r="I130"/>
  <c r="I125"/>
  <c r="I170"/>
  <c r="K125"/>
  <c r="K170"/>
  <c r="N129"/>
  <c r="M129"/>
  <c r="M124"/>
  <c r="M169"/>
  <c r="L129"/>
  <c r="K129"/>
  <c r="N128"/>
  <c r="M128"/>
  <c r="M123"/>
  <c r="M168"/>
  <c r="L128"/>
  <c r="K123"/>
  <c r="K168"/>
  <c r="N127"/>
  <c r="M127"/>
  <c r="M122"/>
  <c r="M126"/>
  <c r="L127"/>
  <c r="L126"/>
  <c r="K122"/>
  <c r="K167"/>
  <c r="K166"/>
  <c r="N126"/>
  <c r="K124"/>
  <c r="K169"/>
  <c r="N108"/>
  <c r="M108"/>
  <c r="L108"/>
  <c r="K108"/>
  <c r="N107"/>
  <c r="M107"/>
  <c r="L107"/>
  <c r="K107"/>
  <c r="K102"/>
  <c r="N106"/>
  <c r="N101"/>
  <c r="M106"/>
  <c r="L106"/>
  <c r="K106"/>
  <c r="K101"/>
  <c r="N105"/>
  <c r="N100"/>
  <c r="N115"/>
  <c r="N173"/>
  <c r="M105"/>
  <c r="M100"/>
  <c r="L105"/>
  <c r="L103"/>
  <c r="K105"/>
  <c r="K100"/>
  <c r="N104"/>
  <c r="N99"/>
  <c r="M104"/>
  <c r="M103"/>
  <c r="J99"/>
  <c r="L104"/>
  <c r="K104"/>
  <c r="K99"/>
  <c r="K98"/>
  <c r="N103"/>
  <c r="N102"/>
  <c r="M101"/>
  <c r="M99"/>
  <c r="M98"/>
  <c r="N93"/>
  <c r="M93"/>
  <c r="L93"/>
  <c r="K93"/>
  <c r="N88"/>
  <c r="M88"/>
  <c r="L88"/>
  <c r="K88"/>
  <c r="N83"/>
  <c r="M83"/>
  <c r="L83"/>
  <c r="K83"/>
  <c r="N82"/>
  <c r="N77"/>
  <c r="M82"/>
  <c r="J77"/>
  <c r="L82"/>
  <c r="K82"/>
  <c r="K77"/>
  <c r="N81"/>
  <c r="N76"/>
  <c r="N73"/>
  <c r="M81"/>
  <c r="J76"/>
  <c r="M76"/>
  <c r="L81"/>
  <c r="K81"/>
  <c r="N80"/>
  <c r="N75"/>
  <c r="M80"/>
  <c r="M75"/>
  <c r="L80"/>
  <c r="K80"/>
  <c r="K75"/>
  <c r="K115"/>
  <c r="N79"/>
  <c r="M79"/>
  <c r="M74"/>
  <c r="M73"/>
  <c r="M78"/>
  <c r="L79"/>
  <c r="L78"/>
  <c r="K79"/>
  <c r="K78"/>
  <c r="M77"/>
  <c r="K76"/>
  <c r="N74"/>
  <c r="N68"/>
  <c r="M68"/>
  <c r="L68"/>
  <c r="K68"/>
  <c r="N63"/>
  <c r="M63"/>
  <c r="L63"/>
  <c r="K63"/>
  <c r="N58"/>
  <c r="M58"/>
  <c r="L58"/>
  <c r="K58"/>
  <c r="N57"/>
  <c r="M57"/>
  <c r="M52" s="1"/>
  <c r="L57"/>
  <c r="K57"/>
  <c r="K52" s="1"/>
  <c r="N56"/>
  <c r="M56"/>
  <c r="M51"/>
  <c r="L56"/>
  <c r="K56"/>
  <c r="N55"/>
  <c r="M55"/>
  <c r="M50"/>
  <c r="M115"/>
  <c r="L55"/>
  <c r="K55"/>
  <c r="K50"/>
  <c r="N54"/>
  <c r="N53"/>
  <c r="M54"/>
  <c r="M49"/>
  <c r="L54"/>
  <c r="L53"/>
  <c r="K49"/>
  <c r="N35"/>
  <c r="M35"/>
  <c r="L35"/>
  <c r="K35"/>
  <c r="N30"/>
  <c r="M30"/>
  <c r="L30"/>
  <c r="K30"/>
  <c r="N29"/>
  <c r="M29"/>
  <c r="L29"/>
  <c r="L24"/>
  <c r="K29"/>
  <c r="N28"/>
  <c r="N23"/>
  <c r="N43"/>
  <c r="M28"/>
  <c r="L28"/>
  <c r="L23"/>
  <c r="K28"/>
  <c r="K23"/>
  <c r="K43"/>
  <c r="N27"/>
  <c r="M27"/>
  <c r="M22"/>
  <c r="M42"/>
  <c r="M173"/>
  <c r="L27"/>
  <c r="K27"/>
  <c r="N26"/>
  <c r="M26"/>
  <c r="M21" s="1"/>
  <c r="L26"/>
  <c r="K26"/>
  <c r="K25" s="1"/>
  <c r="N25"/>
  <c r="L25"/>
  <c r="N24"/>
  <c r="N44"/>
  <c r="M24"/>
  <c r="K24"/>
  <c r="K44"/>
  <c r="M23"/>
  <c r="M43"/>
  <c r="N22"/>
  <c r="N42"/>
  <c r="L22"/>
  <c r="K22"/>
  <c r="N21"/>
  <c r="N41" s="1"/>
  <c r="L21"/>
  <c r="K21"/>
  <c r="K20" s="1"/>
  <c r="K41"/>
  <c r="K172" s="1"/>
  <c r="AD68"/>
  <c r="AC68"/>
  <c r="L85" i="3"/>
  <c r="AK85" s="1"/>
  <c r="G85"/>
  <c r="U128" i="1"/>
  <c r="U123"/>
  <c r="U127"/>
  <c r="V161"/>
  <c r="U161"/>
  <c r="T161"/>
  <c r="S161"/>
  <c r="T175"/>
  <c r="T174"/>
  <c r="T173"/>
  <c r="T172"/>
  <c r="T171"/>
  <c r="AD156"/>
  <c r="V156"/>
  <c r="U156"/>
  <c r="T156"/>
  <c r="S156"/>
  <c r="V151"/>
  <c r="U151"/>
  <c r="T151"/>
  <c r="S151"/>
  <c r="J150"/>
  <c r="I150"/>
  <c r="J149"/>
  <c r="I149"/>
  <c r="J148"/>
  <c r="I148"/>
  <c r="J147"/>
  <c r="I147"/>
  <c r="I146"/>
  <c r="V146"/>
  <c r="U146"/>
  <c r="T146"/>
  <c r="S146"/>
  <c r="J145"/>
  <c r="I145"/>
  <c r="J144"/>
  <c r="I144"/>
  <c r="J143"/>
  <c r="I143"/>
  <c r="J142"/>
  <c r="J141"/>
  <c r="I142"/>
  <c r="I141"/>
  <c r="V141"/>
  <c r="U141"/>
  <c r="T141"/>
  <c r="S141"/>
  <c r="J140"/>
  <c r="I140"/>
  <c r="J139"/>
  <c r="I139"/>
  <c r="J138"/>
  <c r="J136"/>
  <c r="I138"/>
  <c r="J137"/>
  <c r="I137"/>
  <c r="I136"/>
  <c r="AD136"/>
  <c r="AC136"/>
  <c r="U136"/>
  <c r="T136"/>
  <c r="S136"/>
  <c r="AD131"/>
  <c r="AC131"/>
  <c r="V131"/>
  <c r="U131"/>
  <c r="T131"/>
  <c r="S131"/>
  <c r="U130"/>
  <c r="U125"/>
  <c r="T130"/>
  <c r="S130"/>
  <c r="V129"/>
  <c r="U129"/>
  <c r="J129"/>
  <c r="J124"/>
  <c r="T129"/>
  <c r="S129"/>
  <c r="V126"/>
  <c r="T128"/>
  <c r="T127"/>
  <c r="T126"/>
  <c r="S125"/>
  <c r="S170"/>
  <c r="AD108"/>
  <c r="AC108"/>
  <c r="V108"/>
  <c r="U108"/>
  <c r="T108"/>
  <c r="V107"/>
  <c r="V102"/>
  <c r="U107"/>
  <c r="U103"/>
  <c r="T107"/>
  <c r="S107"/>
  <c r="S102"/>
  <c r="V106"/>
  <c r="U106"/>
  <c r="T106"/>
  <c r="S106"/>
  <c r="V105"/>
  <c r="V100"/>
  <c r="U105"/>
  <c r="J100"/>
  <c r="T105"/>
  <c r="T103"/>
  <c r="S105"/>
  <c r="S100"/>
  <c r="V104"/>
  <c r="V99"/>
  <c r="V98"/>
  <c r="U104"/>
  <c r="T104"/>
  <c r="S104"/>
  <c r="S103"/>
  <c r="S101"/>
  <c r="V93"/>
  <c r="U93"/>
  <c r="T93"/>
  <c r="S93"/>
  <c r="V88"/>
  <c r="U88"/>
  <c r="T88"/>
  <c r="S88"/>
  <c r="AD83"/>
  <c r="AC83"/>
  <c r="V83"/>
  <c r="U83"/>
  <c r="T83"/>
  <c r="S83"/>
  <c r="V82"/>
  <c r="V77"/>
  <c r="U82"/>
  <c r="T82"/>
  <c r="S82"/>
  <c r="S77"/>
  <c r="V81"/>
  <c r="V76"/>
  <c r="U81"/>
  <c r="T81"/>
  <c r="S81"/>
  <c r="V80"/>
  <c r="V75"/>
  <c r="V115"/>
  <c r="U80"/>
  <c r="U78"/>
  <c r="T80"/>
  <c r="S80"/>
  <c r="U79"/>
  <c r="T79"/>
  <c r="S79"/>
  <c r="V68"/>
  <c r="U68"/>
  <c r="T68"/>
  <c r="S68"/>
  <c r="V63"/>
  <c r="U63"/>
  <c r="T63"/>
  <c r="S63"/>
  <c r="AD58"/>
  <c r="AC58"/>
  <c r="U58"/>
  <c r="T58"/>
  <c r="S58"/>
  <c r="V57"/>
  <c r="V52" s="1"/>
  <c r="U57"/>
  <c r="T57"/>
  <c r="S57"/>
  <c r="S52" s="1"/>
  <c r="V56"/>
  <c r="U56"/>
  <c r="U51"/>
  <c r="T56"/>
  <c r="S56"/>
  <c r="V55"/>
  <c r="U55"/>
  <c r="U53"/>
  <c r="T55"/>
  <c r="S55"/>
  <c r="V54"/>
  <c r="V53"/>
  <c r="U54"/>
  <c r="T54"/>
  <c r="T53"/>
  <c r="S54"/>
  <c r="S51"/>
  <c r="U50"/>
  <c r="U49"/>
  <c r="V35"/>
  <c r="U35"/>
  <c r="T35"/>
  <c r="S35"/>
  <c r="V30"/>
  <c r="U30"/>
  <c r="T30"/>
  <c r="S30"/>
  <c r="V29"/>
  <c r="V44"/>
  <c r="U29"/>
  <c r="U24"/>
  <c r="U44"/>
  <c r="T29"/>
  <c r="S29"/>
  <c r="S24"/>
  <c r="S44"/>
  <c r="V28"/>
  <c r="V23"/>
  <c r="V43"/>
  <c r="U28"/>
  <c r="U23"/>
  <c r="U43"/>
  <c r="T28"/>
  <c r="T23"/>
  <c r="S28"/>
  <c r="S23"/>
  <c r="S43"/>
  <c r="I23"/>
  <c r="I43" s="1"/>
  <c r="V27"/>
  <c r="U27"/>
  <c r="U22"/>
  <c r="U42"/>
  <c r="T27"/>
  <c r="T22"/>
  <c r="S27"/>
  <c r="V26"/>
  <c r="V25" s="1"/>
  <c r="U26"/>
  <c r="U21" s="1"/>
  <c r="U20" s="1"/>
  <c r="T26"/>
  <c r="T25"/>
  <c r="S26"/>
  <c r="S25" s="1"/>
  <c r="T24"/>
  <c r="J44"/>
  <c r="V22"/>
  <c r="V42"/>
  <c r="V21"/>
  <c r="V20" s="1"/>
  <c r="V41"/>
  <c r="V172" s="1"/>
  <c r="T84" i="3"/>
  <c r="R84"/>
  <c r="P84"/>
  <c r="N84"/>
  <c r="G84"/>
  <c r="L84" s="1"/>
  <c r="E84"/>
  <c r="T83"/>
  <c r="R83"/>
  <c r="P83"/>
  <c r="N83"/>
  <c r="G82"/>
  <c r="L82"/>
  <c r="E82"/>
  <c r="G81"/>
  <c r="E81"/>
  <c r="T80"/>
  <c r="R80"/>
  <c r="P80"/>
  <c r="N80"/>
  <c r="G80"/>
  <c r="E80"/>
  <c r="Z68"/>
  <c r="R68" s="1"/>
  <c r="V68"/>
  <c r="N68" s="1"/>
  <c r="T68"/>
  <c r="P68"/>
  <c r="T64"/>
  <c r="R64"/>
  <c r="P64"/>
  <c r="N64"/>
  <c r="G64"/>
  <c r="E64"/>
  <c r="T63"/>
  <c r="R63"/>
  <c r="P63"/>
  <c r="N63"/>
  <c r="G63"/>
  <c r="E63"/>
  <c r="T57"/>
  <c r="R57"/>
  <c r="P57"/>
  <c r="N57"/>
  <c r="G57"/>
  <c r="L57" s="1"/>
  <c r="E57"/>
  <c r="T56"/>
  <c r="AG56" s="1"/>
  <c r="AK56" s="1"/>
  <c r="R56"/>
  <c r="P56"/>
  <c r="N56"/>
  <c r="G56"/>
  <c r="E56"/>
  <c r="T52"/>
  <c r="R52"/>
  <c r="AG52"/>
  <c r="AK52" s="1"/>
  <c r="P52"/>
  <c r="N52"/>
  <c r="G51"/>
  <c r="L51"/>
  <c r="E51"/>
  <c r="G50"/>
  <c r="L50" s="1"/>
  <c r="E50"/>
  <c r="T48"/>
  <c r="R48"/>
  <c r="P48"/>
  <c r="N48"/>
  <c r="G48"/>
  <c r="E48"/>
  <c r="T47"/>
  <c r="R47"/>
  <c r="P47"/>
  <c r="N47"/>
  <c r="G47"/>
  <c r="L47"/>
  <c r="E47"/>
  <c r="AC32"/>
  <c r="Z32"/>
  <c r="Y32"/>
  <c r="V32"/>
  <c r="T31"/>
  <c r="R31"/>
  <c r="P31"/>
  <c r="P32" s="1"/>
  <c r="N31"/>
  <c r="G31"/>
  <c r="E31"/>
  <c r="T30"/>
  <c r="T32" s="1"/>
  <c r="R30"/>
  <c r="R32" s="1"/>
  <c r="P30"/>
  <c r="N30"/>
  <c r="G30"/>
  <c r="E30"/>
  <c r="L30" s="1"/>
  <c r="L32" s="1"/>
  <c r="S50" i="1"/>
  <c r="U76"/>
  <c r="T78"/>
  <c r="S99"/>
  <c r="S98"/>
  <c r="S124"/>
  <c r="S169"/>
  <c r="J146"/>
  <c r="U101"/>
  <c r="U77"/>
  <c r="U99"/>
  <c r="U124"/>
  <c r="U169"/>
  <c r="L80" i="3"/>
  <c r="U74" i="1"/>
  <c r="U114"/>
  <c r="S53"/>
  <c r="J151"/>
  <c r="J35"/>
  <c r="K121"/>
  <c r="S122"/>
  <c r="S78"/>
  <c r="S49"/>
  <c r="S114"/>
  <c r="U75"/>
  <c r="U73"/>
  <c r="U100"/>
  <c r="U126"/>
  <c r="U122"/>
  <c r="S74"/>
  <c r="S75"/>
  <c r="S115"/>
  <c r="S167"/>
  <c r="U115"/>
  <c r="H23" i="4"/>
  <c r="H13"/>
  <c r="H19"/>
  <c r="L20" i="1"/>
  <c r="U170"/>
  <c r="K51"/>
  <c r="K116"/>
  <c r="K174"/>
  <c r="N78"/>
  <c r="M102"/>
  <c r="M125"/>
  <c r="O53"/>
  <c r="O124"/>
  <c r="V74"/>
  <c r="V101"/>
  <c r="N20"/>
  <c r="K53"/>
  <c r="K103"/>
  <c r="J51"/>
  <c r="J101"/>
  <c r="I129"/>
  <c r="I124"/>
  <c r="I169"/>
  <c r="T21"/>
  <c r="T20" s="1"/>
  <c r="Q126"/>
  <c r="O169"/>
  <c r="AO37" i="3"/>
  <c r="M170" i="1"/>
  <c r="J170"/>
  <c r="M114"/>
  <c r="O114"/>
  <c r="O73"/>
  <c r="O115"/>
  <c r="O173"/>
  <c r="Q121"/>
  <c r="Q167"/>
  <c r="Q166"/>
  <c r="J168"/>
  <c r="N98"/>
  <c r="N114"/>
  <c r="R114"/>
  <c r="R73"/>
  <c r="U174"/>
  <c r="M116"/>
  <c r="Q98"/>
  <c r="M167"/>
  <c r="M121"/>
  <c r="S121"/>
  <c r="S168"/>
  <c r="U41"/>
  <c r="U172" s="1"/>
  <c r="U168"/>
  <c r="U121"/>
  <c r="J43"/>
  <c r="R42"/>
  <c r="R40"/>
  <c r="R20"/>
  <c r="Q117"/>
  <c r="Q175" s="1"/>
  <c r="Q44"/>
  <c r="S166"/>
  <c r="R98"/>
  <c r="U173"/>
  <c r="V40"/>
  <c r="J169"/>
  <c r="V103"/>
  <c r="J102"/>
  <c r="O122"/>
  <c r="V73"/>
  <c r="R78"/>
  <c r="S22"/>
  <c r="S42"/>
  <c r="S173"/>
  <c r="U52"/>
  <c r="U102"/>
  <c r="U98"/>
  <c r="K42"/>
  <c r="M44"/>
  <c r="M53"/>
  <c r="K74"/>
  <c r="I77"/>
  <c r="Q22"/>
  <c r="Q43"/>
  <c r="Q174"/>
  <c r="Q50"/>
  <c r="Q74"/>
  <c r="R100"/>
  <c r="R115"/>
  <c r="R173"/>
  <c r="U25"/>
  <c r="S126"/>
  <c r="S76"/>
  <c r="S116"/>
  <c r="S174"/>
  <c r="U40"/>
  <c r="M174"/>
  <c r="N113"/>
  <c r="Q115"/>
  <c r="Q48"/>
  <c r="Q114"/>
  <c r="Q73"/>
  <c r="O121"/>
  <c r="O167"/>
  <c r="O166"/>
  <c r="K114"/>
  <c r="K73"/>
  <c r="R172"/>
  <c r="R171" s="1"/>
  <c r="R113"/>
  <c r="I41"/>
  <c r="Q42"/>
  <c r="Q20"/>
  <c r="K40"/>
  <c r="J167"/>
  <c r="J166"/>
  <c r="M166"/>
  <c r="S73"/>
  <c r="Q173"/>
  <c r="AG80" i="3" l="1"/>
  <c r="AK80" s="1"/>
  <c r="AG84"/>
  <c r="AK84" s="1"/>
  <c r="AG83"/>
  <c r="L81"/>
  <c r="L83" s="1"/>
  <c r="AG47"/>
  <c r="AK47" s="1"/>
  <c r="AG30"/>
  <c r="AG32" s="1"/>
  <c r="N32"/>
  <c r="AK30"/>
  <c r="AK32" s="1"/>
  <c r="O48" i="1"/>
  <c r="O117"/>
  <c r="Q113"/>
  <c r="M48"/>
  <c r="M117"/>
  <c r="K117"/>
  <c r="K48"/>
  <c r="S48"/>
  <c r="S117"/>
  <c r="J57"/>
  <c r="U117"/>
  <c r="U48"/>
  <c r="V117"/>
  <c r="V48"/>
  <c r="I57"/>
  <c r="N40"/>
  <c r="N172"/>
  <c r="N171" s="1"/>
  <c r="O41"/>
  <c r="O20"/>
  <c r="M41"/>
  <c r="M20"/>
  <c r="Q172"/>
  <c r="Q171" s="1"/>
  <c r="Q40"/>
  <c r="S21"/>
  <c r="Z172"/>
  <c r="Z171" s="1"/>
  <c r="Z40"/>
  <c r="M25"/>
  <c r="J74"/>
  <c r="J78"/>
  <c r="J73"/>
  <c r="I78"/>
  <c r="I74"/>
  <c r="I73" s="1"/>
  <c r="J114"/>
  <c r="Y48"/>
  <c r="I114"/>
  <c r="Y40"/>
  <c r="Y173"/>
  <c r="I42"/>
  <c r="I40" s="1"/>
  <c r="I20"/>
  <c r="W173"/>
  <c r="W40"/>
  <c r="J40"/>
  <c r="J98"/>
  <c r="AG68" i="3"/>
  <c r="AG57"/>
  <c r="AK57" s="1"/>
  <c r="AO53" l="1"/>
  <c r="AK83"/>
  <c r="AO89" s="1"/>
  <c r="AO90" s="1"/>
  <c r="O175" i="1"/>
  <c r="O113"/>
  <c r="M175"/>
  <c r="M113"/>
  <c r="V175"/>
  <c r="V171" s="1"/>
  <c r="V113"/>
  <c r="J53"/>
  <c r="J52"/>
  <c r="I52"/>
  <c r="I53"/>
  <c r="U175"/>
  <c r="U113"/>
  <c r="S113"/>
  <c r="S175"/>
  <c r="K175"/>
  <c r="K113"/>
  <c r="S20"/>
  <c r="S41"/>
  <c r="M40"/>
  <c r="M172"/>
  <c r="O40"/>
  <c r="O172"/>
  <c r="J173"/>
  <c r="Y171"/>
  <c r="I173"/>
  <c r="W171"/>
  <c r="AO91" i="3" l="1"/>
  <c r="I175" i="1"/>
  <c r="K171"/>
  <c r="J175"/>
  <c r="U171"/>
  <c r="J117"/>
  <c r="J113" s="1"/>
  <c r="J48"/>
  <c r="I117"/>
  <c r="I113" s="1"/>
  <c r="I48"/>
  <c r="O171"/>
  <c r="I172"/>
  <c r="I171" s="1"/>
  <c r="S40"/>
  <c r="S172"/>
  <c r="S171" s="1"/>
  <c r="M171"/>
  <c r="J172"/>
  <c r="J171" l="1"/>
</calcChain>
</file>

<file path=xl/sharedStrings.xml><?xml version="1.0" encoding="utf-8"?>
<sst xmlns="http://schemas.openxmlformats.org/spreadsheetml/2006/main" count="859" uniqueCount="209">
  <si>
    <t>РАСЧЕТ</t>
  </si>
  <si>
    <t>оценки эффективности реализации муниципальной программы Азовского немецкого национального муниципального района Омской области</t>
  </si>
  <si>
    <t>"Развитие сельского хозяйства и охрана окружающей среды в Азовском немецком национальном муниципальном районе Омской области"</t>
  </si>
  <si>
    <t>(наименование муниципальной программы)</t>
  </si>
  <si>
    <t>1. Расчет эффективности реализации муниципальной программы по целевым индикаторам реализации мероприятий муниципальной программы:</t>
  </si>
  <si>
    <t>№ п/п</t>
  </si>
  <si>
    <t>Наименование ведомственной целевой программы (далее - ВЦП)/основного мероприятия (далее - ОМ)</t>
  </si>
  <si>
    <t>Целевой индикатор реализации мероприятия государственной программы в рамках соответствующих ВЦП/ОМ (далее соответственно - целевой индикатор, мероприятие)</t>
  </si>
  <si>
    <t>Степень достижения значения целевого индикатора (единиц) &lt;4&gt;                                        гр.9=гр.6/гр.5</t>
  </si>
  <si>
    <t>Объем финансирования мероприятия, рублей</t>
  </si>
  <si>
    <t>Уровень финансового обеспечения мероприятия (единиц)     гр.18=(гр.12-гр.11+гр.13/(гр.10-гр.11)</t>
  </si>
  <si>
    <t>Эффективность реализации мероприятия (единиц)  гр.19 = гр.9 / гр.18</t>
  </si>
  <si>
    <t>Эффективность реализации ВЦП/ОМ/подпрограммы государственной программы (далее - подпрограмма)/государственной программы (процентов) &lt;7&gt;</t>
  </si>
  <si>
    <t>Наименование</t>
  </si>
  <si>
    <t>Единица измерения</t>
  </si>
  <si>
    <t>Значение</t>
  </si>
  <si>
    <t>Всего</t>
  </si>
  <si>
    <t xml:space="preserve">Всего </t>
  </si>
  <si>
    <t>План</t>
  </si>
  <si>
    <t>Факт</t>
  </si>
  <si>
    <t>В том числе неисполненные обязательства года, предшествующего отчетному</t>
  </si>
  <si>
    <t>Неисполненные обязательства отчетного года</t>
  </si>
  <si>
    <t>Подпрограмма 1. Поддержка сельскохозяйственной деятельности, развитие отраслей агропромышленного комплекса в Азовском немецком национальном муниципальном районе Омской области</t>
  </si>
  <si>
    <t>ВЦП</t>
  </si>
  <si>
    <t>Мероприятия, за исключением мероприятий в рамках деятельности субъектов бюджетного планирования, связанной с осуществлением функций руководства и управления в сфере установленных функций</t>
  </si>
  <si>
    <t>Мероприятие 1</t>
  </si>
  <si>
    <t>Целевой индикатор</t>
  </si>
  <si>
    <t>x</t>
  </si>
  <si>
    <t>Мероприятия в рамках деятельности субъектов бюджетного планирования, связанной с осуществлением функций руководства и управления в сфере установленных функций</t>
  </si>
  <si>
    <t>Эффективность реализации ВЦП &lt;7&gt;</t>
  </si>
  <si>
    <t>Основное мероприятие: Поддержка сельскохозяйственной деятельности малых форм хозяйствования и создание условий для их развития</t>
  </si>
  <si>
    <t>Мероприятие 1 - Субсидии гражданам, ведущим личные подсобные хозяйства, на возмещение части затрат  по производству молока</t>
  </si>
  <si>
    <t xml:space="preserve">Объем молока, сданного гражданами, ведущими ЛПХ, на промышленную переработку </t>
  </si>
  <si>
    <t>тыс. тонн</t>
  </si>
  <si>
    <t>Мероприятие 2 - Осуществление отдельного государственного полномочия в сфере поддержки сельскохозяйственного производства  (по направлению обеспечения доступности кредитных ресурсов для граждан, ведущих личное подсобное хозяйство)</t>
  </si>
  <si>
    <t xml:space="preserve">Объем субсидируемых кредитов (займов), привлеченных гражданами, ведущими ЛПХ </t>
  </si>
  <si>
    <t>тыс. руб.</t>
  </si>
  <si>
    <t>х</t>
  </si>
  <si>
    <t xml:space="preserve">Итого </t>
  </si>
  <si>
    <t xml:space="preserve">Эффективность реализации ОМ </t>
  </si>
  <si>
    <t>Эффективность реализации подпрограммы № 1</t>
  </si>
  <si>
    <t>Подпрограмма 2. Повышение эффективности деятельности в сфере развития агропромышленного комплекса Азовского немецкого национального муниципального района Омской области</t>
  </si>
  <si>
    <t>Основное мероприятие: Повышение эффективности деятельности Управления сельского хозяйства Азовского немецкого национального муниципального района Омской области</t>
  </si>
  <si>
    <t>Мероприятие 1 - Повышение уровня профессионального образования муниципальных служащих Управления сельского хозяйства Азовского немецкого национального муниципального района Омской области</t>
  </si>
  <si>
    <t>Доля сотрудников Управления сельского хозяйства, прошедших профессиональную подготовку, переподготовку и (или) повышение квалификации</t>
  </si>
  <si>
    <t>%</t>
  </si>
  <si>
    <t>Мероприятие 2 - Осуществление мероприятий в рамках проведения муниципального земельного контроля</t>
  </si>
  <si>
    <t>Количество проведенных мероприятий</t>
  </si>
  <si>
    <t>единиц</t>
  </si>
  <si>
    <t>Мероприятие 1 - Осуществление функций руководства и управления в сфере установленных функций</t>
  </si>
  <si>
    <t>Коэффициент исполнения документов сотрудниками Управления сельского хозяйства в соответствии с утвержденными сроками</t>
  </si>
  <si>
    <t>Удельный вес прибыльных крупных и средних сельскохозяйственных организаций</t>
  </si>
  <si>
    <t>Итого по мероприятию</t>
  </si>
  <si>
    <t>Основное мероприятие: Развитие кадрового потенциала АПК</t>
  </si>
  <si>
    <t>Мероприятие 2 - Подведение итогов районного трудового соперничества работников отрасли растениеводства и животноводства</t>
  </si>
  <si>
    <t>Приобретение сельскохозяйственными организациями, крестьянскими (фермерскими) хозяйствами, включая индивидуальных предпринимателей, сельскохозяйственной техники, тракторов</t>
  </si>
  <si>
    <t>Мероприятие 3 -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</si>
  <si>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Количество руководителей, специалистов и рабочих массовых профессий организаций, индивидуальных предпринимателей, осуществляющих переработку и (или) производство сельскохозяйственной продукции, прошедших  переподготовку и повышение квалификации</t>
  </si>
  <si>
    <t>человек</t>
  </si>
  <si>
    <t>Основное мероприятие: Обеспечение эпизоотического и ветеринарно-санитарного благополучия Азовского немецкого национального муниципального района Омской области</t>
  </si>
  <si>
    <t xml:space="preserve">Мероприятие 1 - 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Азовского немецкого национального муниципального района Омской области </t>
  </si>
  <si>
    <t>Количество случаев заболевания животных заразными болезнями на территории Азовского района Омской области</t>
  </si>
  <si>
    <t>Степень выполнения планов по отлову, содержанию животных, которые не имеют владельцев, а также животных, владельцы которых неизвестны на территории Азовского немецкого национального муниципального района Омской области</t>
  </si>
  <si>
    <t>Эффективность реализации подпрограммы № 2</t>
  </si>
  <si>
    <t>Подпрограмма 3. Охрана окружающей среды в Азовском немецком национальном муниципальном районе Омской области</t>
  </si>
  <si>
    <t>Основное мероприятие: Обеспечение безопасного размещения отходов производства и потребления</t>
  </si>
  <si>
    <t>Мероприятие 1 - Расходы  на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территориях Азовского немецкого национального муниципального района Омской области</t>
  </si>
  <si>
    <t>Доля населенных пунктов, в которых осуществлялась деятельность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</t>
  </si>
  <si>
    <t>Мероприятие 3 - Создание мест (площадок) накопления твердых коммунальных отходов и (или) приобретение контейнеров (бункеров)</t>
  </si>
  <si>
    <t>Количество созданных мест (площадок) накопления твердых коммунальных отходов с контейнерами (бункерами)</t>
  </si>
  <si>
    <t>Уровень обеспеченности местами (площадками) накопления твердых коммунальных отходов с контейнерами (бункерами)</t>
  </si>
  <si>
    <t>Мероприятие 4 - Иные межбюджетные трансферты бюджетам сельских поселений из бюджета муниципального района на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территориях соответствующих муниципальных районов</t>
  </si>
  <si>
    <t>Эффективность реализации подпрограммы № 3</t>
  </si>
  <si>
    <t xml:space="preserve">Эффективность реализации муниципальной программы по целевым индикаторам </t>
  </si>
  <si>
    <t>2. Расчет степени достижения плановых значений ожидаемых</t>
  </si>
  <si>
    <t>результатов реализации муниципальной программы</t>
  </si>
  <si>
    <t>(подпрограмм):</t>
  </si>
  <si>
    <t>Наименование ожидаемого результата реализации муниципальной программы (подпрограммы)</t>
  </si>
  <si>
    <t>Степень достижения значения целевого индикатора (единиц)</t>
  </si>
  <si>
    <t>Муниципальная программа «Развитие сельского хозяйства и охрана окружающей среды в Азовском немецком национальном муниципальном районе Омской области»</t>
  </si>
  <si>
    <t>Ожидаемые результаты реализации муниципальной программы</t>
  </si>
  <si>
    <t>Индекс производства продукции сельского хозяйства в хозяйствах всех категорий (в сопоставимых ценах) к предыдущему году</t>
  </si>
  <si>
    <t>Среднемесячная номинальная заработная плата работников, занятых в сфере сельского хозяйства</t>
  </si>
  <si>
    <t>рублей</t>
  </si>
  <si>
    <t>Сокращение количества мест несанкционированного размещения твердых коммунальных отходов</t>
  </si>
  <si>
    <t>Ожидаемые результаты реализации Подпрограммы 1. Поддержка сельскохозяйственной деятельности, развитие отраслей агропромышленного комплекса в Азовском немецком национальном муниципальном районе Омской области</t>
  </si>
  <si>
    <t>Производство продукции сельского хозяйства в хозяйствах всех категорий</t>
  </si>
  <si>
    <t>млн. рублей</t>
  </si>
  <si>
    <t>Прирост объема сельскохозяйственной продукции, произведенной КФХ, получившими грантовую поддержку (к предыдущему году)</t>
  </si>
  <si>
    <t>процент</t>
  </si>
  <si>
    <t>Количество вновь созданных субъектов МСП в сельском хозяйстве, включая КФХ и сельскохозяйственные потребительские кооперативы</t>
  </si>
  <si>
    <t xml:space="preserve">единиц </t>
  </si>
  <si>
    <t>Ожидаемые результаты реализации Подпрограммы 2. Повышение эффективности деятельности в сфере развития агропромышленного комплекса Азовского немецкого национального муниципального района Омской области</t>
  </si>
  <si>
    <t>Рентабельность СХО Азовского немецкого национального муниципального района Омской области (с учетом субсидий)</t>
  </si>
  <si>
    <t>Количество молодых специалистов, трудоустроенных в СХО и КФХ Азовского немецкого национального муниципального района Омской области</t>
  </si>
  <si>
    <t>Количество случаев возникновения эпизоотий на территории Азовского немецкого национального муниципального района Омской области</t>
  </si>
  <si>
    <t>Ожидаемые результаты реализации Подпрограммы 3. Охрана окружающей среды в Азовском немецком национальном муниципальном районе Омской области</t>
  </si>
  <si>
    <t>Степень реализации мероприятия по расходам  на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территориях Азовского немецкого национального муниципального района Омской области</t>
  </si>
  <si>
    <t>Степень обеспеченности населенных пунктов района местами (площадками)  накопления твердых коммунальных отходов</t>
  </si>
  <si>
    <t xml:space="preserve">Ожидаемые результаты реализации входящих в муниципальную программу подпрограмм </t>
  </si>
  <si>
    <t xml:space="preserve">Итоговая степень достижения плановых значений ожидаемых результатов реализации муниципальной программы </t>
  </si>
  <si>
    <t>Приложение № 2 к постановлению Администрации</t>
  </si>
  <si>
    <t>Азовского немецкого национального муниципального</t>
  </si>
  <si>
    <t>Приложение № 3 к постановлению Администрации</t>
  </si>
  <si>
    <t>ОТЧЕТ</t>
  </si>
  <si>
    <t xml:space="preserve">о реализации муниципальной программы Азовского немецкого национального муниципального района Омской области </t>
  </si>
  <si>
    <t>Наименование показателя</t>
  </si>
  <si>
    <t>Финансовое обеспечение</t>
  </si>
  <si>
    <t>Целевой индикатор мероприятий муниципальной программы</t>
  </si>
  <si>
    <t>Код бюджетной классификации</t>
  </si>
  <si>
    <t>Источник</t>
  </si>
  <si>
    <t>Объем (рублей) &lt;2&gt;</t>
  </si>
  <si>
    <t>всего</t>
  </si>
  <si>
    <t>всего &lt;6&gt;</t>
  </si>
  <si>
    <t>Главный распорядитель средств местного бюджета</t>
  </si>
  <si>
    <t>Целевая статья расходов</t>
  </si>
  <si>
    <t>план</t>
  </si>
  <si>
    <t>факт</t>
  </si>
  <si>
    <t xml:space="preserve">в том числе неисполненные обязательства года, предшествующего отчетному </t>
  </si>
  <si>
    <t xml:space="preserve">неисполненные обязательства отчетного года </t>
  </si>
  <si>
    <t>Цель муниципальной программы: Создание условий для устойчивого развития сельского хозяйства Азовского немецкого национального муниципального района Омской области</t>
  </si>
  <si>
    <t>Задача 1 муниципальной программы: Обеспечение продовольственной безопасности Азовского немецкого национального муниципального района Омской области, повышение конкурентоспособности сельскохозяйственной продукции, сырья и продовольствия на рынке</t>
  </si>
  <si>
    <t>Цель подпрограммы 1. Формирование эффективного, конкурентоспособного, многоукладного агропромышленного производства и повышение его инвестиционной привлекательности, обеспечение увеличения объема производства сельскохозяйственной продукции и повышения ее конкурентоспособности на рынке</t>
  </si>
  <si>
    <t>Задача 1 подпрограммы: Улучшение финансового состояния малых форм хозяйствования за счет роста объемов производства и реализации сельскохозяйственной продукции</t>
  </si>
  <si>
    <t>Всего, из них расходы за счет:</t>
  </si>
  <si>
    <t>1.  Налоговых и неналоговых доходов, поступлений  нецелевого характера в районный бюджет (далее-источник №1)</t>
  </si>
  <si>
    <t>3. Средств бюджетов поселений Азовского ННМР Омской области (далее-источник №3)</t>
  </si>
  <si>
    <t>- переходящего остатка бюджет-ных средств (далее - источник № 4) &lt;9&gt;</t>
  </si>
  <si>
    <t>1.1</t>
  </si>
  <si>
    <t>01</t>
  </si>
  <si>
    <t>0000</t>
  </si>
  <si>
    <t xml:space="preserve">источника № 1 </t>
  </si>
  <si>
    <t>источника № 2</t>
  </si>
  <si>
    <t>источника № 3</t>
  </si>
  <si>
    <t>источника № 4</t>
  </si>
  <si>
    <t>1.1.1</t>
  </si>
  <si>
    <t>Управление сельского хозяйства Азовского немецкого национального муниципального района Омской области</t>
  </si>
  <si>
    <t xml:space="preserve">объем молока, сданного гражданами, ведущими ЛПХ, на промышленную переработку </t>
  </si>
  <si>
    <t>S0550</t>
  </si>
  <si>
    <t>1.1.2</t>
  </si>
  <si>
    <t>1</t>
  </si>
  <si>
    <t>R5028           M5028</t>
  </si>
  <si>
    <t xml:space="preserve">объем субсидируемых кредитов (займов), привлеченных гражданами, ведущими ЛПХ </t>
  </si>
  <si>
    <t xml:space="preserve">Итого по подпрограмме 1 </t>
  </si>
  <si>
    <t xml:space="preserve"> </t>
  </si>
  <si>
    <t>Задача 2 муниципальной программы: Проведение государственной политики в агропромышленном комплексе Азовского немецкого национального муниципального района Омской области Омской области</t>
  </si>
  <si>
    <t>Цель подпрограммы 2. Обеспечение условий развития агропромышленного комплекса, эффективной деятельности органов исполнительной власти Азовского немецкого национального муниципального района Омской области</t>
  </si>
  <si>
    <t xml:space="preserve">Задача 1 подпрограммы 2: Обеспечение эффективной деятельности Управления сельского хозяйства как ответственного исполнителя муниципальной программы
</t>
  </si>
  <si>
    <t>00000</t>
  </si>
  <si>
    <t>коэффициент исполнения документов сотрудниками Управления сельского хозяйства в соответствии с утвержденными сроками</t>
  </si>
  <si>
    <t>удельный вес прибыльных крупных и средних сельскохозяйственных организаций</t>
  </si>
  <si>
    <t>Мероприятие 2 - Повышение уровня профессионального образования муниципальных служащих Управления сельского хозяйства Азовского немецкого национального муниципального района Омской области</t>
  </si>
  <si>
    <t>доля сотрудников Управления сельского хозяйства, прошедших профессиональную подготовку, переподготовку и (или) повышение квалификации</t>
  </si>
  <si>
    <t>1.1.3</t>
  </si>
  <si>
    <t>Мероприятие 3 - Осуществление мероприятий в рамках проведения муниципального земельного контроля</t>
  </si>
  <si>
    <t>количество проведенных мероприятий</t>
  </si>
  <si>
    <t xml:space="preserve">Задача 2 подпрограммы 2 муниципальной программы: Обеспечение высококвалифицированными кадрами агропромышленного комплекса и создание условий для привлекательности работы на селе
</t>
  </si>
  <si>
    <t>2.1</t>
  </si>
  <si>
    <t>02</t>
  </si>
  <si>
    <t>2.1.1</t>
  </si>
  <si>
    <t>Мероприятие 1: Проведение ежегодного конкурса профессионального мастерства операторов машинного доения и операторов по искусственному осеменению животных</t>
  </si>
  <si>
    <t xml:space="preserve">объем производства молока во всех категориях хозяйств </t>
  </si>
  <si>
    <t>2.1.2</t>
  </si>
  <si>
    <t>Мероприятие 2 -  Подведение итогов районного трудового соперничества работников отрасли растениеводства и животноводства</t>
  </si>
  <si>
    <t xml:space="preserve">приобретение сельскохозяйственными организациями, крестьянскими (фермерскими) хозяйствами, включая индивидуальных предпринимателей, сельскохозяйственной техники, тракторов </t>
  </si>
  <si>
    <t>удельное эталонное исчисление</t>
  </si>
  <si>
    <t>2.1.3</t>
  </si>
  <si>
    <t>количество руководителей, специалистов и рабочих массовых профессий организаций, индивидуальных предпринимателей, осуществляющих переработку и (или) производство сельскохозяйственной продукции, прошедших  переподготовку и повышение квалификации</t>
  </si>
  <si>
    <t>S1590</t>
  </si>
  <si>
    <t xml:space="preserve">Задача 3 подпрограммы 2 муниципальной программы: Обеспечение защиты населения от болезней, общих для человека и животных, предупреждение болезней животных и их лечение
</t>
  </si>
  <si>
    <t>3.1</t>
  </si>
  <si>
    <t>03</t>
  </si>
  <si>
    <t>3.1.1</t>
  </si>
  <si>
    <t xml:space="preserve">Мероприятие 1: 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Азовского немецкого национального муниципального района Омской области </t>
  </si>
  <si>
    <t xml:space="preserve">количество случаев заболевания животных заразными болезнями на территории Азовского района Омской области </t>
  </si>
  <si>
    <t>степень выполнения планов по отлову, содержанию животных, которые не имеют владельцев, а также животных, владельцы которых неизвестны на территории Азовского немецкого национального муниципального района Омской области</t>
  </si>
  <si>
    <t xml:space="preserve">Итого по подпрограмме 2 </t>
  </si>
  <si>
    <t>Задача 3 муниципальной программы: Обеспечение экологической безопасности на территории муниципального района</t>
  </si>
  <si>
    <t>Цель подпрограммы 3. Сохранение природных систем, рациональное природопользование</t>
  </si>
  <si>
    <t xml:space="preserve">Задача 1 подпрограммы 3: Совершенствование системы обращения с отходами производства и потребления, уменьшение негативного воздействия на окружающую среду
</t>
  </si>
  <si>
    <t>Администрация Азовского ННМР Омской области, Комитет по строительству и архитектуре Администрации Азовского ННМР Омской области</t>
  </si>
  <si>
    <t>доля населенных пунктов, в которых осуществлялась деятельность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</t>
  </si>
  <si>
    <t>Мероприятие 2 - Строительство мусоросортировочной станции на территории Азовского сельского поселения Азовского немецкого национального муниципального района Омской области</t>
  </si>
  <si>
    <t xml:space="preserve">объем отходов производства и потребления, направленных на мусоросортировочную станцию для сортировки и переработки </t>
  </si>
  <si>
    <t>тыс. м3</t>
  </si>
  <si>
    <t xml:space="preserve">расходы на проектно-изыскательские  работы </t>
  </si>
  <si>
    <t>расходы на строительно монтажные работы</t>
  </si>
  <si>
    <t>количество созданных мест (площадок) накопления твердых коммунальных отходов с контейнерами (бункерами)</t>
  </si>
  <si>
    <t>уровень обеспеченности местами (площадками) накопления твердых коммунальных отходов с контейнерами (бункерами)</t>
  </si>
  <si>
    <t>1.1.4</t>
  </si>
  <si>
    <t>Итого по подпрограмме 3</t>
  </si>
  <si>
    <t>ВСЕГО по муниципальной программе</t>
  </si>
  <si>
    <t xml:space="preserve">Согласовано: </t>
  </si>
  <si>
    <t>Комитет финансов и контроля Азовского немецкого национального муниципального района Омской области</t>
  </si>
  <si>
    <t>Исполнитель:</t>
  </si>
  <si>
    <t>Начальник отдела</t>
  </si>
  <si>
    <t>Мамонтова Е.В.</t>
  </si>
  <si>
    <t>количество ликвидированных мест несанкционированного размещения твердых коммунальных отходов</t>
  </si>
  <si>
    <t>Мероприятие 5 - Организация сбора, транспортирования и захоронения твердых коммунальных отходов, а также ликвидация объектов размещения твердых коммунальных отходов</t>
  </si>
  <si>
    <t>1.1.5</t>
  </si>
  <si>
    <t>S2260</t>
  </si>
  <si>
    <t>Количество ликвидированных мест несанкционированного размещения твердых коммунальных отходов</t>
  </si>
  <si>
    <t>-</t>
  </si>
  <si>
    <t>2. Поступлений целевого характера из областного бюджета (далее-Источник №2)</t>
  </si>
  <si>
    <t>на 01 января 2024 года</t>
  </si>
  <si>
    <t>неисполненные обязательства отчетного года</t>
  </si>
  <si>
    <r>
      <t xml:space="preserve">за </t>
    </r>
    <r>
      <rPr>
        <u/>
        <sz val="14"/>
        <color indexed="8"/>
        <rFont val="Times New Roman"/>
        <family val="1"/>
        <charset val="204"/>
      </rPr>
      <t>2023</t>
    </r>
    <r>
      <rPr>
        <sz val="14"/>
        <color indexed="8"/>
        <rFont val="Times New Roman"/>
        <family val="1"/>
        <charset val="204"/>
      </rPr>
      <t xml:space="preserve"> год</t>
    </r>
  </si>
  <si>
    <t xml:space="preserve">2023 год </t>
  </si>
  <si>
    <t>района Омской области от 14.05.2024 № 361</t>
  </si>
</sst>
</file>

<file path=xl/styles.xml><?xml version="1.0" encoding="utf-8"?>
<styleSheet xmlns="http://schemas.openxmlformats.org/spreadsheetml/2006/main">
  <numFmts count="6">
    <numFmt numFmtId="164" formatCode="0.000"/>
    <numFmt numFmtId="165" formatCode="#,##0.00\ _₽"/>
    <numFmt numFmtId="166" formatCode="0.0"/>
    <numFmt numFmtId="167" formatCode="00;&quot;&quot;;00"/>
    <numFmt numFmtId="168" formatCode="#,##0\ _₽"/>
    <numFmt numFmtId="169" formatCode="#,##0.0"/>
  </numFmts>
  <fonts count="22">
    <font>
      <sz val="11"/>
      <color theme="1"/>
      <name val="Calibri"/>
      <family val="2"/>
      <charset val="204"/>
      <scheme val="minor"/>
    </font>
    <font>
      <u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4">
    <xf numFmtId="0" fontId="0" fillId="0" borderId="0" xfId="0"/>
    <xf numFmtId="0" fontId="9" fillId="0" borderId="0" xfId="0" applyFont="1" applyAlignment="1">
      <alignment wrapText="1"/>
    </xf>
    <xf numFmtId="0" fontId="9" fillId="0" borderId="0" xfId="0" applyFont="1" applyBorder="1" applyAlignment="1">
      <alignment wrapText="1"/>
    </xf>
    <xf numFmtId="0" fontId="10" fillId="0" borderId="0" xfId="0" applyFont="1" applyBorder="1" applyAlignment="1">
      <alignment vertical="top" wrapText="1"/>
    </xf>
    <xf numFmtId="0" fontId="0" fillId="0" borderId="0" xfId="0" applyBorder="1"/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justify" vertical="top" wrapText="1"/>
    </xf>
    <xf numFmtId="0" fontId="10" fillId="0" borderId="1" xfId="0" applyFont="1" applyBorder="1" applyAlignment="1">
      <alignment wrapText="1"/>
    </xf>
    <xf numFmtId="0" fontId="10" fillId="0" borderId="2" xfId="0" applyFont="1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11" fillId="0" borderId="1" xfId="0" applyFont="1" applyBorder="1"/>
    <xf numFmtId="0" fontId="9" fillId="0" borderId="1" xfId="0" applyFont="1" applyBorder="1" applyAlignment="1">
      <alignment vertical="top" wrapText="1"/>
    </xf>
    <xf numFmtId="0" fontId="10" fillId="0" borderId="3" xfId="0" applyFont="1" applyBorder="1" applyAlignment="1">
      <alignment horizontal="center" vertical="top" wrapText="1"/>
    </xf>
    <xf numFmtId="0" fontId="0" fillId="0" borderId="0" xfId="0" applyAlignment="1"/>
    <xf numFmtId="0" fontId="12" fillId="0" borderId="0" xfId="0" applyFont="1" applyBorder="1" applyAlignment="1">
      <alignment vertical="top" wrapText="1"/>
    </xf>
    <xf numFmtId="0" fontId="13" fillId="0" borderId="0" xfId="0" applyFont="1" applyAlignment="1"/>
    <xf numFmtId="0" fontId="11" fillId="0" borderId="0" xfId="0" applyFont="1" applyAlignment="1">
      <alignment horizontal="right"/>
    </xf>
    <xf numFmtId="0" fontId="10" fillId="0" borderId="1" xfId="0" applyFont="1" applyBorder="1" applyAlignment="1">
      <alignment horizontal="center" vertical="top" wrapText="1"/>
    </xf>
    <xf numFmtId="165" fontId="10" fillId="0" borderId="1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top" wrapText="1"/>
    </xf>
    <xf numFmtId="165" fontId="10" fillId="0" borderId="1" xfId="0" applyNumberFormat="1" applyFont="1" applyBorder="1" applyAlignment="1">
      <alignment horizontal="center" wrapText="1"/>
    </xf>
    <xf numFmtId="165" fontId="12" fillId="0" borderId="1" xfId="0" applyNumberFormat="1" applyFont="1" applyBorder="1" applyAlignment="1">
      <alignment horizontal="center" vertical="top" wrapText="1"/>
    </xf>
    <xf numFmtId="0" fontId="12" fillId="0" borderId="0" xfId="0" applyFont="1"/>
    <xf numFmtId="0" fontId="11" fillId="0" borderId="3" xfId="0" applyFont="1" applyBorder="1" applyAlignment="1">
      <alignment vertical="top" wrapText="1"/>
    </xf>
    <xf numFmtId="165" fontId="11" fillId="0" borderId="3" xfId="0" applyNumberFormat="1" applyFont="1" applyBorder="1" applyAlignment="1">
      <alignment vertical="top" wrapText="1"/>
    </xf>
    <xf numFmtId="165" fontId="11" fillId="0" borderId="1" xfId="0" applyNumberFormat="1" applyFont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165" fontId="12" fillId="0" borderId="1" xfId="0" applyNumberFormat="1" applyFont="1" applyBorder="1" applyAlignment="1">
      <alignment vertical="top" wrapText="1"/>
    </xf>
    <xf numFmtId="165" fontId="10" fillId="0" borderId="1" xfId="0" applyNumberFormat="1" applyFont="1" applyBorder="1" applyAlignment="1">
      <alignment vertical="top" wrapText="1"/>
    </xf>
    <xf numFmtId="0" fontId="14" fillId="0" borderId="1" xfId="0" applyFont="1" applyBorder="1" applyAlignment="1">
      <alignment vertical="top" wrapText="1"/>
    </xf>
    <xf numFmtId="49" fontId="14" fillId="0" borderId="1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vertical="top" wrapText="1"/>
    </xf>
    <xf numFmtId="0" fontId="15" fillId="0" borderId="1" xfId="0" applyFont="1" applyBorder="1" applyAlignment="1">
      <alignment horizontal="center" vertical="top" wrapText="1"/>
    </xf>
    <xf numFmtId="165" fontId="10" fillId="0" borderId="1" xfId="0" applyNumberFormat="1" applyFont="1" applyFill="1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165" fontId="12" fillId="0" borderId="1" xfId="0" applyNumberFormat="1" applyFont="1" applyFill="1" applyBorder="1" applyAlignment="1">
      <alignment vertical="top" wrapText="1"/>
    </xf>
    <xf numFmtId="0" fontId="3" fillId="2" borderId="2" xfId="0" applyFont="1" applyFill="1" applyBorder="1" applyAlignment="1">
      <alignment vertical="top" wrapText="1"/>
    </xf>
    <xf numFmtId="0" fontId="12" fillId="0" borderId="2" xfId="0" applyFont="1" applyBorder="1" applyAlignment="1">
      <alignment horizontal="center" vertical="top" wrapText="1"/>
    </xf>
    <xf numFmtId="165" fontId="11" fillId="0" borderId="1" xfId="0" applyNumberFormat="1" applyFont="1" applyFill="1" applyBorder="1" applyAlignment="1">
      <alignment vertical="top" wrapText="1"/>
    </xf>
    <xf numFmtId="165" fontId="12" fillId="0" borderId="3" xfId="0" applyNumberFormat="1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49" fontId="11" fillId="0" borderId="1" xfId="0" applyNumberFormat="1" applyFont="1" applyBorder="1" applyAlignment="1">
      <alignment vertical="top" wrapText="1"/>
    </xf>
    <xf numFmtId="0" fontId="14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5" fillId="0" borderId="2" xfId="0" applyFont="1" applyFill="1" applyBorder="1" applyAlignment="1">
      <alignment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vertical="center" wrapText="1"/>
    </xf>
    <xf numFmtId="0" fontId="15" fillId="0" borderId="3" xfId="0" applyFont="1" applyFill="1" applyBorder="1" applyAlignment="1">
      <alignment vertical="center" wrapText="1"/>
    </xf>
    <xf numFmtId="0" fontId="12" fillId="0" borderId="1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165" fontId="10" fillId="0" borderId="1" xfId="0" applyNumberFormat="1" applyFont="1" applyBorder="1" applyAlignment="1">
      <alignment horizontal="center" vertical="top" wrapText="1"/>
    </xf>
    <xf numFmtId="165" fontId="10" fillId="0" borderId="5" xfId="0" applyNumberFormat="1" applyFont="1" applyBorder="1" applyAlignment="1">
      <alignment horizontal="center" vertical="top" wrapText="1"/>
    </xf>
    <xf numFmtId="165" fontId="10" fillId="0" borderId="6" xfId="0" applyNumberFormat="1" applyFont="1" applyBorder="1" applyAlignment="1">
      <alignment horizontal="center" vertical="top" wrapText="1"/>
    </xf>
    <xf numFmtId="165" fontId="12" fillId="0" borderId="1" xfId="0" applyNumberFormat="1" applyFont="1" applyBorder="1" applyAlignment="1">
      <alignment horizontal="center" vertical="top" wrapText="1"/>
    </xf>
    <xf numFmtId="0" fontId="0" fillId="0" borderId="0" xfId="0" applyFill="1"/>
    <xf numFmtId="0" fontId="13" fillId="0" borderId="0" xfId="0" applyFont="1" applyFill="1" applyAlignment="1"/>
    <xf numFmtId="165" fontId="11" fillId="0" borderId="1" xfId="0" applyNumberFormat="1" applyFont="1" applyBorder="1" applyAlignment="1">
      <alignment horizontal="center" wrapText="1"/>
    </xf>
    <xf numFmtId="0" fontId="12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2" fontId="9" fillId="0" borderId="1" xfId="0" applyNumberFormat="1" applyFont="1" applyBorder="1" applyAlignment="1">
      <alignment horizontal="center" vertical="top"/>
    </xf>
    <xf numFmtId="165" fontId="11" fillId="0" borderId="1" xfId="0" applyNumberFormat="1" applyFont="1" applyBorder="1" applyAlignment="1">
      <alignment horizontal="center" vertical="top" wrapText="1"/>
    </xf>
    <xf numFmtId="0" fontId="12" fillId="0" borderId="0" xfId="0" applyFont="1" applyAlignment="1"/>
    <xf numFmtId="0" fontId="12" fillId="0" borderId="0" xfId="0" applyFont="1" applyBorder="1" applyAlignment="1"/>
    <xf numFmtId="0" fontId="10" fillId="0" borderId="0" xfId="0" applyFont="1" applyBorder="1" applyAlignment="1">
      <alignment horizontal="center" vertical="top" wrapText="1"/>
    </xf>
    <xf numFmtId="0" fontId="10" fillId="0" borderId="0" xfId="0" applyFont="1" applyFill="1" applyBorder="1" applyAlignment="1">
      <alignment vertical="top" wrapText="1"/>
    </xf>
    <xf numFmtId="0" fontId="12" fillId="0" borderId="0" xfId="0" applyFont="1" applyBorder="1" applyAlignment="1">
      <alignment horizontal="center" vertical="top" wrapText="1"/>
    </xf>
    <xf numFmtId="0" fontId="12" fillId="0" borderId="0" xfId="0" applyFont="1" applyBorder="1" applyAlignment="1">
      <alignment wrapText="1"/>
    </xf>
    <xf numFmtId="0" fontId="9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17" fillId="0" borderId="0" xfId="0" applyFont="1" applyBorder="1" applyAlignment="1">
      <alignment vertical="top" wrapText="1"/>
    </xf>
    <xf numFmtId="0" fontId="9" fillId="0" borderId="0" xfId="0" applyFont="1" applyFill="1" applyBorder="1" applyAlignment="1">
      <alignment vertical="top"/>
    </xf>
    <xf numFmtId="2" fontId="9" fillId="0" borderId="0" xfId="0" applyNumberFormat="1" applyFont="1" applyBorder="1" applyAlignment="1">
      <alignment vertical="top"/>
    </xf>
    <xf numFmtId="166" fontId="9" fillId="0" borderId="0" xfId="0" applyNumberFormat="1" applyFont="1" applyBorder="1" applyAlignment="1">
      <alignment horizontal="center" vertical="top" wrapText="1"/>
    </xf>
    <xf numFmtId="166" fontId="17" fillId="0" borderId="0" xfId="0" applyNumberFormat="1" applyFont="1" applyBorder="1" applyAlignment="1">
      <alignment vertical="top" wrapText="1"/>
    </xf>
    <xf numFmtId="166" fontId="9" fillId="0" borderId="0" xfId="0" applyNumberFormat="1" applyFont="1" applyFill="1" applyBorder="1" applyAlignment="1">
      <alignment vertical="top"/>
    </xf>
    <xf numFmtId="2" fontId="9" fillId="0" borderId="0" xfId="0" applyNumberFormat="1" applyFont="1" applyFill="1" applyBorder="1" applyAlignment="1">
      <alignment vertical="top"/>
    </xf>
    <xf numFmtId="166" fontId="9" fillId="0" borderId="0" xfId="0" applyNumberFormat="1" applyFont="1" applyBorder="1" applyAlignment="1">
      <alignment vertical="top" wrapText="1"/>
    </xf>
    <xf numFmtId="1" fontId="9" fillId="0" borderId="0" xfId="0" applyNumberFormat="1" applyFont="1" applyBorder="1" applyAlignment="1">
      <alignment vertical="top"/>
    </xf>
    <xf numFmtId="0" fontId="9" fillId="0" borderId="0" xfId="0" applyFont="1" applyBorder="1" applyAlignment="1">
      <alignment vertical="top"/>
    </xf>
    <xf numFmtId="0" fontId="7" fillId="0" borderId="0" xfId="0" applyFont="1" applyBorder="1" applyAlignment="1"/>
    <xf numFmtId="2" fontId="8" fillId="0" borderId="0" xfId="0" applyNumberFormat="1" applyFont="1" applyBorder="1" applyAlignment="1"/>
    <xf numFmtId="0" fontId="12" fillId="0" borderId="1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0" fontId="11" fillId="0" borderId="0" xfId="0" applyFont="1" applyFill="1" applyAlignment="1">
      <alignment horizontal="right"/>
    </xf>
    <xf numFmtId="0" fontId="12" fillId="0" borderId="0" xfId="0" applyFont="1" applyFill="1"/>
    <xf numFmtId="0" fontId="12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vertical="top" wrapText="1"/>
    </xf>
    <xf numFmtId="0" fontId="13" fillId="0" borderId="0" xfId="0" applyFont="1" applyFill="1" applyAlignment="1">
      <alignment horizontal="center"/>
    </xf>
    <xf numFmtId="165" fontId="11" fillId="0" borderId="3" xfId="0" applyNumberFormat="1" applyFont="1" applyFill="1" applyBorder="1" applyAlignment="1">
      <alignment vertical="top" wrapText="1"/>
    </xf>
    <xf numFmtId="165" fontId="12" fillId="0" borderId="3" xfId="0" applyNumberFormat="1" applyFont="1" applyFill="1" applyBorder="1" applyAlignment="1">
      <alignment vertical="top" wrapText="1"/>
    </xf>
    <xf numFmtId="168" fontId="12" fillId="0" borderId="1" xfId="0" applyNumberFormat="1" applyFont="1" applyBorder="1" applyAlignment="1">
      <alignment horizontal="center" vertical="top" wrapText="1"/>
    </xf>
    <xf numFmtId="168" fontId="1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>
      <alignment horizontal="center"/>
    </xf>
    <xf numFmtId="0" fontId="9" fillId="0" borderId="1" xfId="0" applyFont="1" applyFill="1" applyBorder="1" applyAlignment="1">
      <alignment horizontal="center" vertical="top" wrapText="1"/>
    </xf>
    <xf numFmtId="0" fontId="12" fillId="0" borderId="2" xfId="0" applyFont="1" applyFill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165" fontId="6" fillId="0" borderId="7" xfId="0" applyNumberFormat="1" applyFont="1" applyFill="1" applyBorder="1" applyAlignment="1">
      <alignment horizontal="center" vertical="top" wrapText="1"/>
    </xf>
    <xf numFmtId="0" fontId="12" fillId="0" borderId="31" xfId="0" applyFont="1" applyBorder="1"/>
    <xf numFmtId="0" fontId="12" fillId="0" borderId="0" xfId="0" applyFont="1" applyBorder="1"/>
    <xf numFmtId="0" fontId="12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21" fillId="0" borderId="0" xfId="0" applyFont="1" applyBorder="1"/>
    <xf numFmtId="0" fontId="0" fillId="0" borderId="31" xfId="0" applyBorder="1"/>
    <xf numFmtId="165" fontId="12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/>
    </xf>
    <xf numFmtId="166" fontId="7" fillId="0" borderId="1" xfId="0" applyNumberFormat="1" applyFont="1" applyFill="1" applyBorder="1" applyAlignment="1">
      <alignment horizontal="center" vertical="top" wrapText="1"/>
    </xf>
    <xf numFmtId="166" fontId="9" fillId="0" borderId="1" xfId="0" applyNumberFormat="1" applyFont="1" applyFill="1" applyBorder="1" applyAlignment="1">
      <alignment horizontal="center" vertical="top"/>
    </xf>
    <xf numFmtId="166" fontId="9" fillId="0" borderId="1" xfId="0" applyNumberFormat="1" applyFont="1" applyFill="1" applyBorder="1" applyAlignment="1">
      <alignment horizontal="center" vertical="top" wrapText="1"/>
    </xf>
    <xf numFmtId="169" fontId="9" fillId="0" borderId="1" xfId="0" applyNumberFormat="1" applyFont="1" applyBorder="1" applyAlignment="1">
      <alignment horizontal="center" vertical="top" wrapText="1"/>
    </xf>
    <xf numFmtId="169" fontId="9" fillId="0" borderId="1" xfId="0" applyNumberFormat="1" applyFont="1" applyFill="1" applyBorder="1" applyAlignment="1">
      <alignment horizontal="center" vertical="top"/>
    </xf>
    <xf numFmtId="0" fontId="12" fillId="0" borderId="2" xfId="0" applyFont="1" applyFill="1" applyBorder="1" applyAlignment="1">
      <alignment horizontal="center" vertical="top" wrapText="1"/>
    </xf>
    <xf numFmtId="0" fontId="12" fillId="0" borderId="4" xfId="0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12" fillId="0" borderId="2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9" fillId="0" borderId="5" xfId="0" applyFont="1" applyBorder="1" applyAlignment="1">
      <alignment horizontal="center" wrapText="1"/>
    </xf>
    <xf numFmtId="0" fontId="9" fillId="0" borderId="14" xfId="0" applyFont="1" applyBorder="1" applyAlignment="1">
      <alignment horizontal="center" wrapText="1"/>
    </xf>
    <xf numFmtId="0" fontId="9" fillId="0" borderId="6" xfId="0" applyFont="1" applyBorder="1" applyAlignment="1">
      <alignment horizontal="center" wrapText="1"/>
    </xf>
    <xf numFmtId="0" fontId="19" fillId="0" borderId="5" xfId="0" applyFont="1" applyBorder="1" applyAlignment="1">
      <alignment horizontal="center" wrapText="1"/>
    </xf>
    <xf numFmtId="0" fontId="19" fillId="0" borderId="14" xfId="0" applyFont="1" applyBorder="1" applyAlignment="1">
      <alignment horizontal="center" wrapText="1"/>
    </xf>
    <xf numFmtId="0" fontId="19" fillId="0" borderId="6" xfId="0" applyFont="1" applyBorder="1" applyAlignment="1">
      <alignment horizontal="center" wrapText="1"/>
    </xf>
    <xf numFmtId="0" fontId="9" fillId="0" borderId="28" xfId="0" applyFont="1" applyBorder="1" applyAlignment="1">
      <alignment horizontal="center" wrapText="1"/>
    </xf>
    <xf numFmtId="0" fontId="9" fillId="0" borderId="30" xfId="0" applyFont="1" applyBorder="1" applyAlignment="1">
      <alignment horizontal="center" wrapText="1"/>
    </xf>
    <xf numFmtId="0" fontId="9" fillId="0" borderId="29" xfId="0" applyFont="1" applyBorder="1" applyAlignment="1">
      <alignment horizontal="center" wrapText="1"/>
    </xf>
    <xf numFmtId="0" fontId="12" fillId="0" borderId="1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/>
    </xf>
    <xf numFmtId="0" fontId="12" fillId="0" borderId="14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5" xfId="0" applyFont="1" applyFill="1" applyBorder="1" applyAlignment="1">
      <alignment horizontal="center" vertical="top" wrapText="1"/>
    </xf>
    <xf numFmtId="0" fontId="12" fillId="0" borderId="14" xfId="0" applyFont="1" applyFill="1" applyBorder="1" applyAlignment="1">
      <alignment horizontal="center" vertical="top" wrapText="1"/>
    </xf>
    <xf numFmtId="0" fontId="12" fillId="0" borderId="6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49" fontId="3" fillId="2" borderId="17" xfId="0" applyNumberFormat="1" applyFont="1" applyFill="1" applyBorder="1" applyAlignment="1">
      <alignment horizontal="center" vertical="top" wrapText="1"/>
    </xf>
    <xf numFmtId="49" fontId="3" fillId="2" borderId="22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164" fontId="12" fillId="0" borderId="2" xfId="0" applyNumberFormat="1" applyFont="1" applyBorder="1" applyAlignment="1">
      <alignment horizontal="center" vertical="top" wrapText="1"/>
    </xf>
    <xf numFmtId="164" fontId="12" fillId="0" borderId="4" xfId="0" applyNumberFormat="1" applyFont="1" applyBorder="1" applyAlignment="1">
      <alignment horizontal="center" vertical="top" wrapText="1"/>
    </xf>
    <xf numFmtId="164" fontId="12" fillId="0" borderId="3" xfId="0" applyNumberFormat="1" applyFont="1" applyBorder="1" applyAlignment="1">
      <alignment horizontal="center" vertical="top" wrapText="1"/>
    </xf>
    <xf numFmtId="49" fontId="3" fillId="0" borderId="18" xfId="0" applyNumberFormat="1" applyFont="1" applyFill="1" applyBorder="1" applyAlignment="1">
      <alignment horizontal="center" vertical="top" wrapText="1"/>
    </xf>
    <xf numFmtId="0" fontId="3" fillId="0" borderId="19" xfId="0" applyFont="1" applyFill="1" applyBorder="1" applyAlignment="1">
      <alignment horizontal="left" vertical="top" wrapText="1"/>
    </xf>
    <xf numFmtId="0" fontId="3" fillId="0" borderId="20" xfId="0" applyFont="1" applyFill="1" applyBorder="1" applyAlignment="1">
      <alignment horizontal="left" vertical="top" wrapText="1"/>
    </xf>
    <xf numFmtId="0" fontId="3" fillId="0" borderId="21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11" fillId="0" borderId="4" xfId="0" applyFont="1" applyFill="1" applyBorder="1" applyAlignment="1">
      <alignment horizontal="left" vertical="top" wrapText="1"/>
    </xf>
    <xf numFmtId="0" fontId="11" fillId="0" borderId="3" xfId="0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49" fontId="14" fillId="0" borderId="2" xfId="0" applyNumberFormat="1" applyFont="1" applyFill="1" applyBorder="1" applyAlignment="1">
      <alignment horizontal="center" vertical="center" wrapText="1"/>
    </xf>
    <xf numFmtId="49" fontId="14" fillId="0" borderId="4" xfId="0" applyNumberFormat="1" applyFont="1" applyFill="1" applyBorder="1" applyAlignment="1">
      <alignment horizontal="center" vertical="center" wrapText="1"/>
    </xf>
    <xf numFmtId="49" fontId="14" fillId="0" borderId="3" xfId="0" applyNumberFormat="1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49" fontId="14" fillId="0" borderId="2" xfId="0" applyNumberFormat="1" applyFont="1" applyBorder="1" applyAlignment="1">
      <alignment horizontal="center" vertical="center" wrapText="1"/>
    </xf>
    <xf numFmtId="49" fontId="14" fillId="0" borderId="4" xfId="0" applyNumberFormat="1" applyFont="1" applyBorder="1" applyAlignment="1">
      <alignment horizontal="center" vertical="center" wrapText="1"/>
    </xf>
    <xf numFmtId="49" fontId="14" fillId="0" borderId="3" xfId="0" applyNumberFormat="1" applyFont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top" wrapText="1"/>
    </xf>
    <xf numFmtId="49" fontId="3" fillId="0" borderId="20" xfId="0" applyNumberFormat="1" applyFont="1" applyFill="1" applyBorder="1" applyAlignment="1">
      <alignment horizontal="center" vertical="top" wrapText="1"/>
    </xf>
    <xf numFmtId="49" fontId="3" fillId="0" borderId="21" xfId="0" applyNumberFormat="1" applyFont="1" applyFill="1" applyBorder="1" applyAlignment="1">
      <alignment horizontal="center" vertical="top" wrapText="1"/>
    </xf>
    <xf numFmtId="0" fontId="3" fillId="0" borderId="26" xfId="0" applyFont="1" applyFill="1" applyBorder="1" applyAlignment="1">
      <alignment horizontal="left" vertical="center" wrapText="1"/>
    </xf>
    <xf numFmtId="0" fontId="3" fillId="0" borderId="24" xfId="0" applyFont="1" applyFill="1" applyBorder="1" applyAlignment="1">
      <alignment horizontal="left" vertical="center" wrapText="1"/>
    </xf>
    <xf numFmtId="0" fontId="3" fillId="0" borderId="27" xfId="0" applyFont="1" applyFill="1" applyBorder="1" applyAlignment="1">
      <alignment horizontal="left" vertical="center" wrapText="1"/>
    </xf>
    <xf numFmtId="0" fontId="16" fillId="0" borderId="2" xfId="0" applyFont="1" applyBorder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0" fontId="16" fillId="0" borderId="3" xfId="0" applyFont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0" fontId="15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49" fontId="15" fillId="0" borderId="4" xfId="0" applyNumberFormat="1" applyFont="1" applyBorder="1" applyAlignment="1">
      <alignment horizontal="center" vertical="center" wrapText="1"/>
    </xf>
    <xf numFmtId="49" fontId="15" fillId="0" borderId="3" xfId="0" applyNumberFormat="1" applyFont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top" wrapText="1"/>
    </xf>
    <xf numFmtId="0" fontId="12" fillId="0" borderId="1" xfId="0" applyFont="1" applyBorder="1" applyAlignment="1">
      <alignment vertical="top" wrapText="1"/>
    </xf>
    <xf numFmtId="0" fontId="11" fillId="0" borderId="23" xfId="0" applyFont="1" applyBorder="1" applyAlignment="1">
      <alignment horizontal="left" vertical="top" wrapText="1"/>
    </xf>
    <xf numFmtId="0" fontId="11" fillId="0" borderId="24" xfId="0" applyFont="1" applyBorder="1" applyAlignment="1">
      <alignment horizontal="left" vertical="top" wrapText="1"/>
    </xf>
    <xf numFmtId="0" fontId="11" fillId="0" borderId="25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4" fillId="0" borderId="21" xfId="0" applyFont="1" applyFill="1" applyBorder="1" applyAlignment="1">
      <alignment horizontal="left" vertical="top" wrapText="1"/>
    </xf>
    <xf numFmtId="0" fontId="4" fillId="0" borderId="18" xfId="0" applyFont="1" applyFill="1" applyBorder="1" applyAlignment="1">
      <alignment horizontal="left" vertical="top" wrapText="1"/>
    </xf>
    <xf numFmtId="0" fontId="12" fillId="0" borderId="3" xfId="0" applyFont="1" applyBorder="1" applyAlignment="1">
      <alignment vertical="top" wrapText="1"/>
    </xf>
    <xf numFmtId="164" fontId="12" fillId="0" borderId="2" xfId="0" applyNumberFormat="1" applyFont="1" applyFill="1" applyBorder="1" applyAlignment="1">
      <alignment horizontal="center" vertical="top" wrapText="1"/>
    </xf>
    <xf numFmtId="164" fontId="12" fillId="0" borderId="4" xfId="0" applyNumberFormat="1" applyFont="1" applyFill="1" applyBorder="1" applyAlignment="1">
      <alignment horizontal="center" vertical="top" wrapText="1"/>
    </xf>
    <xf numFmtId="164" fontId="12" fillId="0" borderId="3" xfId="0" applyNumberFormat="1" applyFont="1" applyFill="1" applyBorder="1" applyAlignment="1">
      <alignment horizontal="center" vertical="top" wrapText="1"/>
    </xf>
    <xf numFmtId="0" fontId="13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wrapText="1"/>
    </xf>
    <xf numFmtId="0" fontId="18" fillId="0" borderId="0" xfId="0" applyFont="1" applyFill="1" applyBorder="1" applyAlignment="1">
      <alignment horizontal="center" wrapText="1"/>
    </xf>
    <xf numFmtId="0" fontId="12" fillId="0" borderId="0" xfId="0" applyFont="1" applyFill="1" applyAlignment="1">
      <alignment horizontal="center" wrapText="1"/>
    </xf>
    <xf numFmtId="0" fontId="18" fillId="0" borderId="0" xfId="0" applyFont="1" applyFill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167" fontId="5" fillId="0" borderId="2" xfId="0" applyNumberFormat="1" applyFont="1" applyFill="1" applyBorder="1" applyAlignment="1" applyProtection="1">
      <alignment horizontal="center" vertical="center"/>
      <protection hidden="1"/>
    </xf>
    <xf numFmtId="167" fontId="5" fillId="0" borderId="4" xfId="0" applyNumberFormat="1" applyFont="1" applyFill="1" applyBorder="1" applyAlignment="1" applyProtection="1">
      <alignment horizontal="center" vertical="center"/>
      <protection hidden="1"/>
    </xf>
    <xf numFmtId="167" fontId="5" fillId="0" borderId="3" xfId="0" applyNumberFormat="1" applyFont="1" applyFill="1" applyBorder="1" applyAlignment="1" applyProtection="1">
      <alignment horizontal="center" vertical="center"/>
      <protection hidden="1"/>
    </xf>
    <xf numFmtId="167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167" fontId="5" fillId="0" borderId="4" xfId="0" applyNumberFormat="1" applyFont="1" applyFill="1" applyBorder="1" applyAlignment="1" applyProtection="1">
      <alignment horizontal="center" vertical="center" wrapText="1"/>
      <protection hidden="1"/>
    </xf>
    <xf numFmtId="167" fontId="5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0" applyFont="1" applyBorder="1" applyAlignment="1">
      <alignment horizontal="center" vertical="top" wrapText="1"/>
    </xf>
    <xf numFmtId="0" fontId="9" fillId="0" borderId="3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3" fillId="0" borderId="18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3" fillId="2" borderId="15" xfId="0" applyNumberFormat="1" applyFont="1" applyFill="1" applyBorder="1" applyAlignment="1">
      <alignment horizontal="center" vertical="top" wrapText="1"/>
    </xf>
    <xf numFmtId="49" fontId="3" fillId="2" borderId="16" xfId="0" applyNumberFormat="1" applyFont="1" applyFill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14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1" fontId="12" fillId="0" borderId="2" xfId="0" applyNumberFormat="1" applyFont="1" applyBorder="1" applyAlignment="1">
      <alignment horizontal="center" vertical="top" wrapText="1"/>
    </xf>
    <xf numFmtId="1" fontId="12" fillId="0" borderId="4" xfId="0" applyNumberFormat="1" applyFont="1" applyBorder="1" applyAlignment="1">
      <alignment horizontal="center" vertical="top" wrapText="1"/>
    </xf>
    <xf numFmtId="1" fontId="12" fillId="0" borderId="3" xfId="0" applyNumberFormat="1" applyFont="1" applyBorder="1" applyAlignment="1">
      <alignment horizontal="center" vertical="top" wrapText="1"/>
    </xf>
    <xf numFmtId="2" fontId="12" fillId="0" borderId="2" xfId="0" applyNumberFormat="1" applyFont="1" applyBorder="1" applyAlignment="1">
      <alignment horizontal="center" vertical="top" wrapText="1"/>
    </xf>
    <xf numFmtId="2" fontId="12" fillId="0" borderId="4" xfId="0" applyNumberFormat="1" applyFont="1" applyBorder="1" applyAlignment="1">
      <alignment horizontal="center" vertical="top" wrapText="1"/>
    </xf>
    <xf numFmtId="2" fontId="12" fillId="0" borderId="3" xfId="0" applyNumberFormat="1" applyFont="1" applyBorder="1" applyAlignment="1">
      <alignment horizontal="center" vertical="top" wrapText="1"/>
    </xf>
    <xf numFmtId="0" fontId="12" fillId="0" borderId="0" xfId="0" applyFont="1" applyAlignment="1">
      <alignment horizontal="left" vertical="top" wrapText="1"/>
    </xf>
    <xf numFmtId="0" fontId="13" fillId="0" borderId="0" xfId="0" applyFont="1" applyAlignment="1">
      <alignment horizontal="center"/>
    </xf>
    <xf numFmtId="0" fontId="18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0" fillId="0" borderId="5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165" fontId="10" fillId="0" borderId="1" xfId="0" applyNumberFormat="1" applyFont="1" applyBorder="1" applyAlignment="1">
      <alignment horizontal="center" vertical="top" wrapText="1"/>
    </xf>
    <xf numFmtId="166" fontId="12" fillId="0" borderId="1" xfId="0" applyNumberFormat="1" applyFont="1" applyBorder="1" applyAlignment="1">
      <alignment horizontal="center" vertical="top" wrapText="1"/>
    </xf>
    <xf numFmtId="166" fontId="12" fillId="0" borderId="5" xfId="0" applyNumberFormat="1" applyFont="1" applyBorder="1" applyAlignment="1">
      <alignment horizontal="center" vertical="top" wrapText="1"/>
    </xf>
    <xf numFmtId="166" fontId="12" fillId="0" borderId="14" xfId="0" applyNumberFormat="1" applyFont="1" applyBorder="1" applyAlignment="1">
      <alignment horizontal="center" vertical="top" wrapText="1"/>
    </xf>
    <xf numFmtId="166" fontId="12" fillId="0" borderId="6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165" fontId="10" fillId="0" borderId="5" xfId="0" applyNumberFormat="1" applyFont="1" applyBorder="1" applyAlignment="1">
      <alignment horizontal="center" vertical="top" wrapText="1"/>
    </xf>
    <xf numFmtId="165" fontId="10" fillId="0" borderId="14" xfId="0" applyNumberFormat="1" applyFont="1" applyBorder="1" applyAlignment="1">
      <alignment horizontal="center" vertical="top" wrapText="1"/>
    </xf>
    <xf numFmtId="165" fontId="10" fillId="0" borderId="6" xfId="0" applyNumberFormat="1" applyFont="1" applyBorder="1" applyAlignment="1">
      <alignment horizontal="center" vertical="top" wrapText="1"/>
    </xf>
    <xf numFmtId="0" fontId="10" fillId="0" borderId="14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left"/>
    </xf>
    <xf numFmtId="2" fontId="16" fillId="0" borderId="5" xfId="0" applyNumberFormat="1" applyFont="1" applyBorder="1" applyAlignment="1">
      <alignment horizontal="center" vertical="center" readingOrder="1"/>
    </xf>
    <xf numFmtId="2" fontId="16" fillId="0" borderId="14" xfId="0" applyNumberFormat="1" applyFont="1" applyBorder="1" applyAlignment="1">
      <alignment horizontal="center" vertical="center" readingOrder="1"/>
    </xf>
    <xf numFmtId="2" fontId="16" fillId="0" borderId="6" xfId="0" applyNumberFormat="1" applyFont="1" applyBorder="1" applyAlignment="1">
      <alignment horizontal="center" vertical="center" readingOrder="1"/>
    </xf>
    <xf numFmtId="0" fontId="10" fillId="0" borderId="5" xfId="0" applyFont="1" applyFill="1" applyBorder="1" applyAlignment="1">
      <alignment horizontal="center" vertical="top" wrapText="1"/>
    </xf>
    <xf numFmtId="0" fontId="10" fillId="0" borderId="6" xfId="0" applyFont="1" applyFill="1" applyBorder="1" applyAlignment="1">
      <alignment horizontal="center" vertical="top" wrapText="1"/>
    </xf>
    <xf numFmtId="0" fontId="20" fillId="0" borderId="5" xfId="0" applyFont="1" applyBorder="1" applyAlignment="1">
      <alignment horizontal="left"/>
    </xf>
    <xf numFmtId="0" fontId="20" fillId="0" borderId="14" xfId="0" applyFont="1" applyBorder="1" applyAlignment="1">
      <alignment horizontal="left"/>
    </xf>
    <xf numFmtId="0" fontId="20" fillId="0" borderId="6" xfId="0" applyFont="1" applyBorder="1" applyAlignment="1">
      <alignment horizontal="left"/>
    </xf>
    <xf numFmtId="165" fontId="16" fillId="0" borderId="5" xfId="0" applyNumberFormat="1" applyFont="1" applyBorder="1" applyAlignment="1">
      <alignment horizontal="center" vertical="center" readingOrder="1"/>
    </xf>
    <xf numFmtId="165" fontId="16" fillId="0" borderId="14" xfId="0" applyNumberFormat="1" applyFont="1" applyBorder="1" applyAlignment="1">
      <alignment horizontal="center" vertical="center" readingOrder="1"/>
    </xf>
    <xf numFmtId="165" fontId="16" fillId="0" borderId="6" xfId="0" applyNumberFormat="1" applyFont="1" applyBorder="1" applyAlignment="1">
      <alignment horizontal="center" vertical="center" readingOrder="1"/>
    </xf>
    <xf numFmtId="0" fontId="10" fillId="0" borderId="1" xfId="0" applyFont="1" applyFill="1" applyBorder="1" applyAlignment="1">
      <alignment horizontal="center" vertical="top" wrapText="1"/>
    </xf>
    <xf numFmtId="0" fontId="12" fillId="0" borderId="28" xfId="0" applyFont="1" applyBorder="1" applyAlignment="1">
      <alignment horizontal="center" vertical="top" wrapText="1"/>
    </xf>
    <xf numFmtId="0" fontId="12" fillId="0" borderId="29" xfId="0" applyFont="1" applyBorder="1" applyAlignment="1">
      <alignment horizontal="center" vertical="top" wrapText="1"/>
    </xf>
    <xf numFmtId="0" fontId="12" fillId="0" borderId="28" xfId="0" applyFont="1" applyFill="1" applyBorder="1" applyAlignment="1">
      <alignment horizontal="center" vertical="top" wrapText="1"/>
    </xf>
    <xf numFmtId="0" fontId="12" fillId="0" borderId="29" xfId="0" applyFont="1" applyFill="1" applyBorder="1" applyAlignment="1">
      <alignment horizontal="center" vertical="top" wrapText="1"/>
    </xf>
    <xf numFmtId="0" fontId="10" fillId="0" borderId="2" xfId="0" applyFont="1" applyBorder="1" applyAlignment="1">
      <alignment horizontal="right" vertical="top" wrapText="1"/>
    </xf>
    <xf numFmtId="0" fontId="10" fillId="0" borderId="4" xfId="0" applyFont="1" applyBorder="1" applyAlignment="1">
      <alignment horizontal="right" vertical="top" wrapText="1"/>
    </xf>
    <xf numFmtId="0" fontId="10" fillId="0" borderId="3" xfId="0" applyFont="1" applyBorder="1" applyAlignment="1">
      <alignment horizontal="right"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/>
    </xf>
    <xf numFmtId="0" fontId="10" fillId="0" borderId="14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16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165" fontId="11" fillId="0" borderId="5" xfId="0" applyNumberFormat="1" applyFont="1" applyBorder="1" applyAlignment="1">
      <alignment horizontal="center" vertical="top" wrapText="1"/>
    </xf>
    <xf numFmtId="165" fontId="11" fillId="0" borderId="6" xfId="0" applyNumberFormat="1" applyFont="1" applyBorder="1" applyAlignment="1">
      <alignment horizontal="center" vertical="top" wrapText="1"/>
    </xf>
    <xf numFmtId="165" fontId="11" fillId="0" borderId="1" xfId="0" applyNumberFormat="1" applyFont="1" applyBorder="1" applyAlignment="1">
      <alignment horizontal="center" vertical="top" wrapText="1"/>
    </xf>
    <xf numFmtId="165" fontId="11" fillId="0" borderId="14" xfId="0" applyNumberFormat="1" applyFont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166" fontId="11" fillId="0" borderId="1" xfId="0" applyNumberFormat="1" applyFont="1" applyBorder="1" applyAlignment="1">
      <alignment horizontal="center" wrapText="1"/>
    </xf>
    <xf numFmtId="166" fontId="12" fillId="0" borderId="5" xfId="0" applyNumberFormat="1" applyFont="1" applyFill="1" applyBorder="1" applyAlignment="1">
      <alignment horizontal="center" vertical="top" wrapText="1"/>
    </xf>
    <xf numFmtId="166" fontId="12" fillId="0" borderId="6" xfId="0" applyNumberFormat="1" applyFont="1" applyFill="1" applyBorder="1" applyAlignment="1">
      <alignment horizontal="center" vertical="top" wrapText="1"/>
    </xf>
    <xf numFmtId="165" fontId="16" fillId="0" borderId="1" xfId="0" applyNumberFormat="1" applyFont="1" applyBorder="1" applyAlignment="1">
      <alignment horizontal="center"/>
    </xf>
    <xf numFmtId="165" fontId="16" fillId="0" borderId="5" xfId="0" applyNumberFormat="1" applyFont="1" applyBorder="1" applyAlignment="1">
      <alignment horizontal="center"/>
    </xf>
    <xf numFmtId="165" fontId="16" fillId="0" borderId="14" xfId="0" applyNumberFormat="1" applyFont="1" applyBorder="1" applyAlignment="1">
      <alignment horizontal="center"/>
    </xf>
    <xf numFmtId="165" fontId="16" fillId="0" borderId="6" xfId="0" applyNumberFormat="1" applyFont="1" applyBorder="1" applyAlignment="1">
      <alignment horizontal="center"/>
    </xf>
    <xf numFmtId="165" fontId="10" fillId="0" borderId="5" xfId="0" applyNumberFormat="1" applyFont="1" applyBorder="1" applyAlignment="1">
      <alignment horizontal="center" wrapText="1"/>
    </xf>
    <xf numFmtId="165" fontId="10" fillId="0" borderId="6" xfId="0" applyNumberFormat="1" applyFont="1" applyBorder="1" applyAlignment="1">
      <alignment horizontal="center" wrapText="1"/>
    </xf>
    <xf numFmtId="165" fontId="10" fillId="0" borderId="14" xfId="0" applyNumberFormat="1" applyFont="1" applyBorder="1" applyAlignment="1">
      <alignment horizontal="center" wrapText="1"/>
    </xf>
    <xf numFmtId="165" fontId="10" fillId="0" borderId="1" xfId="0" applyNumberFormat="1" applyFont="1" applyBorder="1" applyAlignment="1">
      <alignment horizontal="center" wrapText="1"/>
    </xf>
    <xf numFmtId="1" fontId="11" fillId="0" borderId="1" xfId="0" applyNumberFormat="1" applyFont="1" applyBorder="1" applyAlignment="1">
      <alignment horizontal="center" wrapText="1"/>
    </xf>
    <xf numFmtId="165" fontId="12" fillId="0" borderId="5" xfId="0" applyNumberFormat="1" applyFont="1" applyFill="1" applyBorder="1" applyAlignment="1">
      <alignment horizontal="center" vertical="top" wrapText="1"/>
    </xf>
    <xf numFmtId="165" fontId="12" fillId="0" borderId="14" xfId="0" applyNumberFormat="1" applyFont="1" applyFill="1" applyBorder="1" applyAlignment="1">
      <alignment horizontal="center" vertical="top" wrapText="1"/>
    </xf>
    <xf numFmtId="165" fontId="12" fillId="0" borderId="6" xfId="0" applyNumberFormat="1" applyFont="1" applyFill="1" applyBorder="1" applyAlignment="1">
      <alignment horizontal="center" vertical="top" wrapText="1"/>
    </xf>
    <xf numFmtId="168" fontId="12" fillId="0" borderId="1" xfId="0" applyNumberFormat="1" applyFont="1" applyFill="1" applyBorder="1" applyAlignment="1">
      <alignment horizontal="center" vertical="top" wrapText="1"/>
    </xf>
    <xf numFmtId="166" fontId="12" fillId="0" borderId="1" xfId="0" applyNumberFormat="1" applyFont="1" applyFill="1" applyBorder="1" applyAlignment="1">
      <alignment horizontal="center" vertical="top" wrapText="1"/>
    </xf>
    <xf numFmtId="165" fontId="12" fillId="0" borderId="5" xfId="0" applyNumberFormat="1" applyFont="1" applyBorder="1" applyAlignment="1">
      <alignment horizontal="center" vertical="top" wrapText="1"/>
    </xf>
    <xf numFmtId="165" fontId="12" fillId="0" borderId="6" xfId="0" applyNumberFormat="1" applyFont="1" applyBorder="1" applyAlignment="1">
      <alignment horizontal="center" vertical="top" wrapText="1"/>
    </xf>
    <xf numFmtId="165" fontId="12" fillId="0" borderId="14" xfId="0" applyNumberFormat="1" applyFont="1" applyBorder="1" applyAlignment="1">
      <alignment horizontal="center" vertical="top" wrapText="1"/>
    </xf>
    <xf numFmtId="168" fontId="12" fillId="0" borderId="1" xfId="0" applyNumberFormat="1" applyFont="1" applyBorder="1" applyAlignment="1">
      <alignment horizontal="center" vertical="top" wrapText="1"/>
    </xf>
    <xf numFmtId="2" fontId="16" fillId="0" borderId="1" xfId="0" applyNumberFormat="1" applyFont="1" applyBorder="1" applyAlignment="1">
      <alignment horizontal="center"/>
    </xf>
    <xf numFmtId="165" fontId="12" fillId="0" borderId="1" xfId="0" applyNumberFormat="1" applyFont="1" applyBorder="1" applyAlignment="1">
      <alignment horizontal="center" vertical="top" wrapText="1"/>
    </xf>
    <xf numFmtId="165" fontId="12" fillId="3" borderId="5" xfId="0" applyNumberFormat="1" applyFont="1" applyFill="1" applyBorder="1" applyAlignment="1">
      <alignment horizontal="center" vertical="top" wrapText="1"/>
    </xf>
    <xf numFmtId="165" fontId="12" fillId="3" borderId="6" xfId="0" applyNumberFormat="1" applyFont="1" applyFill="1" applyBorder="1" applyAlignment="1">
      <alignment horizontal="center" vertical="top" wrapText="1"/>
    </xf>
    <xf numFmtId="165" fontId="12" fillId="0" borderId="1" xfId="0" applyNumberFormat="1" applyFont="1" applyFill="1" applyBorder="1" applyAlignment="1">
      <alignment horizontal="center" vertical="top" wrapText="1"/>
    </xf>
    <xf numFmtId="166" fontId="11" fillId="0" borderId="1" xfId="0" applyNumberFormat="1" applyFont="1" applyBorder="1" applyAlignment="1">
      <alignment horizontal="center" vertical="top" wrapText="1"/>
    </xf>
    <xf numFmtId="0" fontId="11" fillId="0" borderId="5" xfId="0" applyFont="1" applyFill="1" applyBorder="1" applyAlignment="1">
      <alignment horizontal="center" vertical="top" wrapText="1"/>
    </xf>
    <xf numFmtId="0" fontId="11" fillId="0" borderId="6" xfId="0" applyFont="1" applyFill="1" applyBorder="1" applyAlignment="1">
      <alignment horizontal="center" vertical="top" wrapText="1"/>
    </xf>
    <xf numFmtId="0" fontId="9" fillId="0" borderId="5" xfId="0" applyFont="1" applyBorder="1" applyAlignment="1">
      <alignment horizontal="left"/>
    </xf>
    <xf numFmtId="0" fontId="9" fillId="0" borderId="14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165" fontId="11" fillId="0" borderId="1" xfId="0" applyNumberFormat="1" applyFont="1" applyBorder="1" applyAlignment="1">
      <alignment horizontal="center" wrapText="1"/>
    </xf>
    <xf numFmtId="0" fontId="11" fillId="0" borderId="1" xfId="0" applyFont="1" applyBorder="1" applyAlignment="1">
      <alignment horizontal="center" wrapText="1"/>
    </xf>
    <xf numFmtId="166" fontId="12" fillId="0" borderId="1" xfId="0" applyNumberFormat="1" applyFont="1" applyBorder="1" applyAlignment="1">
      <alignment horizontal="center" wrapText="1"/>
    </xf>
    <xf numFmtId="2" fontId="12" fillId="0" borderId="1" xfId="0" applyNumberFormat="1" applyFont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2" fontId="11" fillId="0" borderId="5" xfId="0" applyNumberFormat="1" applyFont="1" applyBorder="1" applyAlignment="1">
      <alignment horizontal="center" wrapText="1"/>
    </xf>
    <xf numFmtId="2" fontId="11" fillId="0" borderId="6" xfId="0" applyNumberFormat="1" applyFont="1" applyBorder="1" applyAlignment="1">
      <alignment horizontal="center" wrapText="1"/>
    </xf>
    <xf numFmtId="164" fontId="12" fillId="0" borderId="5" xfId="0" applyNumberFormat="1" applyFont="1" applyBorder="1" applyAlignment="1">
      <alignment horizontal="center" vertical="top" wrapText="1"/>
    </xf>
    <xf numFmtId="164" fontId="12" fillId="0" borderId="6" xfId="0" applyNumberFormat="1" applyFont="1" applyBorder="1" applyAlignment="1">
      <alignment horizontal="center" vertical="top" wrapText="1"/>
    </xf>
    <xf numFmtId="164" fontId="12" fillId="0" borderId="28" xfId="0" applyNumberFormat="1" applyFont="1" applyFill="1" applyBorder="1" applyAlignment="1">
      <alignment horizontal="center" vertical="top" wrapText="1"/>
    </xf>
    <xf numFmtId="164" fontId="12" fillId="0" borderId="29" xfId="0" applyNumberFormat="1" applyFont="1" applyFill="1" applyBorder="1" applyAlignment="1">
      <alignment horizontal="center" vertical="top" wrapText="1"/>
    </xf>
    <xf numFmtId="2" fontId="12" fillId="0" borderId="1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/>
    </xf>
    <xf numFmtId="0" fontId="15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horizontal="left" wrapText="1"/>
    </xf>
    <xf numFmtId="0" fontId="12" fillId="0" borderId="1" xfId="0" applyFont="1" applyBorder="1" applyAlignment="1">
      <alignment horizontal="left"/>
    </xf>
    <xf numFmtId="0" fontId="12" fillId="0" borderId="1" xfId="0" applyFont="1" applyBorder="1" applyAlignment="1">
      <alignment horizontal="center" wrapText="1"/>
    </xf>
    <xf numFmtId="0" fontId="12" fillId="0" borderId="0" xfId="0" applyFont="1" applyAlignment="1">
      <alignment horizontal="center"/>
    </xf>
    <xf numFmtId="0" fontId="12" fillId="0" borderId="1" xfId="0" applyFont="1" applyBorder="1" applyAlignment="1">
      <alignment horizontal="center"/>
    </xf>
    <xf numFmtId="0" fontId="12" fillId="0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O183"/>
  <sheetViews>
    <sheetView topLeftCell="R1" workbookViewId="0">
      <selection activeCell="B7" sqref="B7:AI7"/>
    </sheetView>
  </sheetViews>
  <sheetFormatPr defaultRowHeight="15"/>
  <cols>
    <col min="1" max="1" width="6.42578125" customWidth="1"/>
    <col min="2" max="2" width="38.28515625" customWidth="1"/>
    <col min="3" max="3" width="23.7109375" customWidth="1"/>
    <col min="4" max="4" width="3.5703125" bestFit="1" customWidth="1"/>
    <col min="5" max="5" width="2.28515625" bestFit="1" customWidth="1"/>
    <col min="6" max="6" width="3" bestFit="1" customWidth="1"/>
    <col min="7" max="7" width="6.140625" bestFit="1" customWidth="1"/>
    <col min="8" max="8" width="22.5703125" customWidth="1"/>
    <col min="9" max="9" width="13.5703125" customWidth="1"/>
    <col min="10" max="10" width="13.85546875" customWidth="1"/>
    <col min="11" max="16" width="11.85546875" style="62" customWidth="1"/>
    <col min="17" max="17" width="12.42578125" style="62" customWidth="1"/>
    <col min="18" max="18" width="11.85546875" style="62" customWidth="1"/>
    <col min="19" max="20" width="11.7109375" style="62" customWidth="1"/>
    <col min="21" max="21" width="13.140625" style="62" customWidth="1"/>
    <col min="22" max="22" width="11.42578125" customWidth="1"/>
    <col min="23" max="23" width="12.140625" style="62" customWidth="1"/>
    <col min="24" max="26" width="11.42578125" style="62" customWidth="1"/>
    <col min="27" max="27" width="31.7109375" customWidth="1"/>
    <col min="29" max="29" width="6.85546875" customWidth="1"/>
    <col min="30" max="30" width="7.140625" customWidth="1"/>
    <col min="31" max="32" width="6.5703125" customWidth="1"/>
    <col min="33" max="34" width="7.140625" customWidth="1"/>
    <col min="35" max="35" width="6.42578125" customWidth="1"/>
    <col min="36" max="36" width="6.140625" style="62" customWidth="1"/>
    <col min="37" max="38" width="6.28515625" style="62" customWidth="1"/>
  </cols>
  <sheetData>
    <row r="1" spans="1:38">
      <c r="B1" s="62"/>
      <c r="C1" s="62"/>
      <c r="D1" s="62"/>
      <c r="E1" s="62"/>
      <c r="F1" s="62"/>
      <c r="G1" s="62"/>
      <c r="H1" s="62"/>
      <c r="I1" s="62"/>
      <c r="J1" s="62"/>
      <c r="V1" s="62"/>
      <c r="Z1" s="97" t="s">
        <v>101</v>
      </c>
      <c r="AA1" s="62"/>
      <c r="AB1" s="62"/>
      <c r="AC1" s="62"/>
      <c r="AD1" s="62"/>
      <c r="AE1" s="62"/>
      <c r="AF1" s="62"/>
      <c r="AG1" s="62"/>
      <c r="AH1" s="62"/>
    </row>
    <row r="2" spans="1:38">
      <c r="B2" s="62"/>
      <c r="C2" s="62"/>
      <c r="D2" s="62"/>
      <c r="E2" s="62"/>
      <c r="F2" s="62"/>
      <c r="G2" s="62"/>
      <c r="H2" s="62"/>
      <c r="I2" s="62"/>
      <c r="J2" s="62"/>
      <c r="V2" s="62"/>
      <c r="Z2" s="97" t="s">
        <v>102</v>
      </c>
      <c r="AA2" s="62"/>
      <c r="AB2" s="62"/>
      <c r="AC2" s="62"/>
      <c r="AD2" s="62"/>
      <c r="AE2" s="62"/>
      <c r="AF2" s="62"/>
      <c r="AG2" s="62"/>
      <c r="AH2" s="62"/>
    </row>
    <row r="3" spans="1:38">
      <c r="B3" s="62"/>
      <c r="C3" s="62"/>
      <c r="D3" s="62"/>
      <c r="E3" s="62"/>
      <c r="F3" s="62"/>
      <c r="G3" s="62"/>
      <c r="H3" s="62"/>
      <c r="I3" s="62"/>
      <c r="J3" s="62"/>
      <c r="V3" s="62"/>
      <c r="Z3" s="97" t="s">
        <v>208</v>
      </c>
      <c r="AA3" s="62"/>
      <c r="AB3" s="62"/>
      <c r="AC3" s="62"/>
      <c r="AD3" s="62"/>
      <c r="AE3" s="62"/>
      <c r="AF3" s="62"/>
      <c r="AG3" s="62"/>
      <c r="AH3" s="62"/>
    </row>
    <row r="4" spans="1:38">
      <c r="B4" s="62"/>
      <c r="C4" s="62"/>
      <c r="D4" s="62"/>
      <c r="E4" s="62"/>
      <c r="F4" s="62"/>
      <c r="G4" s="62"/>
      <c r="H4" s="62"/>
      <c r="I4" s="62"/>
      <c r="J4" s="62"/>
      <c r="V4" s="62"/>
      <c r="AA4" s="62"/>
      <c r="AB4" s="62"/>
      <c r="AC4" s="62"/>
      <c r="AD4" s="62"/>
      <c r="AE4" s="62"/>
      <c r="AF4" s="62"/>
      <c r="AG4" s="62"/>
      <c r="AH4" s="62"/>
      <c r="AI4" s="62"/>
    </row>
    <row r="5" spans="1:38" ht="18.75">
      <c r="B5" s="231" t="s">
        <v>104</v>
      </c>
      <c r="C5" s="231"/>
      <c r="D5" s="231"/>
      <c r="E5" s="231"/>
      <c r="F5" s="231"/>
      <c r="G5" s="231"/>
      <c r="H5" s="231"/>
      <c r="I5" s="231"/>
      <c r="J5" s="231"/>
      <c r="K5" s="231"/>
      <c r="L5" s="231"/>
      <c r="M5" s="231"/>
      <c r="N5" s="231"/>
      <c r="O5" s="231"/>
      <c r="P5" s="231"/>
      <c r="Q5" s="231"/>
      <c r="R5" s="231"/>
      <c r="S5" s="231"/>
      <c r="T5" s="231"/>
      <c r="U5" s="231"/>
      <c r="V5" s="231"/>
      <c r="W5" s="231"/>
      <c r="X5" s="231"/>
      <c r="Y5" s="231"/>
      <c r="Z5" s="231"/>
      <c r="AA5" s="231"/>
      <c r="AB5" s="231"/>
      <c r="AC5" s="231"/>
      <c r="AD5" s="231"/>
      <c r="AE5" s="231"/>
      <c r="AF5" s="231"/>
      <c r="AG5" s="231"/>
      <c r="AH5" s="231"/>
      <c r="AI5" s="231"/>
    </row>
    <row r="6" spans="1:38" ht="18.75">
      <c r="B6" s="232" t="s">
        <v>105</v>
      </c>
      <c r="C6" s="232"/>
      <c r="D6" s="232"/>
      <c r="E6" s="232"/>
      <c r="F6" s="232"/>
      <c r="G6" s="232"/>
      <c r="H6" s="232"/>
      <c r="I6" s="232"/>
      <c r="J6" s="232"/>
      <c r="K6" s="232"/>
      <c r="L6" s="232"/>
      <c r="M6" s="232"/>
      <c r="N6" s="232"/>
      <c r="O6" s="232"/>
      <c r="P6" s="232"/>
      <c r="Q6" s="232"/>
      <c r="R6" s="232"/>
      <c r="S6" s="232"/>
      <c r="T6" s="232"/>
      <c r="U6" s="232"/>
      <c r="V6" s="232"/>
      <c r="W6" s="232"/>
      <c r="X6" s="232"/>
      <c r="Y6" s="232"/>
      <c r="Z6" s="232"/>
      <c r="AA6" s="232"/>
      <c r="AB6" s="232"/>
      <c r="AC6" s="232"/>
      <c r="AD6" s="232"/>
      <c r="AE6" s="232"/>
      <c r="AF6" s="232"/>
      <c r="AG6" s="232"/>
      <c r="AH6" s="232"/>
      <c r="AI6" s="232"/>
    </row>
    <row r="7" spans="1:38" ht="18.75">
      <c r="B7" s="233" t="s">
        <v>2</v>
      </c>
      <c r="C7" s="233"/>
      <c r="D7" s="233"/>
      <c r="E7" s="233"/>
      <c r="F7" s="233"/>
      <c r="G7" s="233"/>
      <c r="H7" s="233"/>
      <c r="I7" s="233"/>
      <c r="J7" s="233"/>
      <c r="K7" s="233"/>
      <c r="L7" s="233"/>
      <c r="M7" s="233"/>
      <c r="N7" s="233"/>
      <c r="O7" s="233"/>
      <c r="P7" s="233"/>
      <c r="Q7" s="233"/>
      <c r="R7" s="233"/>
      <c r="S7" s="233"/>
      <c r="T7" s="233"/>
      <c r="U7" s="233"/>
      <c r="V7" s="233"/>
      <c r="W7" s="233"/>
      <c r="X7" s="233"/>
      <c r="Y7" s="233"/>
      <c r="Z7" s="233"/>
      <c r="AA7" s="233"/>
      <c r="AB7" s="233"/>
      <c r="AC7" s="233"/>
      <c r="AD7" s="233"/>
      <c r="AE7" s="233"/>
      <c r="AF7" s="233"/>
      <c r="AG7" s="233"/>
      <c r="AH7" s="233"/>
      <c r="AI7" s="233"/>
    </row>
    <row r="8" spans="1:38">
      <c r="B8" s="234" t="s">
        <v>3</v>
      </c>
      <c r="C8" s="234"/>
      <c r="D8" s="234"/>
      <c r="E8" s="234"/>
      <c r="F8" s="234"/>
      <c r="G8" s="234"/>
      <c r="H8" s="234"/>
      <c r="I8" s="234"/>
      <c r="J8" s="234"/>
      <c r="K8" s="234"/>
      <c r="L8" s="234"/>
      <c r="M8" s="234"/>
      <c r="N8" s="234"/>
      <c r="O8" s="234"/>
      <c r="P8" s="234"/>
      <c r="Q8" s="234"/>
      <c r="R8" s="234"/>
      <c r="S8" s="234"/>
      <c r="T8" s="234"/>
      <c r="U8" s="234"/>
      <c r="V8" s="234"/>
      <c r="W8" s="234"/>
      <c r="X8" s="234"/>
      <c r="Y8" s="234"/>
      <c r="Z8" s="234"/>
      <c r="AA8" s="234"/>
      <c r="AB8" s="234"/>
      <c r="AC8" s="234"/>
      <c r="AD8" s="234"/>
      <c r="AE8" s="234"/>
      <c r="AF8" s="234"/>
      <c r="AG8" s="234"/>
      <c r="AH8" s="234"/>
      <c r="AI8" s="234"/>
    </row>
    <row r="9" spans="1:38" ht="18.75">
      <c r="B9" s="235" t="s">
        <v>204</v>
      </c>
      <c r="C9" s="231"/>
      <c r="D9" s="231"/>
      <c r="E9" s="231"/>
      <c r="F9" s="231"/>
      <c r="G9" s="231"/>
      <c r="H9" s="231"/>
      <c r="I9" s="231"/>
      <c r="J9" s="231"/>
      <c r="K9" s="231"/>
      <c r="L9" s="231"/>
      <c r="M9" s="231"/>
      <c r="N9" s="231"/>
      <c r="O9" s="231"/>
      <c r="P9" s="231"/>
      <c r="Q9" s="231"/>
      <c r="R9" s="231"/>
      <c r="S9" s="231"/>
      <c r="T9" s="231"/>
      <c r="U9" s="231"/>
      <c r="V9" s="231"/>
      <c r="W9" s="231"/>
      <c r="X9" s="231"/>
      <c r="Y9" s="231"/>
      <c r="Z9" s="231"/>
      <c r="AA9" s="231"/>
      <c r="AB9" s="231"/>
      <c r="AC9" s="231"/>
      <c r="AD9" s="231"/>
      <c r="AE9" s="231"/>
      <c r="AF9" s="231"/>
      <c r="AG9" s="231"/>
      <c r="AH9" s="231"/>
      <c r="AI9" s="231"/>
    </row>
    <row r="10" spans="1:38" ht="18.75">
      <c r="B10" s="103"/>
      <c r="C10" s="103"/>
      <c r="D10" s="103"/>
      <c r="E10" s="103"/>
      <c r="F10" s="103"/>
      <c r="G10" s="103"/>
      <c r="H10" s="103"/>
      <c r="I10" s="103"/>
      <c r="J10" s="103"/>
      <c r="K10" s="110"/>
      <c r="L10" s="110"/>
      <c r="M10" s="110"/>
      <c r="N10" s="110"/>
      <c r="O10" s="110"/>
      <c r="P10" s="110"/>
      <c r="Q10" s="110"/>
      <c r="R10" s="110"/>
      <c r="S10" s="110"/>
      <c r="T10" s="110"/>
      <c r="U10" s="110"/>
      <c r="V10" s="103"/>
      <c r="W10" s="110"/>
      <c r="X10" s="110"/>
      <c r="Y10" s="110"/>
      <c r="Z10" s="110"/>
      <c r="AA10" s="103"/>
      <c r="AB10" s="103"/>
      <c r="AC10" s="103"/>
      <c r="AD10" s="103"/>
      <c r="AE10" s="103"/>
      <c r="AF10" s="103"/>
      <c r="AG10" s="103"/>
      <c r="AH10" s="103"/>
      <c r="AI10" s="103"/>
    </row>
    <row r="11" spans="1:38" ht="31.5" customHeight="1">
      <c r="A11" s="149" t="s">
        <v>5</v>
      </c>
      <c r="B11" s="149" t="s">
        <v>106</v>
      </c>
      <c r="C11" s="150" t="s">
        <v>107</v>
      </c>
      <c r="D11" s="151"/>
      <c r="E11" s="151"/>
      <c r="F11" s="151"/>
      <c r="G11" s="151"/>
      <c r="H11" s="151"/>
      <c r="I11" s="151"/>
      <c r="J11" s="151"/>
      <c r="K11" s="151"/>
      <c r="L11" s="151"/>
      <c r="M11" s="151"/>
      <c r="N11" s="151"/>
      <c r="O11" s="151"/>
      <c r="P11" s="151"/>
      <c r="Q11" s="151"/>
      <c r="R11" s="151"/>
      <c r="S11" s="151"/>
      <c r="T11" s="151"/>
      <c r="U11" s="151"/>
      <c r="V11" s="151"/>
      <c r="W11" s="151"/>
      <c r="X11" s="151"/>
      <c r="Y11" s="151"/>
      <c r="Z11" s="152"/>
      <c r="AA11" s="150" t="s">
        <v>108</v>
      </c>
      <c r="AB11" s="151"/>
      <c r="AC11" s="151"/>
      <c r="AD11" s="151"/>
      <c r="AE11" s="151"/>
      <c r="AF11" s="151"/>
      <c r="AG11" s="151"/>
      <c r="AH11" s="151"/>
      <c r="AI11" s="151"/>
      <c r="AJ11" s="151"/>
      <c r="AK11" s="151"/>
      <c r="AL11" s="152"/>
    </row>
    <row r="12" spans="1:38" ht="15" customHeight="1">
      <c r="A12" s="149"/>
      <c r="B12" s="149"/>
      <c r="C12" s="149" t="s">
        <v>109</v>
      </c>
      <c r="D12" s="149"/>
      <c r="E12" s="149"/>
      <c r="F12" s="149"/>
      <c r="G12" s="149"/>
      <c r="H12" s="149" t="s">
        <v>110</v>
      </c>
      <c r="I12" s="153" t="s">
        <v>111</v>
      </c>
      <c r="J12" s="154"/>
      <c r="K12" s="154"/>
      <c r="L12" s="154"/>
      <c r="M12" s="154"/>
      <c r="N12" s="154"/>
      <c r="O12" s="154"/>
      <c r="P12" s="154"/>
      <c r="Q12" s="154"/>
      <c r="R12" s="154"/>
      <c r="S12" s="154"/>
      <c r="T12" s="154"/>
      <c r="U12" s="154"/>
      <c r="V12" s="154"/>
      <c r="W12" s="154"/>
      <c r="X12" s="154"/>
      <c r="Y12" s="154"/>
      <c r="Z12" s="155"/>
      <c r="AA12" s="149" t="s">
        <v>13</v>
      </c>
      <c r="AB12" s="238" t="s">
        <v>14</v>
      </c>
      <c r="AC12" s="150" t="s">
        <v>15</v>
      </c>
      <c r="AD12" s="151"/>
      <c r="AE12" s="151"/>
      <c r="AF12" s="151"/>
      <c r="AG12" s="151"/>
      <c r="AH12" s="151"/>
      <c r="AI12" s="151"/>
      <c r="AJ12" s="151"/>
      <c r="AK12" s="151"/>
      <c r="AL12" s="152"/>
    </row>
    <row r="13" spans="1:38" ht="16.5" customHeight="1">
      <c r="A13" s="149"/>
      <c r="B13" s="149"/>
      <c r="C13" s="149"/>
      <c r="D13" s="149"/>
      <c r="E13" s="149"/>
      <c r="F13" s="149"/>
      <c r="G13" s="149"/>
      <c r="H13" s="149"/>
      <c r="I13" s="149" t="s">
        <v>112</v>
      </c>
      <c r="J13" s="149"/>
      <c r="K13" s="139">
        <v>2020</v>
      </c>
      <c r="L13" s="139"/>
      <c r="M13" s="139"/>
      <c r="N13" s="139"/>
      <c r="O13" s="139">
        <v>2021</v>
      </c>
      <c r="P13" s="139"/>
      <c r="Q13" s="139"/>
      <c r="R13" s="139"/>
      <c r="S13" s="149">
        <v>2022</v>
      </c>
      <c r="T13" s="149"/>
      <c r="U13" s="149"/>
      <c r="V13" s="149"/>
      <c r="W13" s="156">
        <v>2023</v>
      </c>
      <c r="X13" s="157"/>
      <c r="Y13" s="157"/>
      <c r="Z13" s="158"/>
      <c r="AA13" s="149"/>
      <c r="AB13" s="238"/>
      <c r="AC13" s="236" t="s">
        <v>113</v>
      </c>
      <c r="AD13" s="237"/>
      <c r="AE13" s="149">
        <v>2020</v>
      </c>
      <c r="AF13" s="149"/>
      <c r="AG13" s="149">
        <v>2021</v>
      </c>
      <c r="AH13" s="149"/>
      <c r="AI13" s="149">
        <v>2022</v>
      </c>
      <c r="AJ13" s="149"/>
      <c r="AK13" s="156">
        <v>2023</v>
      </c>
      <c r="AL13" s="158"/>
    </row>
    <row r="14" spans="1:38" ht="135">
      <c r="A14" s="149"/>
      <c r="B14" s="149"/>
      <c r="C14" s="19" t="s">
        <v>114</v>
      </c>
      <c r="D14" s="150" t="s">
        <v>115</v>
      </c>
      <c r="E14" s="151"/>
      <c r="F14" s="151"/>
      <c r="G14" s="152"/>
      <c r="H14" s="149"/>
      <c r="I14" s="19" t="s">
        <v>116</v>
      </c>
      <c r="J14" s="19" t="s">
        <v>117</v>
      </c>
      <c r="K14" s="109" t="s">
        <v>116</v>
      </c>
      <c r="L14" s="109" t="s">
        <v>118</v>
      </c>
      <c r="M14" s="109" t="s">
        <v>117</v>
      </c>
      <c r="N14" s="109" t="s">
        <v>119</v>
      </c>
      <c r="O14" s="109" t="s">
        <v>116</v>
      </c>
      <c r="P14" s="109" t="s">
        <v>118</v>
      </c>
      <c r="Q14" s="109" t="s">
        <v>117</v>
      </c>
      <c r="R14" s="109" t="s">
        <v>119</v>
      </c>
      <c r="S14" s="109" t="s">
        <v>116</v>
      </c>
      <c r="T14" s="109" t="s">
        <v>118</v>
      </c>
      <c r="U14" s="109" t="s">
        <v>117</v>
      </c>
      <c r="V14" s="99" t="s">
        <v>119</v>
      </c>
      <c r="W14" s="109" t="s">
        <v>116</v>
      </c>
      <c r="X14" s="109" t="s">
        <v>118</v>
      </c>
      <c r="Y14" s="109" t="s">
        <v>117</v>
      </c>
      <c r="Z14" s="109" t="s">
        <v>205</v>
      </c>
      <c r="AA14" s="149"/>
      <c r="AB14" s="238"/>
      <c r="AC14" s="19" t="s">
        <v>116</v>
      </c>
      <c r="AD14" s="19" t="s">
        <v>117</v>
      </c>
      <c r="AE14" s="65" t="s">
        <v>116</v>
      </c>
      <c r="AF14" s="65" t="s">
        <v>117</v>
      </c>
      <c r="AG14" s="66" t="s">
        <v>116</v>
      </c>
      <c r="AH14" s="66" t="s">
        <v>117</v>
      </c>
      <c r="AI14" s="19" t="s">
        <v>116</v>
      </c>
      <c r="AJ14" s="94" t="s">
        <v>117</v>
      </c>
      <c r="AK14" s="109" t="s">
        <v>116</v>
      </c>
      <c r="AL14" s="109" t="s">
        <v>117</v>
      </c>
    </row>
    <row r="15" spans="1:38" ht="15.75">
      <c r="A15" s="22">
        <v>1</v>
      </c>
      <c r="B15" s="22">
        <v>2</v>
      </c>
      <c r="C15" s="22">
        <v>3</v>
      </c>
      <c r="D15" s="252">
        <v>4</v>
      </c>
      <c r="E15" s="253"/>
      <c r="F15" s="253"/>
      <c r="G15" s="254"/>
      <c r="H15" s="22">
        <v>5</v>
      </c>
      <c r="I15" s="22">
        <v>6</v>
      </c>
      <c r="J15" s="22">
        <v>7</v>
      </c>
      <c r="K15" s="111">
        <v>8</v>
      </c>
      <c r="L15" s="111">
        <v>9</v>
      </c>
      <c r="M15" s="111">
        <v>10</v>
      </c>
      <c r="N15" s="111">
        <v>11</v>
      </c>
      <c r="O15" s="111">
        <v>12</v>
      </c>
      <c r="P15" s="111">
        <v>13</v>
      </c>
      <c r="Q15" s="111">
        <v>14</v>
      </c>
      <c r="R15" s="111">
        <v>15</v>
      </c>
      <c r="S15" s="111">
        <v>16</v>
      </c>
      <c r="T15" s="111">
        <v>17</v>
      </c>
      <c r="U15" s="111">
        <v>18</v>
      </c>
      <c r="V15" s="22">
        <v>19</v>
      </c>
      <c r="W15" s="111">
        <v>20</v>
      </c>
      <c r="X15" s="111">
        <v>21</v>
      </c>
      <c r="Y15" s="111">
        <v>22</v>
      </c>
      <c r="Z15" s="111">
        <v>23</v>
      </c>
      <c r="AA15" s="101">
        <v>24</v>
      </c>
      <c r="AB15" s="101">
        <v>25</v>
      </c>
      <c r="AC15" s="101">
        <v>26</v>
      </c>
      <c r="AD15" s="101">
        <v>27</v>
      </c>
      <c r="AE15" s="101">
        <v>28</v>
      </c>
      <c r="AF15" s="101">
        <v>29</v>
      </c>
      <c r="AG15" s="101">
        <v>30</v>
      </c>
      <c r="AH15" s="101">
        <v>31</v>
      </c>
      <c r="AI15" s="101">
        <v>32</v>
      </c>
      <c r="AJ15" s="101">
        <v>33</v>
      </c>
      <c r="AK15" s="111">
        <v>34</v>
      </c>
      <c r="AL15" s="111">
        <v>35</v>
      </c>
    </row>
    <row r="16" spans="1:38" ht="15.75" customHeight="1">
      <c r="A16" s="140" t="s">
        <v>120</v>
      </c>
      <c r="B16" s="141"/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41"/>
      <c r="O16" s="141"/>
      <c r="P16" s="141"/>
      <c r="Q16" s="141"/>
      <c r="R16" s="141"/>
      <c r="S16" s="141"/>
      <c r="T16" s="141"/>
      <c r="U16" s="141"/>
      <c r="V16" s="141"/>
      <c r="W16" s="141"/>
      <c r="X16" s="141"/>
      <c r="Y16" s="141"/>
      <c r="Z16" s="141"/>
      <c r="AA16" s="141"/>
      <c r="AB16" s="141"/>
      <c r="AC16" s="141"/>
      <c r="AD16" s="141"/>
      <c r="AE16" s="141"/>
      <c r="AF16" s="141"/>
      <c r="AG16" s="141"/>
      <c r="AH16" s="141"/>
      <c r="AI16" s="141"/>
      <c r="AJ16" s="141"/>
      <c r="AK16" s="141"/>
      <c r="AL16" s="142"/>
    </row>
    <row r="17" spans="1:38" ht="30.75" customHeight="1">
      <c r="A17" s="140" t="s">
        <v>121</v>
      </c>
      <c r="B17" s="141"/>
      <c r="C17" s="141"/>
      <c r="D17" s="141"/>
      <c r="E17" s="141"/>
      <c r="F17" s="141"/>
      <c r="G17" s="141"/>
      <c r="H17" s="141"/>
      <c r="I17" s="141"/>
      <c r="J17" s="141"/>
      <c r="K17" s="141"/>
      <c r="L17" s="141"/>
      <c r="M17" s="141"/>
      <c r="N17" s="141"/>
      <c r="O17" s="141"/>
      <c r="P17" s="141"/>
      <c r="Q17" s="141"/>
      <c r="R17" s="141"/>
      <c r="S17" s="141"/>
      <c r="T17" s="141"/>
      <c r="U17" s="141"/>
      <c r="V17" s="141"/>
      <c r="W17" s="141"/>
      <c r="X17" s="141"/>
      <c r="Y17" s="141"/>
      <c r="Z17" s="141"/>
      <c r="AA17" s="141"/>
      <c r="AB17" s="141"/>
      <c r="AC17" s="141"/>
      <c r="AD17" s="141"/>
      <c r="AE17" s="141"/>
      <c r="AF17" s="141"/>
      <c r="AG17" s="141"/>
      <c r="AH17" s="141"/>
      <c r="AI17" s="141"/>
      <c r="AJ17" s="141"/>
      <c r="AK17" s="141"/>
      <c r="AL17" s="142"/>
    </row>
    <row r="18" spans="1:38" ht="15.75" customHeight="1">
      <c r="A18" s="143" t="s">
        <v>22</v>
      </c>
      <c r="B18" s="144"/>
      <c r="C18" s="144"/>
      <c r="D18" s="144"/>
      <c r="E18" s="144"/>
      <c r="F18" s="144"/>
      <c r="G18" s="144"/>
      <c r="H18" s="144"/>
      <c r="I18" s="144"/>
      <c r="J18" s="144"/>
      <c r="K18" s="144"/>
      <c r="L18" s="144"/>
      <c r="M18" s="144"/>
      <c r="N18" s="144"/>
      <c r="O18" s="144"/>
      <c r="P18" s="144"/>
      <c r="Q18" s="144"/>
      <c r="R18" s="144"/>
      <c r="S18" s="144"/>
      <c r="T18" s="144"/>
      <c r="U18" s="144"/>
      <c r="V18" s="144"/>
      <c r="W18" s="144"/>
      <c r="X18" s="144"/>
      <c r="Y18" s="144"/>
      <c r="Z18" s="144"/>
      <c r="AA18" s="144"/>
      <c r="AB18" s="144"/>
      <c r="AC18" s="144"/>
      <c r="AD18" s="144"/>
      <c r="AE18" s="144"/>
      <c r="AF18" s="144"/>
      <c r="AG18" s="144"/>
      <c r="AH18" s="144"/>
      <c r="AI18" s="144"/>
      <c r="AJ18" s="144"/>
      <c r="AK18" s="144"/>
      <c r="AL18" s="145"/>
    </row>
    <row r="19" spans="1:38" ht="30.75" customHeight="1">
      <c r="A19" s="140" t="s">
        <v>122</v>
      </c>
      <c r="B19" s="141"/>
      <c r="C19" s="141"/>
      <c r="D19" s="141"/>
      <c r="E19" s="141"/>
      <c r="F19" s="141"/>
      <c r="G19" s="141"/>
      <c r="H19" s="141"/>
      <c r="I19" s="141"/>
      <c r="J19" s="141"/>
      <c r="K19" s="141"/>
      <c r="L19" s="141"/>
      <c r="M19" s="141"/>
      <c r="N19" s="141"/>
      <c r="O19" s="141"/>
      <c r="P19" s="141"/>
      <c r="Q19" s="141"/>
      <c r="R19" s="141"/>
      <c r="S19" s="141"/>
      <c r="T19" s="141"/>
      <c r="U19" s="141"/>
      <c r="V19" s="141"/>
      <c r="W19" s="141"/>
      <c r="X19" s="141"/>
      <c r="Y19" s="141"/>
      <c r="Z19" s="141"/>
      <c r="AA19" s="141"/>
      <c r="AB19" s="141"/>
      <c r="AC19" s="141"/>
      <c r="AD19" s="141"/>
      <c r="AE19" s="141"/>
      <c r="AF19" s="141"/>
      <c r="AG19" s="141"/>
      <c r="AH19" s="141"/>
      <c r="AI19" s="141"/>
      <c r="AJ19" s="141"/>
      <c r="AK19" s="141"/>
      <c r="AL19" s="142"/>
    </row>
    <row r="20" spans="1:38" ht="25.5">
      <c r="A20" s="165">
        <v>1</v>
      </c>
      <c r="B20" s="246" t="s">
        <v>123</v>
      </c>
      <c r="C20" s="246"/>
      <c r="D20" s="246"/>
      <c r="E20" s="246"/>
      <c r="F20" s="246"/>
      <c r="G20" s="246"/>
      <c r="H20" s="26" t="s">
        <v>124</v>
      </c>
      <c r="I20" s="27">
        <f>I21+I22+I23+I24</f>
        <v>18072227.41</v>
      </c>
      <c r="J20" s="27">
        <f>J21+J22+J23+J24</f>
        <v>18072202.919999998</v>
      </c>
      <c r="K20" s="104">
        <f t="shared" ref="K20:N20" si="0">K21+K22+K24</f>
        <v>5030502.7</v>
      </c>
      <c r="L20" s="104">
        <f t="shared" si="0"/>
        <v>0</v>
      </c>
      <c r="M20" s="104">
        <f t="shared" si="0"/>
        <v>5030478.21</v>
      </c>
      <c r="N20" s="104">
        <f t="shared" si="0"/>
        <v>0</v>
      </c>
      <c r="O20" s="104">
        <f t="shared" ref="O20:V20" si="1">O21+O22+O24</f>
        <v>5070355.5600000005</v>
      </c>
      <c r="P20" s="104">
        <f t="shared" si="1"/>
        <v>0</v>
      </c>
      <c r="Q20" s="104">
        <f t="shared" si="1"/>
        <v>5070355.5600000005</v>
      </c>
      <c r="R20" s="104">
        <f t="shared" si="1"/>
        <v>0</v>
      </c>
      <c r="S20" s="104">
        <f t="shared" si="1"/>
        <v>4420000</v>
      </c>
      <c r="T20" s="104">
        <f t="shared" si="1"/>
        <v>0</v>
      </c>
      <c r="U20" s="104">
        <f t="shared" si="1"/>
        <v>4420000</v>
      </c>
      <c r="V20" s="27">
        <f t="shared" si="1"/>
        <v>0</v>
      </c>
      <c r="W20" s="104">
        <f t="shared" ref="W20:Z20" si="2">W21+W22+W24</f>
        <v>3551369.15</v>
      </c>
      <c r="X20" s="104">
        <f t="shared" si="2"/>
        <v>0</v>
      </c>
      <c r="Y20" s="104">
        <f t="shared" si="2"/>
        <v>3551369.15</v>
      </c>
      <c r="Z20" s="104">
        <f t="shared" si="2"/>
        <v>0</v>
      </c>
      <c r="AA20" s="138" t="s">
        <v>27</v>
      </c>
      <c r="AB20" s="138" t="s">
        <v>27</v>
      </c>
      <c r="AC20" s="138" t="s">
        <v>27</v>
      </c>
      <c r="AD20" s="138" t="s">
        <v>27</v>
      </c>
      <c r="AE20" s="138" t="s">
        <v>27</v>
      </c>
      <c r="AF20" s="138" t="s">
        <v>27</v>
      </c>
      <c r="AG20" s="138" t="s">
        <v>27</v>
      </c>
      <c r="AH20" s="138" t="s">
        <v>27</v>
      </c>
      <c r="AI20" s="138" t="s">
        <v>27</v>
      </c>
      <c r="AJ20" s="132" t="s">
        <v>27</v>
      </c>
      <c r="AK20" s="132" t="s">
        <v>27</v>
      </c>
      <c r="AL20" s="132" t="s">
        <v>27</v>
      </c>
    </row>
    <row r="21" spans="1:38" ht="78.75" customHeight="1">
      <c r="A21" s="245"/>
      <c r="B21" s="247"/>
      <c r="C21" s="247"/>
      <c r="D21" s="247"/>
      <c r="E21" s="247"/>
      <c r="F21" s="247"/>
      <c r="G21" s="247"/>
      <c r="H21" s="29" t="s">
        <v>125</v>
      </c>
      <c r="I21" s="30">
        <f t="shared" ref="I21:J24" si="3">I26</f>
        <v>361238.49</v>
      </c>
      <c r="J21" s="28">
        <f t="shared" si="3"/>
        <v>361238.49</v>
      </c>
      <c r="K21" s="38">
        <f t="shared" ref="K21:Z24" si="4">K26</f>
        <v>100404</v>
      </c>
      <c r="L21" s="41">
        <f t="shared" si="4"/>
        <v>0</v>
      </c>
      <c r="M21" s="41">
        <f t="shared" si="4"/>
        <v>100404</v>
      </c>
      <c r="N21" s="41">
        <f t="shared" si="4"/>
        <v>0</v>
      </c>
      <c r="O21" s="38">
        <f t="shared" ref="O21:R24" si="5">O26</f>
        <v>101407.11</v>
      </c>
      <c r="P21" s="41">
        <f t="shared" si="5"/>
        <v>0</v>
      </c>
      <c r="Q21" s="41">
        <f t="shared" si="5"/>
        <v>101407.11</v>
      </c>
      <c r="R21" s="41">
        <f t="shared" si="5"/>
        <v>0</v>
      </c>
      <c r="S21" s="38">
        <f t="shared" si="4"/>
        <v>88400</v>
      </c>
      <c r="T21" s="41">
        <f t="shared" si="4"/>
        <v>0</v>
      </c>
      <c r="U21" s="41">
        <f>U26</f>
        <v>88400</v>
      </c>
      <c r="V21" s="28">
        <f t="shared" si="4"/>
        <v>0</v>
      </c>
      <c r="W21" s="41">
        <f t="shared" si="4"/>
        <v>71027.38</v>
      </c>
      <c r="X21" s="41">
        <f t="shared" si="4"/>
        <v>0</v>
      </c>
      <c r="Y21" s="41">
        <f t="shared" si="4"/>
        <v>71027.38</v>
      </c>
      <c r="Z21" s="41">
        <f t="shared" si="4"/>
        <v>0</v>
      </c>
      <c r="AA21" s="149"/>
      <c r="AB21" s="149"/>
      <c r="AC21" s="149"/>
      <c r="AD21" s="149"/>
      <c r="AE21" s="149"/>
      <c r="AF21" s="149"/>
      <c r="AG21" s="149"/>
      <c r="AH21" s="149"/>
      <c r="AI21" s="149"/>
      <c r="AJ21" s="139"/>
      <c r="AK21" s="139"/>
      <c r="AL21" s="139"/>
    </row>
    <row r="22" spans="1:38" ht="56.25" customHeight="1">
      <c r="A22" s="245"/>
      <c r="B22" s="247"/>
      <c r="C22" s="247"/>
      <c r="D22" s="247"/>
      <c r="E22" s="247"/>
      <c r="F22" s="247"/>
      <c r="G22" s="247"/>
      <c r="H22" s="29" t="s">
        <v>203</v>
      </c>
      <c r="I22" s="28">
        <f t="shared" si="3"/>
        <v>17710988.920000002</v>
      </c>
      <c r="J22" s="28">
        <f t="shared" si="3"/>
        <v>17710964.43</v>
      </c>
      <c r="K22" s="36">
        <f t="shared" si="4"/>
        <v>4930098.7</v>
      </c>
      <c r="L22" s="41">
        <f t="shared" si="4"/>
        <v>0</v>
      </c>
      <c r="M22" s="41">
        <f t="shared" si="4"/>
        <v>4930074.21</v>
      </c>
      <c r="N22" s="41">
        <f t="shared" si="4"/>
        <v>0</v>
      </c>
      <c r="O22" s="36">
        <f t="shared" si="5"/>
        <v>4968948.45</v>
      </c>
      <c r="P22" s="41">
        <f t="shared" si="5"/>
        <v>0</v>
      </c>
      <c r="Q22" s="41">
        <f t="shared" si="5"/>
        <v>4968948.45</v>
      </c>
      <c r="R22" s="41">
        <f t="shared" si="5"/>
        <v>0</v>
      </c>
      <c r="S22" s="36">
        <f t="shared" si="4"/>
        <v>4331600</v>
      </c>
      <c r="T22" s="41">
        <f t="shared" si="4"/>
        <v>0</v>
      </c>
      <c r="U22" s="41">
        <f t="shared" si="4"/>
        <v>4331600</v>
      </c>
      <c r="V22" s="28">
        <f t="shared" si="4"/>
        <v>0</v>
      </c>
      <c r="W22" s="41">
        <f t="shared" si="4"/>
        <v>3480341.77</v>
      </c>
      <c r="X22" s="41">
        <f t="shared" si="4"/>
        <v>0</v>
      </c>
      <c r="Y22" s="41">
        <f t="shared" si="4"/>
        <v>3480341.77</v>
      </c>
      <c r="Z22" s="41">
        <f t="shared" si="4"/>
        <v>0</v>
      </c>
      <c r="AA22" s="149"/>
      <c r="AB22" s="149"/>
      <c r="AC22" s="149"/>
      <c r="AD22" s="149"/>
      <c r="AE22" s="149"/>
      <c r="AF22" s="149"/>
      <c r="AG22" s="149"/>
      <c r="AH22" s="149"/>
      <c r="AI22" s="149"/>
      <c r="AJ22" s="139"/>
      <c r="AK22" s="139"/>
      <c r="AL22" s="139"/>
    </row>
    <row r="23" spans="1:38" ht="62.25" customHeight="1">
      <c r="A23" s="245"/>
      <c r="B23" s="247"/>
      <c r="C23" s="247"/>
      <c r="D23" s="247"/>
      <c r="E23" s="247"/>
      <c r="F23" s="247"/>
      <c r="G23" s="247"/>
      <c r="H23" s="29" t="s">
        <v>126</v>
      </c>
      <c r="I23" s="28">
        <f t="shared" si="3"/>
        <v>0</v>
      </c>
      <c r="J23" s="28">
        <f t="shared" si="3"/>
        <v>0</v>
      </c>
      <c r="K23" s="41">
        <f t="shared" si="4"/>
        <v>0</v>
      </c>
      <c r="L23" s="41">
        <f t="shared" si="4"/>
        <v>0</v>
      </c>
      <c r="M23" s="41">
        <f t="shared" si="4"/>
        <v>0</v>
      </c>
      <c r="N23" s="41">
        <f t="shared" si="4"/>
        <v>0</v>
      </c>
      <c r="O23" s="41">
        <f t="shared" si="5"/>
        <v>0</v>
      </c>
      <c r="P23" s="41">
        <f t="shared" si="5"/>
        <v>0</v>
      </c>
      <c r="Q23" s="41">
        <f t="shared" si="5"/>
        <v>0</v>
      </c>
      <c r="R23" s="41">
        <f t="shared" si="5"/>
        <v>0</v>
      </c>
      <c r="S23" s="41">
        <f t="shared" si="4"/>
        <v>0</v>
      </c>
      <c r="T23" s="41">
        <f t="shared" si="4"/>
        <v>0</v>
      </c>
      <c r="U23" s="41">
        <f t="shared" si="4"/>
        <v>0</v>
      </c>
      <c r="V23" s="28">
        <f t="shared" si="4"/>
        <v>0</v>
      </c>
      <c r="W23" s="41">
        <f t="shared" si="4"/>
        <v>0</v>
      </c>
      <c r="X23" s="41">
        <f t="shared" si="4"/>
        <v>0</v>
      </c>
      <c r="Y23" s="41">
        <f t="shared" si="4"/>
        <v>0</v>
      </c>
      <c r="Z23" s="41">
        <f t="shared" si="4"/>
        <v>0</v>
      </c>
      <c r="AA23" s="149"/>
      <c r="AB23" s="149"/>
      <c r="AC23" s="149"/>
      <c r="AD23" s="149"/>
      <c r="AE23" s="149"/>
      <c r="AF23" s="149"/>
      <c r="AG23" s="149"/>
      <c r="AH23" s="149"/>
      <c r="AI23" s="149"/>
      <c r="AJ23" s="139"/>
      <c r="AK23" s="139"/>
      <c r="AL23" s="139"/>
    </row>
    <row r="24" spans="1:38" ht="54.75" customHeight="1">
      <c r="A24" s="245"/>
      <c r="B24" s="247"/>
      <c r="C24" s="247"/>
      <c r="D24" s="247"/>
      <c r="E24" s="247"/>
      <c r="F24" s="247"/>
      <c r="G24" s="247"/>
      <c r="H24" s="29" t="s">
        <v>127</v>
      </c>
      <c r="I24" s="28">
        <f t="shared" si="3"/>
        <v>0</v>
      </c>
      <c r="J24" s="28">
        <f t="shared" si="3"/>
        <v>0</v>
      </c>
      <c r="K24" s="41">
        <f t="shared" si="4"/>
        <v>0</v>
      </c>
      <c r="L24" s="41">
        <f t="shared" si="4"/>
        <v>0</v>
      </c>
      <c r="M24" s="41">
        <f t="shared" si="4"/>
        <v>0</v>
      </c>
      <c r="N24" s="41">
        <f t="shared" si="4"/>
        <v>0</v>
      </c>
      <c r="O24" s="41">
        <f t="shared" si="5"/>
        <v>0</v>
      </c>
      <c r="P24" s="41">
        <f t="shared" si="5"/>
        <v>0</v>
      </c>
      <c r="Q24" s="41">
        <f t="shared" si="5"/>
        <v>0</v>
      </c>
      <c r="R24" s="41">
        <f t="shared" si="5"/>
        <v>0</v>
      </c>
      <c r="S24" s="41">
        <f t="shared" si="4"/>
        <v>0</v>
      </c>
      <c r="T24" s="41">
        <f t="shared" si="4"/>
        <v>0</v>
      </c>
      <c r="U24" s="41">
        <f t="shared" si="4"/>
        <v>0</v>
      </c>
      <c r="V24" s="28">
        <f>V29</f>
        <v>0</v>
      </c>
      <c r="W24" s="41">
        <f t="shared" ref="W24:Z24" si="6">W29</f>
        <v>0</v>
      </c>
      <c r="X24" s="41">
        <f t="shared" si="6"/>
        <v>0</v>
      </c>
      <c r="Y24" s="41">
        <f t="shared" si="6"/>
        <v>0</v>
      </c>
      <c r="Z24" s="41">
        <f t="shared" si="6"/>
        <v>0</v>
      </c>
      <c r="AA24" s="149"/>
      <c r="AB24" s="149"/>
      <c r="AC24" s="149"/>
      <c r="AD24" s="149"/>
      <c r="AE24" s="149"/>
      <c r="AF24" s="149"/>
      <c r="AG24" s="149"/>
      <c r="AH24" s="149"/>
      <c r="AI24" s="149"/>
      <c r="AJ24" s="139"/>
      <c r="AK24" s="139"/>
      <c r="AL24" s="139"/>
    </row>
    <row r="25" spans="1:38" ht="17.25" customHeight="1">
      <c r="A25" s="249" t="s">
        <v>128</v>
      </c>
      <c r="B25" s="175" t="s">
        <v>30</v>
      </c>
      <c r="C25" s="163" t="s">
        <v>27</v>
      </c>
      <c r="D25" s="195">
        <v>25</v>
      </c>
      <c r="E25" s="195">
        <v>1</v>
      </c>
      <c r="F25" s="195" t="s">
        <v>129</v>
      </c>
      <c r="G25" s="195" t="s">
        <v>130</v>
      </c>
      <c r="H25" s="29" t="s">
        <v>124</v>
      </c>
      <c r="I25" s="28">
        <f>I26+I27+I28+I29</f>
        <v>18072227.41</v>
      </c>
      <c r="J25" s="28">
        <f>J26+J27+J28+J29</f>
        <v>18072202.919999998</v>
      </c>
      <c r="K25" s="36">
        <f t="shared" ref="K25:U25" si="7">K26+K27+K28+K29</f>
        <v>5030502.7</v>
      </c>
      <c r="L25" s="41">
        <f t="shared" si="7"/>
        <v>0</v>
      </c>
      <c r="M25" s="41">
        <f t="shared" si="7"/>
        <v>5030478.21</v>
      </c>
      <c r="N25" s="41">
        <f t="shared" si="7"/>
        <v>0</v>
      </c>
      <c r="O25" s="36">
        <f t="shared" si="7"/>
        <v>5070355.5600000005</v>
      </c>
      <c r="P25" s="41">
        <f t="shared" si="7"/>
        <v>0</v>
      </c>
      <c r="Q25" s="41">
        <f t="shared" si="7"/>
        <v>5070355.5600000005</v>
      </c>
      <c r="R25" s="41">
        <f t="shared" si="7"/>
        <v>0</v>
      </c>
      <c r="S25" s="36">
        <f t="shared" si="7"/>
        <v>4420000</v>
      </c>
      <c r="T25" s="41">
        <f t="shared" si="7"/>
        <v>0</v>
      </c>
      <c r="U25" s="41">
        <f t="shared" si="7"/>
        <v>4420000</v>
      </c>
      <c r="V25" s="28">
        <f>V26+V27+V28+V29</f>
        <v>0</v>
      </c>
      <c r="W25" s="41">
        <f t="shared" ref="W25:Z25" si="8">W26+W27+W28+W29</f>
        <v>3551369.15</v>
      </c>
      <c r="X25" s="41">
        <f t="shared" si="8"/>
        <v>0</v>
      </c>
      <c r="Y25" s="41">
        <f t="shared" si="8"/>
        <v>3551369.15</v>
      </c>
      <c r="Z25" s="41">
        <f t="shared" si="8"/>
        <v>0</v>
      </c>
      <c r="AA25" s="136" t="s">
        <v>27</v>
      </c>
      <c r="AB25" s="136" t="s">
        <v>27</v>
      </c>
      <c r="AC25" s="136" t="s">
        <v>27</v>
      </c>
      <c r="AD25" s="136" t="s">
        <v>27</v>
      </c>
      <c r="AE25" s="136" t="s">
        <v>27</v>
      </c>
      <c r="AF25" s="136" t="s">
        <v>27</v>
      </c>
      <c r="AG25" s="136" t="s">
        <v>27</v>
      </c>
      <c r="AH25" s="136" t="s">
        <v>27</v>
      </c>
      <c r="AI25" s="136" t="s">
        <v>27</v>
      </c>
      <c r="AJ25" s="130" t="s">
        <v>27</v>
      </c>
      <c r="AK25" s="130" t="s">
        <v>27</v>
      </c>
      <c r="AL25" s="130" t="s">
        <v>27</v>
      </c>
    </row>
    <row r="26" spans="1:38">
      <c r="A26" s="249"/>
      <c r="B26" s="175"/>
      <c r="C26" s="164"/>
      <c r="D26" s="196"/>
      <c r="E26" s="196"/>
      <c r="F26" s="196"/>
      <c r="G26" s="196"/>
      <c r="H26" s="29" t="s">
        <v>131</v>
      </c>
      <c r="I26" s="28">
        <f t="shared" ref="I26:J29" si="9">I31+I36</f>
        <v>361238.49</v>
      </c>
      <c r="J26" s="28">
        <f t="shared" si="9"/>
        <v>361238.49</v>
      </c>
      <c r="K26" s="36">
        <f t="shared" ref="K26:Z26" si="10">K31+K36</f>
        <v>100404</v>
      </c>
      <c r="L26" s="41">
        <f t="shared" si="10"/>
        <v>0</v>
      </c>
      <c r="M26" s="41">
        <f t="shared" si="10"/>
        <v>100404</v>
      </c>
      <c r="N26" s="41">
        <f t="shared" si="10"/>
        <v>0</v>
      </c>
      <c r="O26" s="36">
        <f t="shared" si="10"/>
        <v>101407.11</v>
      </c>
      <c r="P26" s="41">
        <f t="shared" si="10"/>
        <v>0</v>
      </c>
      <c r="Q26" s="41">
        <f t="shared" si="10"/>
        <v>101407.11</v>
      </c>
      <c r="R26" s="41">
        <f t="shared" si="10"/>
        <v>0</v>
      </c>
      <c r="S26" s="36">
        <f t="shared" si="10"/>
        <v>88400</v>
      </c>
      <c r="T26" s="41">
        <f t="shared" si="10"/>
        <v>0</v>
      </c>
      <c r="U26" s="41">
        <f t="shared" si="10"/>
        <v>88400</v>
      </c>
      <c r="V26" s="28">
        <f t="shared" si="10"/>
        <v>0</v>
      </c>
      <c r="W26" s="41">
        <f>W31+W36</f>
        <v>71027.38</v>
      </c>
      <c r="X26" s="41">
        <f t="shared" si="10"/>
        <v>0</v>
      </c>
      <c r="Y26" s="41">
        <f t="shared" si="10"/>
        <v>71027.38</v>
      </c>
      <c r="Z26" s="41">
        <f t="shared" si="10"/>
        <v>0</v>
      </c>
      <c r="AA26" s="137"/>
      <c r="AB26" s="137"/>
      <c r="AC26" s="137"/>
      <c r="AD26" s="137"/>
      <c r="AE26" s="137"/>
      <c r="AF26" s="137"/>
      <c r="AG26" s="137"/>
      <c r="AH26" s="137"/>
      <c r="AI26" s="137"/>
      <c r="AJ26" s="131"/>
      <c r="AK26" s="131"/>
      <c r="AL26" s="131"/>
    </row>
    <row r="27" spans="1:38">
      <c r="A27" s="249"/>
      <c r="B27" s="175"/>
      <c r="C27" s="164"/>
      <c r="D27" s="196"/>
      <c r="E27" s="196"/>
      <c r="F27" s="196"/>
      <c r="G27" s="196"/>
      <c r="H27" s="29" t="s">
        <v>132</v>
      </c>
      <c r="I27" s="28">
        <f t="shared" si="9"/>
        <v>17710988.920000002</v>
      </c>
      <c r="J27" s="28">
        <f t="shared" si="9"/>
        <v>17710964.43</v>
      </c>
      <c r="K27" s="36">
        <f t="shared" ref="K27:R29" si="11">K32+K37</f>
        <v>4930098.7</v>
      </c>
      <c r="L27" s="41">
        <f t="shared" si="11"/>
        <v>0</v>
      </c>
      <c r="M27" s="41">
        <f t="shared" si="11"/>
        <v>4930074.21</v>
      </c>
      <c r="N27" s="41">
        <f t="shared" si="11"/>
        <v>0</v>
      </c>
      <c r="O27" s="36">
        <f t="shared" si="11"/>
        <v>4968948.45</v>
      </c>
      <c r="P27" s="41">
        <f t="shared" si="11"/>
        <v>0</v>
      </c>
      <c r="Q27" s="41">
        <f t="shared" si="11"/>
        <v>4968948.45</v>
      </c>
      <c r="R27" s="41">
        <f t="shared" si="11"/>
        <v>0</v>
      </c>
      <c r="S27" s="36">
        <f t="shared" ref="S27:Z29" si="12">S32+S37</f>
        <v>4331600</v>
      </c>
      <c r="T27" s="41">
        <f t="shared" si="12"/>
        <v>0</v>
      </c>
      <c r="U27" s="41">
        <f t="shared" si="12"/>
        <v>4331600</v>
      </c>
      <c r="V27" s="28">
        <f t="shared" si="12"/>
        <v>0</v>
      </c>
      <c r="W27" s="41">
        <f t="shared" si="12"/>
        <v>3480341.77</v>
      </c>
      <c r="X27" s="41">
        <f t="shared" si="12"/>
        <v>0</v>
      </c>
      <c r="Y27" s="41">
        <f t="shared" si="12"/>
        <v>3480341.77</v>
      </c>
      <c r="Z27" s="41">
        <f t="shared" si="12"/>
        <v>0</v>
      </c>
      <c r="AA27" s="137"/>
      <c r="AB27" s="137"/>
      <c r="AC27" s="137"/>
      <c r="AD27" s="137"/>
      <c r="AE27" s="137"/>
      <c r="AF27" s="137"/>
      <c r="AG27" s="137"/>
      <c r="AH27" s="137"/>
      <c r="AI27" s="137"/>
      <c r="AJ27" s="131"/>
      <c r="AK27" s="131"/>
      <c r="AL27" s="131"/>
    </row>
    <row r="28" spans="1:38">
      <c r="A28" s="249"/>
      <c r="B28" s="175"/>
      <c r="C28" s="164"/>
      <c r="D28" s="196"/>
      <c r="E28" s="196"/>
      <c r="F28" s="196"/>
      <c r="G28" s="196"/>
      <c r="H28" s="29" t="s">
        <v>133</v>
      </c>
      <c r="I28" s="28">
        <f t="shared" si="9"/>
        <v>0</v>
      </c>
      <c r="J28" s="28">
        <f t="shared" si="9"/>
        <v>0</v>
      </c>
      <c r="K28" s="41">
        <f t="shared" si="11"/>
        <v>0</v>
      </c>
      <c r="L28" s="41">
        <f t="shared" si="11"/>
        <v>0</v>
      </c>
      <c r="M28" s="41">
        <f t="shared" si="11"/>
        <v>0</v>
      </c>
      <c r="N28" s="41">
        <f t="shared" si="11"/>
        <v>0</v>
      </c>
      <c r="O28" s="41">
        <f t="shared" si="11"/>
        <v>0</v>
      </c>
      <c r="P28" s="41">
        <f t="shared" si="11"/>
        <v>0</v>
      </c>
      <c r="Q28" s="41">
        <f t="shared" si="11"/>
        <v>0</v>
      </c>
      <c r="R28" s="41">
        <f t="shared" si="11"/>
        <v>0</v>
      </c>
      <c r="S28" s="41">
        <f t="shared" si="12"/>
        <v>0</v>
      </c>
      <c r="T28" s="41">
        <f t="shared" si="12"/>
        <v>0</v>
      </c>
      <c r="U28" s="41">
        <f t="shared" si="12"/>
        <v>0</v>
      </c>
      <c r="V28" s="28">
        <f t="shared" si="12"/>
        <v>0</v>
      </c>
      <c r="W28" s="41">
        <f t="shared" si="12"/>
        <v>0</v>
      </c>
      <c r="X28" s="41">
        <f t="shared" si="12"/>
        <v>0</v>
      </c>
      <c r="Y28" s="41">
        <f t="shared" si="12"/>
        <v>0</v>
      </c>
      <c r="Z28" s="41">
        <f t="shared" si="12"/>
        <v>0</v>
      </c>
      <c r="AA28" s="137"/>
      <c r="AB28" s="137"/>
      <c r="AC28" s="137"/>
      <c r="AD28" s="137"/>
      <c r="AE28" s="137"/>
      <c r="AF28" s="137"/>
      <c r="AG28" s="137"/>
      <c r="AH28" s="137"/>
      <c r="AI28" s="137"/>
      <c r="AJ28" s="131"/>
      <c r="AK28" s="131"/>
      <c r="AL28" s="131"/>
    </row>
    <row r="29" spans="1:38">
      <c r="A29" s="249"/>
      <c r="B29" s="175"/>
      <c r="C29" s="165"/>
      <c r="D29" s="197"/>
      <c r="E29" s="197"/>
      <c r="F29" s="197"/>
      <c r="G29" s="197"/>
      <c r="H29" s="29" t="s">
        <v>134</v>
      </c>
      <c r="I29" s="28">
        <f t="shared" si="9"/>
        <v>0</v>
      </c>
      <c r="J29" s="28">
        <f t="shared" si="9"/>
        <v>0</v>
      </c>
      <c r="K29" s="41">
        <f t="shared" si="11"/>
        <v>0</v>
      </c>
      <c r="L29" s="41">
        <f t="shared" si="11"/>
        <v>0</v>
      </c>
      <c r="M29" s="41">
        <f t="shared" si="11"/>
        <v>0</v>
      </c>
      <c r="N29" s="41">
        <f t="shared" si="11"/>
        <v>0</v>
      </c>
      <c r="O29" s="41">
        <f t="shared" si="11"/>
        <v>0</v>
      </c>
      <c r="P29" s="41">
        <f t="shared" si="11"/>
        <v>0</v>
      </c>
      <c r="Q29" s="41">
        <f t="shared" si="11"/>
        <v>0</v>
      </c>
      <c r="R29" s="41">
        <f t="shared" si="11"/>
        <v>0</v>
      </c>
      <c r="S29" s="41">
        <f t="shared" si="12"/>
        <v>0</v>
      </c>
      <c r="T29" s="41">
        <f t="shared" si="12"/>
        <v>0</v>
      </c>
      <c r="U29" s="41">
        <f t="shared" si="12"/>
        <v>0</v>
      </c>
      <c r="V29" s="28">
        <f t="shared" si="12"/>
        <v>0</v>
      </c>
      <c r="W29" s="41">
        <f t="shared" si="12"/>
        <v>0</v>
      </c>
      <c r="X29" s="41">
        <f t="shared" si="12"/>
        <v>0</v>
      </c>
      <c r="Y29" s="41">
        <f t="shared" si="12"/>
        <v>0</v>
      </c>
      <c r="Z29" s="41">
        <f t="shared" si="12"/>
        <v>0</v>
      </c>
      <c r="AA29" s="138"/>
      <c r="AB29" s="138"/>
      <c r="AC29" s="138"/>
      <c r="AD29" s="138"/>
      <c r="AE29" s="138"/>
      <c r="AF29" s="138"/>
      <c r="AG29" s="138"/>
      <c r="AH29" s="138"/>
      <c r="AI29" s="138"/>
      <c r="AJ29" s="132"/>
      <c r="AK29" s="132"/>
      <c r="AL29" s="132"/>
    </row>
    <row r="30" spans="1:38" ht="27.75" customHeight="1">
      <c r="A30" s="166" t="s">
        <v>135</v>
      </c>
      <c r="B30" s="168" t="s">
        <v>31</v>
      </c>
      <c r="C30" s="169" t="s">
        <v>136</v>
      </c>
      <c r="D30" s="32"/>
      <c r="E30" s="32"/>
      <c r="F30" s="33"/>
      <c r="G30" s="34"/>
      <c r="H30" s="29" t="s">
        <v>124</v>
      </c>
      <c r="I30" s="28">
        <f>I31+I32+I33+I34</f>
        <v>18061556.879999999</v>
      </c>
      <c r="J30" s="28">
        <f>J31+J32+J33+J34</f>
        <v>18061556.879999999</v>
      </c>
      <c r="K30" s="36">
        <f t="shared" ref="K30:Z30" si="13">K31+K32+K33+K34</f>
        <v>5019832.17</v>
      </c>
      <c r="L30" s="41">
        <f t="shared" si="13"/>
        <v>0</v>
      </c>
      <c r="M30" s="41">
        <f t="shared" si="13"/>
        <v>5019832.17</v>
      </c>
      <c r="N30" s="41">
        <f t="shared" si="13"/>
        <v>0</v>
      </c>
      <c r="O30" s="36">
        <f t="shared" si="13"/>
        <v>5070355.5600000005</v>
      </c>
      <c r="P30" s="41">
        <f t="shared" si="13"/>
        <v>0</v>
      </c>
      <c r="Q30" s="41">
        <f t="shared" si="13"/>
        <v>5070355.5600000005</v>
      </c>
      <c r="R30" s="41">
        <f t="shared" si="13"/>
        <v>0</v>
      </c>
      <c r="S30" s="36">
        <f t="shared" si="13"/>
        <v>4420000</v>
      </c>
      <c r="T30" s="41">
        <f t="shared" si="13"/>
        <v>0</v>
      </c>
      <c r="U30" s="41">
        <f t="shared" si="13"/>
        <v>4420000</v>
      </c>
      <c r="V30" s="28">
        <f t="shared" si="13"/>
        <v>0</v>
      </c>
      <c r="W30" s="41">
        <f t="shared" si="13"/>
        <v>3551369.15</v>
      </c>
      <c r="X30" s="41">
        <f t="shared" si="13"/>
        <v>0</v>
      </c>
      <c r="Y30" s="41">
        <f t="shared" si="13"/>
        <v>3551369.15</v>
      </c>
      <c r="Z30" s="41">
        <f t="shared" si="13"/>
        <v>0</v>
      </c>
      <c r="AA30" s="172" t="s">
        <v>137</v>
      </c>
      <c r="AB30" s="136" t="s">
        <v>33</v>
      </c>
      <c r="AC30" s="176">
        <f>AE30+AI30+AG30+AK30</f>
        <v>6.4659999999999993</v>
      </c>
      <c r="AD30" s="176">
        <f>AF30+AJ30+AH30+AL30</f>
        <v>6.8970000000000002</v>
      </c>
      <c r="AE30" s="176">
        <v>1.8</v>
      </c>
      <c r="AF30" s="176">
        <v>1.931</v>
      </c>
      <c r="AG30" s="176">
        <v>1.8</v>
      </c>
      <c r="AH30" s="176">
        <v>1.9</v>
      </c>
      <c r="AI30" s="176">
        <v>1.5</v>
      </c>
      <c r="AJ30" s="228">
        <v>1.7</v>
      </c>
      <c r="AK30" s="228">
        <v>1.3660000000000001</v>
      </c>
      <c r="AL30" s="228">
        <v>1.3660000000000001</v>
      </c>
    </row>
    <row r="31" spans="1:38" ht="15" customHeight="1">
      <c r="A31" s="167"/>
      <c r="B31" s="168"/>
      <c r="C31" s="170"/>
      <c r="D31" s="32">
        <v>25</v>
      </c>
      <c r="E31" s="32">
        <v>1</v>
      </c>
      <c r="F31" s="33" t="s">
        <v>129</v>
      </c>
      <c r="G31" s="35" t="s">
        <v>138</v>
      </c>
      <c r="H31" s="29" t="s">
        <v>131</v>
      </c>
      <c r="I31" s="28">
        <f>K31+O31+S31+W31</f>
        <v>361238.49</v>
      </c>
      <c r="J31" s="28">
        <f>M31+Q31+U31+Y31</f>
        <v>361238.49</v>
      </c>
      <c r="K31" s="41">
        <v>100404</v>
      </c>
      <c r="L31" s="41"/>
      <c r="M31" s="41">
        <v>100404</v>
      </c>
      <c r="N31" s="41"/>
      <c r="O31" s="36">
        <v>101407.11</v>
      </c>
      <c r="P31" s="41"/>
      <c r="Q31" s="41">
        <v>101407.11</v>
      </c>
      <c r="R31" s="41"/>
      <c r="S31" s="36">
        <v>88400</v>
      </c>
      <c r="T31" s="41"/>
      <c r="U31" s="41">
        <v>88400</v>
      </c>
      <c r="V31" s="28"/>
      <c r="W31" s="41">
        <v>71027.38</v>
      </c>
      <c r="X31" s="41"/>
      <c r="Y31" s="41">
        <v>71027.38</v>
      </c>
      <c r="Z31" s="41"/>
      <c r="AA31" s="173"/>
      <c r="AB31" s="137"/>
      <c r="AC31" s="177"/>
      <c r="AD31" s="177"/>
      <c r="AE31" s="177"/>
      <c r="AF31" s="177"/>
      <c r="AG31" s="177"/>
      <c r="AH31" s="177"/>
      <c r="AI31" s="177"/>
      <c r="AJ31" s="229"/>
      <c r="AK31" s="229"/>
      <c r="AL31" s="229"/>
    </row>
    <row r="32" spans="1:38" ht="15" customHeight="1">
      <c r="A32" s="167"/>
      <c r="B32" s="168"/>
      <c r="C32" s="170"/>
      <c r="D32" s="32">
        <v>25</v>
      </c>
      <c r="E32" s="32">
        <v>1</v>
      </c>
      <c r="F32" s="33" t="s">
        <v>129</v>
      </c>
      <c r="G32" s="35">
        <v>70550</v>
      </c>
      <c r="H32" s="29" t="s">
        <v>132</v>
      </c>
      <c r="I32" s="28">
        <f t="shared" ref="I32:I34" si="14">K32+O32+S32+W32</f>
        <v>17700318.390000001</v>
      </c>
      <c r="J32" s="28">
        <f t="shared" ref="J32:J34" si="15">M32+Q32+U32+Y32</f>
        <v>17700318.390000001</v>
      </c>
      <c r="K32" s="41">
        <v>4919428.17</v>
      </c>
      <c r="L32" s="41"/>
      <c r="M32" s="41">
        <v>4919428.17</v>
      </c>
      <c r="N32" s="41"/>
      <c r="O32" s="36">
        <v>4968948.45</v>
      </c>
      <c r="P32" s="41"/>
      <c r="Q32" s="41">
        <v>4968948.45</v>
      </c>
      <c r="R32" s="41"/>
      <c r="S32" s="36">
        <v>4331600</v>
      </c>
      <c r="T32" s="41"/>
      <c r="U32" s="41">
        <v>4331600</v>
      </c>
      <c r="V32" s="28"/>
      <c r="W32" s="41">
        <v>3480341.77</v>
      </c>
      <c r="X32" s="41"/>
      <c r="Y32" s="41">
        <v>3480341.77</v>
      </c>
      <c r="Z32" s="41"/>
      <c r="AA32" s="173"/>
      <c r="AB32" s="137"/>
      <c r="AC32" s="177"/>
      <c r="AD32" s="177"/>
      <c r="AE32" s="177"/>
      <c r="AF32" s="177"/>
      <c r="AG32" s="177"/>
      <c r="AH32" s="177"/>
      <c r="AI32" s="177"/>
      <c r="AJ32" s="229"/>
      <c r="AK32" s="229"/>
      <c r="AL32" s="229"/>
    </row>
    <row r="33" spans="1:41" ht="15" customHeight="1">
      <c r="A33" s="167"/>
      <c r="B33" s="168"/>
      <c r="C33" s="170"/>
      <c r="D33" s="11"/>
      <c r="E33" s="11"/>
      <c r="F33" s="11"/>
      <c r="G33" s="11"/>
      <c r="H33" s="29" t="s">
        <v>133</v>
      </c>
      <c r="I33" s="28">
        <f t="shared" si="14"/>
        <v>0</v>
      </c>
      <c r="J33" s="28">
        <f t="shared" si="15"/>
        <v>0</v>
      </c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28"/>
      <c r="W33" s="41"/>
      <c r="X33" s="41"/>
      <c r="Y33" s="41"/>
      <c r="Z33" s="41"/>
      <c r="AA33" s="173"/>
      <c r="AB33" s="137"/>
      <c r="AC33" s="177"/>
      <c r="AD33" s="177"/>
      <c r="AE33" s="177"/>
      <c r="AF33" s="177"/>
      <c r="AG33" s="177"/>
      <c r="AH33" s="177"/>
      <c r="AI33" s="177"/>
      <c r="AJ33" s="229"/>
      <c r="AK33" s="229"/>
      <c r="AL33" s="229"/>
    </row>
    <row r="34" spans="1:41" ht="14.25" customHeight="1">
      <c r="A34" s="167"/>
      <c r="B34" s="168"/>
      <c r="C34" s="171"/>
      <c r="D34" s="37"/>
      <c r="E34" s="37"/>
      <c r="F34" s="37"/>
      <c r="G34" s="37"/>
      <c r="H34" s="29" t="s">
        <v>134</v>
      </c>
      <c r="I34" s="28">
        <f t="shared" si="14"/>
        <v>0</v>
      </c>
      <c r="J34" s="28">
        <f t="shared" si="15"/>
        <v>0</v>
      </c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28"/>
      <c r="W34" s="41"/>
      <c r="X34" s="41"/>
      <c r="Y34" s="41"/>
      <c r="Z34" s="41"/>
      <c r="AA34" s="174"/>
      <c r="AB34" s="138"/>
      <c r="AC34" s="178"/>
      <c r="AD34" s="178"/>
      <c r="AE34" s="178"/>
      <c r="AF34" s="178"/>
      <c r="AG34" s="178"/>
      <c r="AH34" s="178"/>
      <c r="AI34" s="178"/>
      <c r="AJ34" s="230"/>
      <c r="AK34" s="230"/>
      <c r="AL34" s="230"/>
    </row>
    <row r="35" spans="1:41" ht="20.25" customHeight="1">
      <c r="A35" s="250" t="s">
        <v>139</v>
      </c>
      <c r="B35" s="208" t="s">
        <v>34</v>
      </c>
      <c r="C35" s="208" t="s">
        <v>136</v>
      </c>
      <c r="D35" s="239">
        <v>25</v>
      </c>
      <c r="E35" s="239" t="s">
        <v>140</v>
      </c>
      <c r="F35" s="239" t="s">
        <v>129</v>
      </c>
      <c r="G35" s="242" t="s">
        <v>141</v>
      </c>
      <c r="H35" s="29" t="s">
        <v>124</v>
      </c>
      <c r="I35" s="30">
        <f>I36+I37+I38+I39</f>
        <v>10670.53</v>
      </c>
      <c r="J35" s="30">
        <f t="shared" ref="J35:Z35" si="16">J36+J37+J38+J39</f>
        <v>10646.04</v>
      </c>
      <c r="K35" s="38">
        <f t="shared" si="16"/>
        <v>10670.53</v>
      </c>
      <c r="L35" s="38">
        <f t="shared" si="16"/>
        <v>0</v>
      </c>
      <c r="M35" s="38">
        <f t="shared" si="16"/>
        <v>10646.04</v>
      </c>
      <c r="N35" s="38">
        <f t="shared" si="16"/>
        <v>0</v>
      </c>
      <c r="O35" s="38">
        <f t="shared" si="16"/>
        <v>0</v>
      </c>
      <c r="P35" s="38">
        <f t="shared" si="16"/>
        <v>0</v>
      </c>
      <c r="Q35" s="38">
        <f t="shared" si="16"/>
        <v>0</v>
      </c>
      <c r="R35" s="38">
        <f t="shared" si="16"/>
        <v>0</v>
      </c>
      <c r="S35" s="38">
        <f t="shared" si="16"/>
        <v>0</v>
      </c>
      <c r="T35" s="38">
        <f t="shared" si="16"/>
        <v>0</v>
      </c>
      <c r="U35" s="38">
        <f t="shared" si="16"/>
        <v>0</v>
      </c>
      <c r="V35" s="30">
        <f t="shared" si="16"/>
        <v>0</v>
      </c>
      <c r="W35" s="38">
        <f>W36+W37+W38+W39</f>
        <v>0</v>
      </c>
      <c r="X35" s="38">
        <f>X36+X37+X38+X39</f>
        <v>0</v>
      </c>
      <c r="Y35" s="38">
        <f t="shared" si="16"/>
        <v>0</v>
      </c>
      <c r="Z35" s="38">
        <f t="shared" si="16"/>
        <v>0</v>
      </c>
      <c r="AA35" s="172" t="s">
        <v>142</v>
      </c>
      <c r="AB35" s="136" t="s">
        <v>36</v>
      </c>
      <c r="AC35" s="255">
        <f>AE35+AG35</f>
        <v>1676</v>
      </c>
      <c r="AD35" s="258">
        <f>AF35+AH35</f>
        <v>631.66</v>
      </c>
      <c r="AE35" s="136">
        <v>1163</v>
      </c>
      <c r="AF35" s="136">
        <v>631.66</v>
      </c>
      <c r="AG35" s="136">
        <v>513</v>
      </c>
      <c r="AH35" s="136">
        <v>0</v>
      </c>
      <c r="AI35" s="136">
        <v>0</v>
      </c>
      <c r="AJ35" s="130">
        <v>0</v>
      </c>
      <c r="AK35" s="130">
        <v>0</v>
      </c>
      <c r="AL35" s="130">
        <v>0</v>
      </c>
    </row>
    <row r="36" spans="1:41" ht="15" customHeight="1">
      <c r="A36" s="251"/>
      <c r="B36" s="208"/>
      <c r="C36" s="208"/>
      <c r="D36" s="240"/>
      <c r="E36" s="240"/>
      <c r="F36" s="240"/>
      <c r="G36" s="243"/>
      <c r="H36" s="29" t="s">
        <v>131</v>
      </c>
      <c r="I36" s="30">
        <f>K36+O36+S36+W36</f>
        <v>0</v>
      </c>
      <c r="J36" s="30">
        <f>M36+Q36+U36+Y36</f>
        <v>0</v>
      </c>
      <c r="K36" s="114"/>
      <c r="L36" s="38"/>
      <c r="M36" s="38"/>
      <c r="N36" s="38"/>
      <c r="O36" s="114"/>
      <c r="P36" s="38"/>
      <c r="Q36" s="38"/>
      <c r="R36" s="38"/>
      <c r="S36" s="114"/>
      <c r="T36" s="38"/>
      <c r="U36" s="38"/>
      <c r="V36" s="30"/>
      <c r="W36" s="38"/>
      <c r="X36" s="38"/>
      <c r="Y36" s="38"/>
      <c r="Z36" s="38"/>
      <c r="AA36" s="173"/>
      <c r="AB36" s="137"/>
      <c r="AC36" s="256"/>
      <c r="AD36" s="259"/>
      <c r="AE36" s="137"/>
      <c r="AF36" s="137"/>
      <c r="AG36" s="137"/>
      <c r="AH36" s="137"/>
      <c r="AI36" s="137"/>
      <c r="AJ36" s="131"/>
      <c r="AK36" s="131"/>
      <c r="AL36" s="131"/>
    </row>
    <row r="37" spans="1:41" ht="15" customHeight="1">
      <c r="A37" s="251"/>
      <c r="B37" s="208"/>
      <c r="C37" s="208"/>
      <c r="D37" s="240"/>
      <c r="E37" s="240"/>
      <c r="F37" s="240"/>
      <c r="G37" s="243"/>
      <c r="H37" s="29" t="s">
        <v>132</v>
      </c>
      <c r="I37" s="30">
        <f t="shared" ref="I37:I39" si="17">K37+O37+S37+W37</f>
        <v>10670.53</v>
      </c>
      <c r="J37" s="30">
        <f t="shared" ref="J37:J39" si="18">M37+Q37+U37+Y37</f>
        <v>10646.04</v>
      </c>
      <c r="K37" s="38">
        <v>10670.53</v>
      </c>
      <c r="L37" s="38"/>
      <c r="M37" s="38">
        <v>10646.04</v>
      </c>
      <c r="N37" s="38"/>
      <c r="O37" s="38">
        <v>0</v>
      </c>
      <c r="P37" s="38"/>
      <c r="Q37" s="38">
        <v>0</v>
      </c>
      <c r="R37" s="38"/>
      <c r="S37" s="38">
        <v>0</v>
      </c>
      <c r="T37" s="38"/>
      <c r="U37" s="38">
        <v>0</v>
      </c>
      <c r="V37" s="30"/>
      <c r="W37" s="38">
        <v>0</v>
      </c>
      <c r="X37" s="38"/>
      <c r="Y37" s="38">
        <v>0</v>
      </c>
      <c r="Z37" s="38"/>
      <c r="AA37" s="173"/>
      <c r="AB37" s="137"/>
      <c r="AC37" s="256"/>
      <c r="AD37" s="259"/>
      <c r="AE37" s="137"/>
      <c r="AF37" s="137"/>
      <c r="AG37" s="137"/>
      <c r="AH37" s="137"/>
      <c r="AI37" s="137"/>
      <c r="AJ37" s="131"/>
      <c r="AK37" s="131"/>
      <c r="AL37" s="131"/>
    </row>
    <row r="38" spans="1:41" ht="15" customHeight="1">
      <c r="A38" s="251"/>
      <c r="B38" s="208"/>
      <c r="C38" s="208"/>
      <c r="D38" s="240"/>
      <c r="E38" s="240"/>
      <c r="F38" s="240"/>
      <c r="G38" s="243"/>
      <c r="H38" s="29" t="s">
        <v>133</v>
      </c>
      <c r="I38" s="30">
        <f t="shared" si="17"/>
        <v>0</v>
      </c>
      <c r="J38" s="30">
        <f t="shared" si="18"/>
        <v>0</v>
      </c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0"/>
      <c r="W38" s="38"/>
      <c r="X38" s="38"/>
      <c r="Y38" s="38"/>
      <c r="Z38" s="38"/>
      <c r="AA38" s="173"/>
      <c r="AB38" s="137"/>
      <c r="AC38" s="256"/>
      <c r="AD38" s="259"/>
      <c r="AE38" s="137"/>
      <c r="AF38" s="137"/>
      <c r="AG38" s="137"/>
      <c r="AH38" s="137"/>
      <c r="AI38" s="137"/>
      <c r="AJ38" s="131"/>
      <c r="AK38" s="131"/>
      <c r="AL38" s="131"/>
    </row>
    <row r="39" spans="1:41" ht="18" customHeight="1">
      <c r="A39" s="166"/>
      <c r="B39" s="208"/>
      <c r="C39" s="208"/>
      <c r="D39" s="241"/>
      <c r="E39" s="241"/>
      <c r="F39" s="241"/>
      <c r="G39" s="244"/>
      <c r="H39" s="29" t="s">
        <v>134</v>
      </c>
      <c r="I39" s="30">
        <f t="shared" si="17"/>
        <v>0</v>
      </c>
      <c r="J39" s="30">
        <f t="shared" si="18"/>
        <v>0</v>
      </c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0"/>
      <c r="W39" s="38"/>
      <c r="X39" s="38"/>
      <c r="Y39" s="38"/>
      <c r="Z39" s="38"/>
      <c r="AA39" s="174"/>
      <c r="AB39" s="138"/>
      <c r="AC39" s="257"/>
      <c r="AD39" s="260"/>
      <c r="AE39" s="138"/>
      <c r="AF39" s="138"/>
      <c r="AG39" s="138"/>
      <c r="AH39" s="138"/>
      <c r="AI39" s="138"/>
      <c r="AJ39" s="132"/>
      <c r="AK39" s="132"/>
      <c r="AL39" s="132"/>
    </row>
    <row r="40" spans="1:41" ht="19.5" customHeight="1">
      <c r="A40" s="159" t="s">
        <v>143</v>
      </c>
      <c r="B40" s="160"/>
      <c r="C40" s="163"/>
      <c r="D40" s="163"/>
      <c r="E40" s="163"/>
      <c r="F40" s="163"/>
      <c r="G40" s="163"/>
      <c r="H40" s="29" t="s">
        <v>124</v>
      </c>
      <c r="I40" s="28">
        <f>I41+I42+I43+I44</f>
        <v>18072227.41</v>
      </c>
      <c r="J40" s="28">
        <f>J41+J42+J43+J44</f>
        <v>18072202.919999998</v>
      </c>
      <c r="K40" s="41">
        <f>K41+K42+K43+K44</f>
        <v>5030502.7</v>
      </c>
      <c r="L40" s="41"/>
      <c r="M40" s="41">
        <f>M41+M42+M43+M44</f>
        <v>5030478.21</v>
      </c>
      <c r="N40" s="41">
        <f>SUM(N41:N44)</f>
        <v>0</v>
      </c>
      <c r="O40" s="41">
        <f>O41+O42+O43+O44</f>
        <v>5070355.5600000005</v>
      </c>
      <c r="P40" s="41"/>
      <c r="Q40" s="41">
        <f>Q41+Q42+Q43+Q44</f>
        <v>5070355.5600000005</v>
      </c>
      <c r="R40" s="41">
        <f>SUM(R41:R44)</f>
        <v>0</v>
      </c>
      <c r="S40" s="41">
        <f>S41+S42+S43+S44</f>
        <v>4420000</v>
      </c>
      <c r="T40" s="41"/>
      <c r="U40" s="41">
        <f>U41+U42+U43+U44</f>
        <v>4420000</v>
      </c>
      <c r="V40" s="28">
        <f>SUM(V41:V44)</f>
        <v>0</v>
      </c>
      <c r="W40" s="41">
        <f t="shared" ref="W40:Z40" si="19">SUM(W41:W44)</f>
        <v>3551369.15</v>
      </c>
      <c r="X40" s="41">
        <f t="shared" si="19"/>
        <v>0</v>
      </c>
      <c r="Y40" s="41">
        <f t="shared" si="19"/>
        <v>3551369.15</v>
      </c>
      <c r="Z40" s="41">
        <f t="shared" si="19"/>
        <v>0</v>
      </c>
      <c r="AA40" s="136" t="s">
        <v>27</v>
      </c>
      <c r="AB40" s="136" t="s">
        <v>27</v>
      </c>
      <c r="AC40" s="136" t="s">
        <v>27</v>
      </c>
      <c r="AD40" s="136" t="s">
        <v>27</v>
      </c>
      <c r="AE40" s="136" t="s">
        <v>27</v>
      </c>
      <c r="AF40" s="136" t="s">
        <v>27</v>
      </c>
      <c r="AG40" s="136" t="s">
        <v>27</v>
      </c>
      <c r="AH40" s="136" t="s">
        <v>27</v>
      </c>
      <c r="AI40" s="136" t="s">
        <v>27</v>
      </c>
      <c r="AJ40" s="130" t="s">
        <v>27</v>
      </c>
      <c r="AK40" s="130" t="s">
        <v>27</v>
      </c>
      <c r="AL40" s="130" t="s">
        <v>27</v>
      </c>
    </row>
    <row r="41" spans="1:41">
      <c r="A41" s="159"/>
      <c r="B41" s="160"/>
      <c r="C41" s="164"/>
      <c r="D41" s="164"/>
      <c r="E41" s="164"/>
      <c r="F41" s="164"/>
      <c r="G41" s="164"/>
      <c r="H41" s="29" t="s">
        <v>131</v>
      </c>
      <c r="I41" s="28">
        <f>I21</f>
        <v>361238.49</v>
      </c>
      <c r="J41" s="28">
        <f>J21</f>
        <v>361238.49</v>
      </c>
      <c r="K41" s="41">
        <f>K21</f>
        <v>100404</v>
      </c>
      <c r="L41" s="41"/>
      <c r="M41" s="41">
        <f>M21</f>
        <v>100404</v>
      </c>
      <c r="N41" s="41">
        <f>N21</f>
        <v>0</v>
      </c>
      <c r="O41" s="41">
        <f>O21</f>
        <v>101407.11</v>
      </c>
      <c r="P41" s="41"/>
      <c r="Q41" s="41">
        <f>Q21</f>
        <v>101407.11</v>
      </c>
      <c r="R41" s="41">
        <f>R21</f>
        <v>0</v>
      </c>
      <c r="S41" s="41">
        <f>S21</f>
        <v>88400</v>
      </c>
      <c r="T41" s="41"/>
      <c r="U41" s="41">
        <f>U21</f>
        <v>88400</v>
      </c>
      <c r="V41" s="28">
        <f>V21</f>
        <v>0</v>
      </c>
      <c r="W41" s="41">
        <f t="shared" ref="W41:Z41" si="20">W21</f>
        <v>71027.38</v>
      </c>
      <c r="X41" s="41">
        <f t="shared" si="20"/>
        <v>0</v>
      </c>
      <c r="Y41" s="41">
        <f t="shared" si="20"/>
        <v>71027.38</v>
      </c>
      <c r="Z41" s="41">
        <f t="shared" si="20"/>
        <v>0</v>
      </c>
      <c r="AA41" s="137"/>
      <c r="AB41" s="137"/>
      <c r="AC41" s="137"/>
      <c r="AD41" s="137"/>
      <c r="AE41" s="137"/>
      <c r="AF41" s="137"/>
      <c r="AG41" s="137"/>
      <c r="AH41" s="137"/>
      <c r="AI41" s="137"/>
      <c r="AJ41" s="131"/>
      <c r="AK41" s="131"/>
      <c r="AL41" s="131"/>
    </row>
    <row r="42" spans="1:41">
      <c r="A42" s="159"/>
      <c r="B42" s="160"/>
      <c r="C42" s="164"/>
      <c r="D42" s="164"/>
      <c r="E42" s="164"/>
      <c r="F42" s="164"/>
      <c r="G42" s="164"/>
      <c r="H42" s="29" t="s">
        <v>132</v>
      </c>
      <c r="I42" s="28">
        <f t="shared" ref="I42:J44" si="21">I22</f>
        <v>17710988.920000002</v>
      </c>
      <c r="J42" s="28">
        <f t="shared" si="21"/>
        <v>17710964.43</v>
      </c>
      <c r="K42" s="41">
        <f>K22+K7</f>
        <v>4930098.7</v>
      </c>
      <c r="L42" s="41"/>
      <c r="M42" s="41">
        <f>M22+M7</f>
        <v>4930074.21</v>
      </c>
      <c r="N42" s="41">
        <f>N22</f>
        <v>0</v>
      </c>
      <c r="O42" s="41">
        <f>O22+O7</f>
        <v>4968948.45</v>
      </c>
      <c r="P42" s="41"/>
      <c r="Q42" s="41">
        <f>Q22+Q7</f>
        <v>4968948.45</v>
      </c>
      <c r="R42" s="41">
        <f>R22</f>
        <v>0</v>
      </c>
      <c r="S42" s="41">
        <f>S22+S7</f>
        <v>4331600</v>
      </c>
      <c r="T42" s="41"/>
      <c r="U42" s="41">
        <f>U22+U7</f>
        <v>4331600</v>
      </c>
      <c r="V42" s="28">
        <f>V22</f>
        <v>0</v>
      </c>
      <c r="W42" s="41">
        <f t="shared" ref="W42:Z42" si="22">W22</f>
        <v>3480341.77</v>
      </c>
      <c r="X42" s="41">
        <f t="shared" si="22"/>
        <v>0</v>
      </c>
      <c r="Y42" s="41">
        <f t="shared" si="22"/>
        <v>3480341.77</v>
      </c>
      <c r="Z42" s="41">
        <f t="shared" si="22"/>
        <v>0</v>
      </c>
      <c r="AA42" s="137"/>
      <c r="AB42" s="137"/>
      <c r="AC42" s="137"/>
      <c r="AD42" s="137"/>
      <c r="AE42" s="137"/>
      <c r="AF42" s="137"/>
      <c r="AG42" s="137"/>
      <c r="AH42" s="137"/>
      <c r="AI42" s="137"/>
      <c r="AJ42" s="131"/>
      <c r="AK42" s="131"/>
      <c r="AL42" s="131"/>
    </row>
    <row r="43" spans="1:41">
      <c r="A43" s="159"/>
      <c r="B43" s="160"/>
      <c r="C43" s="164"/>
      <c r="D43" s="164"/>
      <c r="E43" s="164"/>
      <c r="F43" s="164"/>
      <c r="G43" s="164"/>
      <c r="H43" s="29" t="s">
        <v>133</v>
      </c>
      <c r="I43" s="28">
        <f t="shared" si="21"/>
        <v>0</v>
      </c>
      <c r="J43" s="28">
        <f t="shared" si="21"/>
        <v>0</v>
      </c>
      <c r="K43" s="41">
        <f>K23+K8</f>
        <v>0</v>
      </c>
      <c r="L43" s="41"/>
      <c r="M43" s="41">
        <f>M23+M8</f>
        <v>0</v>
      </c>
      <c r="N43" s="41">
        <f>N23</f>
        <v>0</v>
      </c>
      <c r="O43" s="41">
        <f>O23+O8</f>
        <v>0</v>
      </c>
      <c r="P43" s="41"/>
      <c r="Q43" s="41">
        <f>Q23+Q8</f>
        <v>0</v>
      </c>
      <c r="R43" s="41">
        <f>R23</f>
        <v>0</v>
      </c>
      <c r="S43" s="41">
        <f>S23+S8</f>
        <v>0</v>
      </c>
      <c r="T43" s="41"/>
      <c r="U43" s="41">
        <f>U23+U8</f>
        <v>0</v>
      </c>
      <c r="V43" s="28">
        <f>V23</f>
        <v>0</v>
      </c>
      <c r="W43" s="41">
        <f t="shared" ref="W43:Z43" si="23">W23</f>
        <v>0</v>
      </c>
      <c r="X43" s="41">
        <f t="shared" si="23"/>
        <v>0</v>
      </c>
      <c r="Y43" s="41">
        <f t="shared" si="23"/>
        <v>0</v>
      </c>
      <c r="Z43" s="41">
        <f t="shared" si="23"/>
        <v>0</v>
      </c>
      <c r="AA43" s="137"/>
      <c r="AB43" s="137"/>
      <c r="AC43" s="137"/>
      <c r="AD43" s="137"/>
      <c r="AE43" s="137"/>
      <c r="AF43" s="137"/>
      <c r="AG43" s="137"/>
      <c r="AH43" s="137"/>
      <c r="AI43" s="137"/>
      <c r="AJ43" s="131"/>
      <c r="AK43" s="131"/>
      <c r="AL43" s="131"/>
      <c r="AO43" t="s">
        <v>144</v>
      </c>
    </row>
    <row r="44" spans="1:41">
      <c r="A44" s="161"/>
      <c r="B44" s="162"/>
      <c r="C44" s="165"/>
      <c r="D44" s="165"/>
      <c r="E44" s="165"/>
      <c r="F44" s="165"/>
      <c r="G44" s="165"/>
      <c r="H44" s="29" t="s">
        <v>134</v>
      </c>
      <c r="I44" s="28">
        <f t="shared" si="21"/>
        <v>0</v>
      </c>
      <c r="J44" s="28">
        <f t="shared" si="21"/>
        <v>0</v>
      </c>
      <c r="K44" s="41">
        <f>K24+K9</f>
        <v>0</v>
      </c>
      <c r="L44" s="41"/>
      <c r="M44" s="41">
        <f>M24+M9</f>
        <v>0</v>
      </c>
      <c r="N44" s="41">
        <f>N24</f>
        <v>0</v>
      </c>
      <c r="O44" s="41">
        <f>O24+O9</f>
        <v>0</v>
      </c>
      <c r="P44" s="41"/>
      <c r="Q44" s="41">
        <f>Q24+Q9</f>
        <v>0</v>
      </c>
      <c r="R44" s="41">
        <f>R24</f>
        <v>0</v>
      </c>
      <c r="S44" s="41">
        <f>S24+S9</f>
        <v>0</v>
      </c>
      <c r="T44" s="41"/>
      <c r="U44" s="41">
        <f>U24+U9</f>
        <v>0</v>
      </c>
      <c r="V44" s="28">
        <f>V24</f>
        <v>0</v>
      </c>
      <c r="W44" s="41">
        <f t="shared" ref="W44:Z44" si="24">W24</f>
        <v>0</v>
      </c>
      <c r="X44" s="41">
        <f t="shared" si="24"/>
        <v>0</v>
      </c>
      <c r="Y44" s="41">
        <f t="shared" si="24"/>
        <v>0</v>
      </c>
      <c r="Z44" s="41">
        <f t="shared" si="24"/>
        <v>0</v>
      </c>
      <c r="AA44" s="138"/>
      <c r="AB44" s="138"/>
      <c r="AC44" s="138"/>
      <c r="AD44" s="138"/>
      <c r="AE44" s="138"/>
      <c r="AF44" s="138"/>
      <c r="AG44" s="138"/>
      <c r="AH44" s="138"/>
      <c r="AI44" s="138"/>
      <c r="AJ44" s="132"/>
      <c r="AK44" s="132"/>
      <c r="AL44" s="132"/>
    </row>
    <row r="45" spans="1:41" ht="20.25" customHeight="1">
      <c r="A45" s="140" t="s">
        <v>145</v>
      </c>
      <c r="B45" s="141"/>
      <c r="C45" s="141"/>
      <c r="D45" s="141"/>
      <c r="E45" s="141"/>
      <c r="F45" s="141"/>
      <c r="G45" s="141"/>
      <c r="H45" s="141"/>
      <c r="I45" s="141"/>
      <c r="J45" s="141"/>
      <c r="K45" s="141"/>
      <c r="L45" s="141"/>
      <c r="M45" s="141"/>
      <c r="N45" s="141"/>
      <c r="O45" s="141"/>
      <c r="P45" s="141"/>
      <c r="Q45" s="141"/>
      <c r="R45" s="141"/>
      <c r="S45" s="141"/>
      <c r="T45" s="141"/>
      <c r="U45" s="141"/>
      <c r="V45" s="141"/>
      <c r="W45" s="141"/>
      <c r="X45" s="141"/>
      <c r="Y45" s="141"/>
      <c r="Z45" s="141"/>
      <c r="AA45" s="141"/>
      <c r="AB45" s="141"/>
      <c r="AC45" s="141"/>
      <c r="AD45" s="141"/>
      <c r="AE45" s="141"/>
      <c r="AF45" s="141"/>
      <c r="AG45" s="141"/>
      <c r="AH45" s="141"/>
      <c r="AI45" s="141"/>
      <c r="AJ45" s="141"/>
      <c r="AK45" s="141"/>
      <c r="AL45" s="142"/>
    </row>
    <row r="46" spans="1:41" ht="15.75" customHeight="1">
      <c r="A46" s="143" t="s">
        <v>41</v>
      </c>
      <c r="B46" s="144"/>
      <c r="C46" s="144"/>
      <c r="D46" s="144"/>
      <c r="E46" s="144"/>
      <c r="F46" s="144"/>
      <c r="G46" s="144"/>
      <c r="H46" s="144"/>
      <c r="I46" s="144"/>
      <c r="J46" s="144"/>
      <c r="K46" s="144"/>
      <c r="L46" s="144"/>
      <c r="M46" s="144"/>
      <c r="N46" s="144"/>
      <c r="O46" s="144"/>
      <c r="P46" s="144"/>
      <c r="Q46" s="144"/>
      <c r="R46" s="144"/>
      <c r="S46" s="144"/>
      <c r="T46" s="144"/>
      <c r="U46" s="144"/>
      <c r="V46" s="144"/>
      <c r="W46" s="144"/>
      <c r="X46" s="144"/>
      <c r="Y46" s="144"/>
      <c r="Z46" s="144"/>
      <c r="AA46" s="144"/>
      <c r="AB46" s="144"/>
      <c r="AC46" s="144"/>
      <c r="AD46" s="144"/>
      <c r="AE46" s="144"/>
      <c r="AF46" s="144"/>
      <c r="AG46" s="144"/>
      <c r="AH46" s="144"/>
      <c r="AI46" s="144"/>
      <c r="AJ46" s="144"/>
      <c r="AK46" s="144"/>
      <c r="AL46" s="145"/>
    </row>
    <row r="47" spans="1:41" ht="20.25" customHeight="1">
      <c r="A47" s="146" t="s">
        <v>146</v>
      </c>
      <c r="B47" s="147"/>
      <c r="C47" s="147"/>
      <c r="D47" s="147"/>
      <c r="E47" s="147"/>
      <c r="F47" s="147"/>
      <c r="G47" s="147"/>
      <c r="H47" s="147"/>
      <c r="I47" s="147"/>
      <c r="J47" s="147"/>
      <c r="K47" s="147"/>
      <c r="L47" s="147"/>
      <c r="M47" s="147"/>
      <c r="N47" s="147"/>
      <c r="O47" s="147"/>
      <c r="P47" s="147"/>
      <c r="Q47" s="147"/>
      <c r="R47" s="147"/>
      <c r="S47" s="147"/>
      <c r="T47" s="147"/>
      <c r="U47" s="147"/>
      <c r="V47" s="147"/>
      <c r="W47" s="147"/>
      <c r="X47" s="147"/>
      <c r="Y47" s="147"/>
      <c r="Z47" s="147"/>
      <c r="AA47" s="147"/>
      <c r="AB47" s="147"/>
      <c r="AC47" s="147"/>
      <c r="AD47" s="147"/>
      <c r="AE47" s="147"/>
      <c r="AF47" s="147"/>
      <c r="AG47" s="147"/>
      <c r="AH47" s="147"/>
      <c r="AI47" s="147"/>
      <c r="AJ47" s="147"/>
      <c r="AK47" s="147"/>
      <c r="AL47" s="148"/>
    </row>
    <row r="48" spans="1:41" s="4" customFormat="1" ht="29.25" customHeight="1">
      <c r="A48" s="215">
        <v>1</v>
      </c>
      <c r="B48" s="216" t="s">
        <v>147</v>
      </c>
      <c r="C48" s="216"/>
      <c r="D48" s="216"/>
      <c r="E48" s="216"/>
      <c r="F48" s="216"/>
      <c r="G48" s="216"/>
      <c r="H48" s="100" t="s">
        <v>124</v>
      </c>
      <c r="I48" s="28">
        <f>I49+I50+I51+I52</f>
        <v>13979693.960000001</v>
      </c>
      <c r="J48" s="28">
        <f>J49+J50+J51+J52</f>
        <v>13979693.960000001</v>
      </c>
      <c r="K48" s="41">
        <f>K49+K50+K51+K52</f>
        <v>3533717.9</v>
      </c>
      <c r="L48" s="41"/>
      <c r="M48" s="41">
        <f>M49+M50+M51+M52</f>
        <v>3533717.9</v>
      </c>
      <c r="N48" s="41"/>
      <c r="O48" s="41">
        <f>O49+O50+O51+O52</f>
        <v>3355869.06</v>
      </c>
      <c r="P48" s="41"/>
      <c r="Q48" s="41">
        <f>Q49+Q50+Q51+Q52</f>
        <v>3355869.06</v>
      </c>
      <c r="R48" s="41"/>
      <c r="S48" s="41">
        <f>S49+S50+S51+S52</f>
        <v>2917585.21</v>
      </c>
      <c r="T48" s="41"/>
      <c r="U48" s="41">
        <f>U49+U50+U51+U52</f>
        <v>2917585.21</v>
      </c>
      <c r="V48" s="28">
        <f t="shared" ref="V48:Z48" si="25">V49+V50+V51+V52</f>
        <v>0</v>
      </c>
      <c r="W48" s="41">
        <f t="shared" si="25"/>
        <v>4172521.79</v>
      </c>
      <c r="X48" s="41">
        <f t="shared" si="25"/>
        <v>0</v>
      </c>
      <c r="Y48" s="41">
        <f t="shared" si="25"/>
        <v>4172521.79</v>
      </c>
      <c r="Z48" s="41">
        <f t="shared" si="25"/>
        <v>0</v>
      </c>
      <c r="AA48" s="149" t="s">
        <v>27</v>
      </c>
      <c r="AB48" s="149" t="s">
        <v>27</v>
      </c>
      <c r="AC48" s="149" t="s">
        <v>27</v>
      </c>
      <c r="AD48" s="149" t="s">
        <v>27</v>
      </c>
      <c r="AE48" s="149" t="s">
        <v>27</v>
      </c>
      <c r="AF48" s="149" t="s">
        <v>27</v>
      </c>
      <c r="AG48" s="149" t="s">
        <v>27</v>
      </c>
      <c r="AH48" s="149" t="s">
        <v>27</v>
      </c>
      <c r="AI48" s="149" t="s">
        <v>27</v>
      </c>
      <c r="AJ48" s="139" t="s">
        <v>27</v>
      </c>
      <c r="AK48" s="139" t="s">
        <v>27</v>
      </c>
      <c r="AL48" s="139" t="s">
        <v>27</v>
      </c>
    </row>
    <row r="49" spans="1:38" s="4" customFormat="1" ht="16.5" customHeight="1">
      <c r="A49" s="215"/>
      <c r="B49" s="227"/>
      <c r="C49" s="227"/>
      <c r="D49" s="227"/>
      <c r="E49" s="227"/>
      <c r="F49" s="227"/>
      <c r="G49" s="227"/>
      <c r="H49" s="100" t="s">
        <v>131</v>
      </c>
      <c r="I49" s="28">
        <f t="shared" ref="I49:K50" si="26">I54</f>
        <v>13979693.960000001</v>
      </c>
      <c r="J49" s="28">
        <f t="shared" si="26"/>
        <v>13979693.960000001</v>
      </c>
      <c r="K49" s="41">
        <f t="shared" si="26"/>
        <v>3533717.9</v>
      </c>
      <c r="L49" s="41"/>
      <c r="M49" s="41">
        <f>M54</f>
        <v>3533717.9</v>
      </c>
      <c r="N49" s="41"/>
      <c r="O49" s="41">
        <f>O54</f>
        <v>3355869.06</v>
      </c>
      <c r="P49" s="41"/>
      <c r="Q49" s="41">
        <f>Q54</f>
        <v>3355869.06</v>
      </c>
      <c r="R49" s="41"/>
      <c r="S49" s="41">
        <f>S54</f>
        <v>2917585.21</v>
      </c>
      <c r="T49" s="41"/>
      <c r="U49" s="41">
        <f>U54</f>
        <v>2917585.21</v>
      </c>
      <c r="V49" s="28">
        <f t="shared" ref="V49:Z49" si="27">V54</f>
        <v>0</v>
      </c>
      <c r="W49" s="41">
        <f t="shared" si="27"/>
        <v>4172521.79</v>
      </c>
      <c r="X49" s="41">
        <f t="shared" si="27"/>
        <v>0</v>
      </c>
      <c r="Y49" s="41">
        <f t="shared" si="27"/>
        <v>4172521.79</v>
      </c>
      <c r="Z49" s="41">
        <f t="shared" si="27"/>
        <v>0</v>
      </c>
      <c r="AA49" s="149"/>
      <c r="AB49" s="149"/>
      <c r="AC49" s="149"/>
      <c r="AD49" s="149"/>
      <c r="AE49" s="149"/>
      <c r="AF49" s="149"/>
      <c r="AG49" s="149"/>
      <c r="AH49" s="149"/>
      <c r="AI49" s="149"/>
      <c r="AJ49" s="139"/>
      <c r="AK49" s="139"/>
      <c r="AL49" s="139"/>
    </row>
    <row r="50" spans="1:38" s="4" customFormat="1" ht="16.5" customHeight="1">
      <c r="A50" s="215"/>
      <c r="B50" s="227"/>
      <c r="C50" s="227"/>
      <c r="D50" s="227"/>
      <c r="E50" s="227"/>
      <c r="F50" s="227"/>
      <c r="G50" s="227"/>
      <c r="H50" s="100" t="s">
        <v>132</v>
      </c>
      <c r="I50" s="28">
        <f t="shared" si="26"/>
        <v>0</v>
      </c>
      <c r="J50" s="28">
        <f t="shared" si="26"/>
        <v>0</v>
      </c>
      <c r="K50" s="41">
        <f t="shared" si="26"/>
        <v>0</v>
      </c>
      <c r="L50" s="41"/>
      <c r="M50" s="41">
        <f>M55</f>
        <v>0</v>
      </c>
      <c r="N50" s="41"/>
      <c r="O50" s="41">
        <f>O55</f>
        <v>0</v>
      </c>
      <c r="P50" s="41"/>
      <c r="Q50" s="41">
        <f>Q55</f>
        <v>0</v>
      </c>
      <c r="R50" s="41"/>
      <c r="S50" s="41">
        <f>S55</f>
        <v>0</v>
      </c>
      <c r="T50" s="41"/>
      <c r="U50" s="41">
        <f>U55</f>
        <v>0</v>
      </c>
      <c r="V50" s="28">
        <f t="shared" ref="V50:Z50" si="28">V55</f>
        <v>0</v>
      </c>
      <c r="W50" s="41">
        <f t="shared" si="28"/>
        <v>0</v>
      </c>
      <c r="X50" s="41">
        <f t="shared" si="28"/>
        <v>0</v>
      </c>
      <c r="Y50" s="41">
        <f t="shared" si="28"/>
        <v>0</v>
      </c>
      <c r="Z50" s="41">
        <f t="shared" si="28"/>
        <v>0</v>
      </c>
      <c r="AA50" s="149"/>
      <c r="AB50" s="149"/>
      <c r="AC50" s="149"/>
      <c r="AD50" s="149"/>
      <c r="AE50" s="149"/>
      <c r="AF50" s="149"/>
      <c r="AG50" s="149"/>
      <c r="AH50" s="149"/>
      <c r="AI50" s="149"/>
      <c r="AJ50" s="139"/>
      <c r="AK50" s="139"/>
      <c r="AL50" s="139"/>
    </row>
    <row r="51" spans="1:38" s="4" customFormat="1" ht="16.5" customHeight="1">
      <c r="A51" s="215"/>
      <c r="B51" s="227"/>
      <c r="C51" s="227"/>
      <c r="D51" s="227"/>
      <c r="E51" s="227"/>
      <c r="F51" s="227"/>
      <c r="G51" s="227"/>
      <c r="H51" s="100" t="s">
        <v>133</v>
      </c>
      <c r="I51" s="28">
        <f>I56</f>
        <v>0</v>
      </c>
      <c r="J51" s="28">
        <f t="shared" ref="J51:J52" si="29">J56</f>
        <v>0</v>
      </c>
      <c r="K51" s="41">
        <f>K56</f>
        <v>0</v>
      </c>
      <c r="L51" s="41"/>
      <c r="M51" s="41">
        <f>M56</f>
        <v>0</v>
      </c>
      <c r="N51" s="41"/>
      <c r="O51" s="41">
        <f>O56</f>
        <v>0</v>
      </c>
      <c r="P51" s="41"/>
      <c r="Q51" s="41">
        <f>Q56</f>
        <v>0</v>
      </c>
      <c r="R51" s="41"/>
      <c r="S51" s="41">
        <f>S56</f>
        <v>0</v>
      </c>
      <c r="T51" s="41"/>
      <c r="U51" s="41">
        <f>U56</f>
        <v>0</v>
      </c>
      <c r="V51" s="28">
        <f t="shared" ref="V51:Z51" si="30">V56</f>
        <v>0</v>
      </c>
      <c r="W51" s="41">
        <f t="shared" si="30"/>
        <v>0</v>
      </c>
      <c r="X51" s="41">
        <f t="shared" si="30"/>
        <v>0</v>
      </c>
      <c r="Y51" s="41">
        <f t="shared" si="30"/>
        <v>0</v>
      </c>
      <c r="Z51" s="41">
        <f t="shared" si="30"/>
        <v>0</v>
      </c>
      <c r="AA51" s="149"/>
      <c r="AB51" s="149"/>
      <c r="AC51" s="149"/>
      <c r="AD51" s="149"/>
      <c r="AE51" s="149"/>
      <c r="AF51" s="149"/>
      <c r="AG51" s="149"/>
      <c r="AH51" s="149"/>
      <c r="AI51" s="149"/>
      <c r="AJ51" s="139"/>
      <c r="AK51" s="139"/>
      <c r="AL51" s="139"/>
    </row>
    <row r="52" spans="1:38" s="4" customFormat="1">
      <c r="A52" s="215"/>
      <c r="B52" s="216"/>
      <c r="C52" s="216"/>
      <c r="D52" s="216"/>
      <c r="E52" s="216"/>
      <c r="F52" s="216"/>
      <c r="G52" s="216"/>
      <c r="H52" s="100" t="s">
        <v>134</v>
      </c>
      <c r="I52" s="28">
        <f>I57</f>
        <v>0</v>
      </c>
      <c r="J52" s="28">
        <f t="shared" si="29"/>
        <v>0</v>
      </c>
      <c r="K52" s="41">
        <f>K57</f>
        <v>0</v>
      </c>
      <c r="L52" s="41"/>
      <c r="M52" s="41">
        <f>M57</f>
        <v>0</v>
      </c>
      <c r="N52" s="41"/>
      <c r="O52" s="41">
        <f>O57</f>
        <v>0</v>
      </c>
      <c r="P52" s="41"/>
      <c r="Q52" s="41">
        <f>Q57</f>
        <v>0</v>
      </c>
      <c r="R52" s="41"/>
      <c r="S52" s="41">
        <f>S57</f>
        <v>0</v>
      </c>
      <c r="T52" s="41"/>
      <c r="U52" s="41">
        <f>U57</f>
        <v>0</v>
      </c>
      <c r="V52" s="28">
        <f t="shared" ref="V52:Z52" si="31">V57</f>
        <v>0</v>
      </c>
      <c r="W52" s="41">
        <f t="shared" si="31"/>
        <v>0</v>
      </c>
      <c r="X52" s="41">
        <f t="shared" si="31"/>
        <v>0</v>
      </c>
      <c r="Y52" s="41">
        <f t="shared" si="31"/>
        <v>0</v>
      </c>
      <c r="Z52" s="41">
        <f t="shared" si="31"/>
        <v>0</v>
      </c>
      <c r="AA52" s="149"/>
      <c r="AB52" s="149"/>
      <c r="AC52" s="149"/>
      <c r="AD52" s="149"/>
      <c r="AE52" s="149"/>
      <c r="AF52" s="149"/>
      <c r="AG52" s="149"/>
      <c r="AH52" s="149"/>
      <c r="AI52" s="149"/>
      <c r="AJ52" s="139"/>
      <c r="AK52" s="139"/>
      <c r="AL52" s="139"/>
    </row>
    <row r="53" spans="1:38" s="4" customFormat="1" ht="30.75" customHeight="1">
      <c r="A53" s="198" t="s">
        <v>128</v>
      </c>
      <c r="B53" s="175" t="s">
        <v>42</v>
      </c>
      <c r="C53" s="163" t="s">
        <v>27</v>
      </c>
      <c r="D53" s="195">
        <v>25</v>
      </c>
      <c r="E53" s="195">
        <v>2</v>
      </c>
      <c r="F53" s="195" t="s">
        <v>129</v>
      </c>
      <c r="G53" s="195" t="s">
        <v>148</v>
      </c>
      <c r="H53" s="29" t="s">
        <v>124</v>
      </c>
      <c r="I53" s="28">
        <f>I54+I55+I56+I57</f>
        <v>13979693.960000001</v>
      </c>
      <c r="J53" s="28">
        <f>J54+J55+J56+J57</f>
        <v>13979693.960000001</v>
      </c>
      <c r="K53" s="41">
        <f t="shared" ref="K53:Z53" si="32">K54+K55+K56+K57</f>
        <v>3533717.9</v>
      </c>
      <c r="L53" s="41">
        <f t="shared" si="32"/>
        <v>0</v>
      </c>
      <c r="M53" s="41">
        <f t="shared" si="32"/>
        <v>3533717.9</v>
      </c>
      <c r="N53" s="41">
        <f t="shared" si="32"/>
        <v>0</v>
      </c>
      <c r="O53" s="41">
        <f>O54+O55+O56+O57</f>
        <v>3355869.06</v>
      </c>
      <c r="P53" s="41">
        <f>P54+P55+P56+P57</f>
        <v>0</v>
      </c>
      <c r="Q53" s="41">
        <f>Q54+Q55+Q56+Q57</f>
        <v>3355869.06</v>
      </c>
      <c r="R53" s="41">
        <f>R54+R55+R56+R57</f>
        <v>0</v>
      </c>
      <c r="S53" s="41">
        <f t="shared" si="32"/>
        <v>2917585.21</v>
      </c>
      <c r="T53" s="41">
        <f t="shared" si="32"/>
        <v>0</v>
      </c>
      <c r="U53" s="41">
        <f t="shared" si="32"/>
        <v>2917585.21</v>
      </c>
      <c r="V53" s="28">
        <f t="shared" si="32"/>
        <v>0</v>
      </c>
      <c r="W53" s="41">
        <f t="shared" si="32"/>
        <v>4172521.79</v>
      </c>
      <c r="X53" s="41">
        <f t="shared" si="32"/>
        <v>0</v>
      </c>
      <c r="Y53" s="41">
        <f t="shared" si="32"/>
        <v>4172521.79</v>
      </c>
      <c r="Z53" s="41">
        <f t="shared" si="32"/>
        <v>0</v>
      </c>
      <c r="AA53" s="136" t="s">
        <v>27</v>
      </c>
      <c r="AB53" s="136" t="s">
        <v>27</v>
      </c>
      <c r="AC53" s="136" t="s">
        <v>27</v>
      </c>
      <c r="AD53" s="136" t="s">
        <v>27</v>
      </c>
      <c r="AE53" s="136" t="s">
        <v>27</v>
      </c>
      <c r="AF53" s="136" t="s">
        <v>27</v>
      </c>
      <c r="AG53" s="136" t="s">
        <v>27</v>
      </c>
      <c r="AH53" s="136" t="s">
        <v>27</v>
      </c>
      <c r="AI53" s="136" t="s">
        <v>27</v>
      </c>
      <c r="AJ53" s="130" t="s">
        <v>27</v>
      </c>
      <c r="AK53" s="130" t="s">
        <v>27</v>
      </c>
      <c r="AL53" s="130" t="s">
        <v>27</v>
      </c>
    </row>
    <row r="54" spans="1:38" s="4" customFormat="1">
      <c r="A54" s="199"/>
      <c r="B54" s="175"/>
      <c r="C54" s="164"/>
      <c r="D54" s="196"/>
      <c r="E54" s="196"/>
      <c r="F54" s="196"/>
      <c r="G54" s="196"/>
      <c r="H54" s="29" t="s">
        <v>131</v>
      </c>
      <c r="I54" s="28">
        <f>K54+O54+S54+W54</f>
        <v>13979693.960000001</v>
      </c>
      <c r="J54" s="28">
        <f>M54+Q54+U54+Y54</f>
        <v>13979693.960000001</v>
      </c>
      <c r="K54" s="41">
        <f>K59+K64+K69</f>
        <v>3533717.9</v>
      </c>
      <c r="L54" s="41">
        <f>L59</f>
        <v>0</v>
      </c>
      <c r="M54" s="41">
        <f>M59+M64+M69</f>
        <v>3533717.9</v>
      </c>
      <c r="N54" s="41">
        <f>N59</f>
        <v>0</v>
      </c>
      <c r="O54" s="41">
        <f>O59+O64+O69</f>
        <v>3355869.06</v>
      </c>
      <c r="P54" s="41">
        <f>P59</f>
        <v>0</v>
      </c>
      <c r="Q54" s="41">
        <f>Q59+Q64+Q69</f>
        <v>3355869.06</v>
      </c>
      <c r="R54" s="41">
        <f>R59</f>
        <v>0</v>
      </c>
      <c r="S54" s="41">
        <f>S59+S64+S69</f>
        <v>2917585.21</v>
      </c>
      <c r="T54" s="41">
        <f>T59</f>
        <v>0</v>
      </c>
      <c r="U54" s="41">
        <f>U59+U64+U69</f>
        <v>2917585.21</v>
      </c>
      <c r="V54" s="28">
        <f>V59</f>
        <v>0</v>
      </c>
      <c r="W54" s="41">
        <f>W59+W64+W69</f>
        <v>4172521.79</v>
      </c>
      <c r="X54" s="41">
        <f t="shared" ref="X54:Z54" si="33">X59</f>
        <v>0</v>
      </c>
      <c r="Y54" s="41">
        <f>Y59+Y64+Y69</f>
        <v>4172521.79</v>
      </c>
      <c r="Z54" s="41">
        <f t="shared" si="33"/>
        <v>0</v>
      </c>
      <c r="AA54" s="137"/>
      <c r="AB54" s="137"/>
      <c r="AC54" s="137"/>
      <c r="AD54" s="137"/>
      <c r="AE54" s="137"/>
      <c r="AF54" s="137"/>
      <c r="AG54" s="137"/>
      <c r="AH54" s="137"/>
      <c r="AI54" s="137"/>
      <c r="AJ54" s="131"/>
      <c r="AK54" s="131"/>
      <c r="AL54" s="131"/>
    </row>
    <row r="55" spans="1:38" s="4" customFormat="1">
      <c r="A55" s="199"/>
      <c r="B55" s="175"/>
      <c r="C55" s="164"/>
      <c r="D55" s="196"/>
      <c r="E55" s="196"/>
      <c r="F55" s="196"/>
      <c r="G55" s="196"/>
      <c r="H55" s="29" t="s">
        <v>132</v>
      </c>
      <c r="I55" s="28">
        <f t="shared" ref="I55:I57" si="34">K55+O55+S55+W55</f>
        <v>0</v>
      </c>
      <c r="J55" s="28">
        <f t="shared" ref="J55:J57" si="35">M55+Q55+U55+Y55</f>
        <v>0</v>
      </c>
      <c r="K55" s="41">
        <f>K60</f>
        <v>0</v>
      </c>
      <c r="L55" s="41">
        <f>L60</f>
        <v>0</v>
      </c>
      <c r="M55" s="41">
        <f>M60+M65+M70</f>
        <v>0</v>
      </c>
      <c r="N55" s="41">
        <f>N60</f>
        <v>0</v>
      </c>
      <c r="O55" s="41">
        <f>O60</f>
        <v>0</v>
      </c>
      <c r="P55" s="41">
        <f>P60</f>
        <v>0</v>
      </c>
      <c r="Q55" s="41">
        <f>Q60+Q65+Q70</f>
        <v>0</v>
      </c>
      <c r="R55" s="41">
        <f>R60</f>
        <v>0</v>
      </c>
      <c r="S55" s="41">
        <f t="shared" ref="S55:Z57" si="36">S60</f>
        <v>0</v>
      </c>
      <c r="T55" s="41">
        <f t="shared" si="36"/>
        <v>0</v>
      </c>
      <c r="U55" s="41">
        <f>U60+U65+U70</f>
        <v>0</v>
      </c>
      <c r="V55" s="28">
        <f t="shared" si="36"/>
        <v>0</v>
      </c>
      <c r="W55" s="41">
        <f t="shared" si="36"/>
        <v>0</v>
      </c>
      <c r="X55" s="41">
        <f t="shared" si="36"/>
        <v>0</v>
      </c>
      <c r="Y55" s="41">
        <f t="shared" si="36"/>
        <v>0</v>
      </c>
      <c r="Z55" s="41">
        <f t="shared" si="36"/>
        <v>0</v>
      </c>
      <c r="AA55" s="137"/>
      <c r="AB55" s="137"/>
      <c r="AC55" s="137"/>
      <c r="AD55" s="137"/>
      <c r="AE55" s="137"/>
      <c r="AF55" s="137"/>
      <c r="AG55" s="137"/>
      <c r="AH55" s="137"/>
      <c r="AI55" s="137"/>
      <c r="AJ55" s="131"/>
      <c r="AK55" s="131"/>
      <c r="AL55" s="131"/>
    </row>
    <row r="56" spans="1:38" s="4" customFormat="1">
      <c r="A56" s="199"/>
      <c r="B56" s="175"/>
      <c r="C56" s="164"/>
      <c r="D56" s="196"/>
      <c r="E56" s="196"/>
      <c r="F56" s="196"/>
      <c r="G56" s="196"/>
      <c r="H56" s="29" t="s">
        <v>133</v>
      </c>
      <c r="I56" s="28">
        <f t="shared" si="34"/>
        <v>0</v>
      </c>
      <c r="J56" s="28">
        <f t="shared" si="35"/>
        <v>0</v>
      </c>
      <c r="K56" s="41">
        <f>K61</f>
        <v>0</v>
      </c>
      <c r="L56" s="41">
        <f>L61</f>
        <v>0</v>
      </c>
      <c r="M56" s="41">
        <f>M61+M66+M71</f>
        <v>0</v>
      </c>
      <c r="N56" s="41">
        <f>N61</f>
        <v>0</v>
      </c>
      <c r="O56" s="41">
        <f>O61</f>
        <v>0</v>
      </c>
      <c r="P56" s="41">
        <f>P61</f>
        <v>0</v>
      </c>
      <c r="Q56" s="41">
        <f>Q61+Q66+Q71</f>
        <v>0</v>
      </c>
      <c r="R56" s="41">
        <f>R61</f>
        <v>0</v>
      </c>
      <c r="S56" s="41">
        <f t="shared" si="36"/>
        <v>0</v>
      </c>
      <c r="T56" s="41">
        <f t="shared" si="36"/>
        <v>0</v>
      </c>
      <c r="U56" s="41">
        <f>U61+U66+U71</f>
        <v>0</v>
      </c>
      <c r="V56" s="28">
        <f t="shared" si="36"/>
        <v>0</v>
      </c>
      <c r="W56" s="41">
        <f t="shared" si="36"/>
        <v>0</v>
      </c>
      <c r="X56" s="41">
        <f t="shared" si="36"/>
        <v>0</v>
      </c>
      <c r="Y56" s="41">
        <f t="shared" si="36"/>
        <v>0</v>
      </c>
      <c r="Z56" s="41">
        <f t="shared" si="36"/>
        <v>0</v>
      </c>
      <c r="AA56" s="137"/>
      <c r="AB56" s="137"/>
      <c r="AC56" s="137"/>
      <c r="AD56" s="137"/>
      <c r="AE56" s="137"/>
      <c r="AF56" s="137"/>
      <c r="AG56" s="137"/>
      <c r="AH56" s="137"/>
      <c r="AI56" s="137"/>
      <c r="AJ56" s="131"/>
      <c r="AK56" s="131"/>
      <c r="AL56" s="131"/>
    </row>
    <row r="57" spans="1:38" s="4" customFormat="1" ht="18" customHeight="1">
      <c r="A57" s="200"/>
      <c r="B57" s="175"/>
      <c r="C57" s="165"/>
      <c r="D57" s="197"/>
      <c r="E57" s="197"/>
      <c r="F57" s="197"/>
      <c r="G57" s="197"/>
      <c r="H57" s="29" t="s">
        <v>134</v>
      </c>
      <c r="I57" s="28">
        <f t="shared" si="34"/>
        <v>0</v>
      </c>
      <c r="J57" s="28">
        <f t="shared" si="35"/>
        <v>0</v>
      </c>
      <c r="K57" s="41">
        <f>K62</f>
        <v>0</v>
      </c>
      <c r="L57" s="41">
        <f>L62</f>
        <v>0</v>
      </c>
      <c r="M57" s="41">
        <f>M62+M67+M72</f>
        <v>0</v>
      </c>
      <c r="N57" s="41">
        <f>N62</f>
        <v>0</v>
      </c>
      <c r="O57" s="41">
        <f>O62</f>
        <v>0</v>
      </c>
      <c r="P57" s="41">
        <f>P62</f>
        <v>0</v>
      </c>
      <c r="Q57" s="41">
        <f>Q62+Q67+Q72</f>
        <v>0</v>
      </c>
      <c r="R57" s="41">
        <f>R62</f>
        <v>0</v>
      </c>
      <c r="S57" s="41">
        <f t="shared" si="36"/>
        <v>0</v>
      </c>
      <c r="T57" s="41">
        <f t="shared" si="36"/>
        <v>0</v>
      </c>
      <c r="U57" s="41">
        <f>U62+U67+U72</f>
        <v>0</v>
      </c>
      <c r="V57" s="28">
        <f t="shared" si="36"/>
        <v>0</v>
      </c>
      <c r="W57" s="41">
        <f t="shared" si="36"/>
        <v>0</v>
      </c>
      <c r="X57" s="41">
        <f t="shared" si="36"/>
        <v>0</v>
      </c>
      <c r="Y57" s="41">
        <f t="shared" si="36"/>
        <v>0</v>
      </c>
      <c r="Z57" s="41">
        <f t="shared" si="36"/>
        <v>0</v>
      </c>
      <c r="AA57" s="138"/>
      <c r="AB57" s="138"/>
      <c r="AC57" s="138"/>
      <c r="AD57" s="138"/>
      <c r="AE57" s="138"/>
      <c r="AF57" s="138"/>
      <c r="AG57" s="138"/>
      <c r="AH57" s="138"/>
      <c r="AI57" s="138"/>
      <c r="AJ57" s="132"/>
      <c r="AK57" s="132"/>
      <c r="AL57" s="132"/>
    </row>
    <row r="58" spans="1:38" s="4" customFormat="1" ht="54" customHeight="1">
      <c r="A58" s="179" t="s">
        <v>135</v>
      </c>
      <c r="B58" s="180" t="s">
        <v>49</v>
      </c>
      <c r="C58" s="217" t="s">
        <v>136</v>
      </c>
      <c r="D58" s="192">
        <v>25</v>
      </c>
      <c r="E58" s="192">
        <v>2</v>
      </c>
      <c r="F58" s="195" t="s">
        <v>129</v>
      </c>
      <c r="G58" s="192">
        <v>19980</v>
      </c>
      <c r="H58" s="29" t="s">
        <v>124</v>
      </c>
      <c r="I58" s="28">
        <f>I59+I60+I61+I62</f>
        <v>13917873.960000001</v>
      </c>
      <c r="J58" s="28">
        <f>J59+J60+J61+J62</f>
        <v>13917873.960000001</v>
      </c>
      <c r="K58" s="41">
        <f t="shared" ref="K58:U58" si="37">K59+K60+K61+K62</f>
        <v>3520897.9</v>
      </c>
      <c r="L58" s="41">
        <f t="shared" si="37"/>
        <v>0</v>
      </c>
      <c r="M58" s="41">
        <f t="shared" si="37"/>
        <v>3520897.9</v>
      </c>
      <c r="N58" s="41">
        <f t="shared" si="37"/>
        <v>0</v>
      </c>
      <c r="O58" s="41">
        <f t="shared" si="37"/>
        <v>3337869.06</v>
      </c>
      <c r="P58" s="41">
        <f t="shared" si="37"/>
        <v>0</v>
      </c>
      <c r="Q58" s="41">
        <f t="shared" si="37"/>
        <v>3337869.06</v>
      </c>
      <c r="R58" s="41">
        <f t="shared" si="37"/>
        <v>0</v>
      </c>
      <c r="S58" s="41">
        <f t="shared" si="37"/>
        <v>2902585.21</v>
      </c>
      <c r="T58" s="41">
        <f t="shared" si="37"/>
        <v>0</v>
      </c>
      <c r="U58" s="41">
        <f t="shared" si="37"/>
        <v>2902585.21</v>
      </c>
      <c r="V58" s="28">
        <f>V59+V60+V61+V62</f>
        <v>0</v>
      </c>
      <c r="W58" s="41">
        <f t="shared" ref="W58:Z58" si="38">W59+W60+W61+W62</f>
        <v>4156521.79</v>
      </c>
      <c r="X58" s="41">
        <f t="shared" si="38"/>
        <v>0</v>
      </c>
      <c r="Y58" s="41">
        <f t="shared" si="38"/>
        <v>4156521.79</v>
      </c>
      <c r="Z58" s="41">
        <f t="shared" si="38"/>
        <v>0</v>
      </c>
      <c r="AA58" s="39" t="s">
        <v>149</v>
      </c>
      <c r="AB58" s="40" t="s">
        <v>45</v>
      </c>
      <c r="AC58" s="113">
        <f>AI58</f>
        <v>100</v>
      </c>
      <c r="AD58" s="113">
        <f>AJ58</f>
        <v>100</v>
      </c>
      <c r="AE58" s="113">
        <v>100</v>
      </c>
      <c r="AF58" s="113">
        <v>100</v>
      </c>
      <c r="AG58" s="113">
        <v>100</v>
      </c>
      <c r="AH58" s="113">
        <v>100</v>
      </c>
      <c r="AI58" s="113">
        <v>100</v>
      </c>
      <c r="AJ58" s="112">
        <v>100</v>
      </c>
      <c r="AK58" s="112">
        <v>100</v>
      </c>
      <c r="AL58" s="112">
        <v>100</v>
      </c>
    </row>
    <row r="59" spans="1:38" ht="16.5" customHeight="1">
      <c r="A59" s="179"/>
      <c r="B59" s="181"/>
      <c r="C59" s="218"/>
      <c r="D59" s="193"/>
      <c r="E59" s="193"/>
      <c r="F59" s="196"/>
      <c r="G59" s="193"/>
      <c r="H59" s="29" t="s">
        <v>131</v>
      </c>
      <c r="I59" s="28">
        <f>K59+O59+S59+W59</f>
        <v>13917873.960000001</v>
      </c>
      <c r="J59" s="28">
        <f>M59+Q59+U59+Y59</f>
        <v>13917873.960000001</v>
      </c>
      <c r="K59" s="41">
        <v>3520897.9</v>
      </c>
      <c r="L59" s="41"/>
      <c r="M59" s="41">
        <v>3520897.9</v>
      </c>
      <c r="N59" s="41"/>
      <c r="O59" s="41">
        <v>3337869.06</v>
      </c>
      <c r="P59" s="41"/>
      <c r="Q59" s="41">
        <v>3337869.06</v>
      </c>
      <c r="R59" s="41"/>
      <c r="S59" s="41">
        <v>2902585.21</v>
      </c>
      <c r="T59" s="41"/>
      <c r="U59" s="41">
        <v>2902585.21</v>
      </c>
      <c r="V59" s="28"/>
      <c r="W59" s="41">
        <v>4156521.79</v>
      </c>
      <c r="X59" s="41"/>
      <c r="Y59" s="41">
        <v>4156521.79</v>
      </c>
      <c r="Z59" s="41"/>
      <c r="AA59" s="133" t="s">
        <v>150</v>
      </c>
      <c r="AB59" s="136" t="s">
        <v>45</v>
      </c>
      <c r="AC59" s="136">
        <v>100</v>
      </c>
      <c r="AD59" s="136">
        <v>100</v>
      </c>
      <c r="AE59" s="136">
        <v>100</v>
      </c>
      <c r="AF59" s="136">
        <v>100</v>
      </c>
      <c r="AG59" s="136">
        <v>100</v>
      </c>
      <c r="AH59" s="136">
        <v>100</v>
      </c>
      <c r="AI59" s="136">
        <v>100</v>
      </c>
      <c r="AJ59" s="130">
        <v>100</v>
      </c>
      <c r="AK59" s="130">
        <v>100</v>
      </c>
      <c r="AL59" s="130">
        <v>100</v>
      </c>
    </row>
    <row r="60" spans="1:38" ht="22.5" customHeight="1">
      <c r="A60" s="179"/>
      <c r="B60" s="181"/>
      <c r="C60" s="218"/>
      <c r="D60" s="193"/>
      <c r="E60" s="193"/>
      <c r="F60" s="196"/>
      <c r="G60" s="193"/>
      <c r="H60" s="29" t="s">
        <v>132</v>
      </c>
      <c r="I60" s="28">
        <f t="shared" ref="I60:I62" si="39">K60+O60+S60+W60</f>
        <v>0</v>
      </c>
      <c r="J60" s="28">
        <f t="shared" ref="J60:J62" si="40">M60+Q60+U60+Y60</f>
        <v>0</v>
      </c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28"/>
      <c r="W60" s="41"/>
      <c r="X60" s="41"/>
      <c r="Y60" s="41"/>
      <c r="Z60" s="41"/>
      <c r="AA60" s="134"/>
      <c r="AB60" s="137"/>
      <c r="AC60" s="137"/>
      <c r="AD60" s="137"/>
      <c r="AE60" s="137"/>
      <c r="AF60" s="137"/>
      <c r="AG60" s="137"/>
      <c r="AH60" s="137"/>
      <c r="AI60" s="137"/>
      <c r="AJ60" s="131"/>
      <c r="AK60" s="131"/>
      <c r="AL60" s="131"/>
    </row>
    <row r="61" spans="1:38" ht="18" customHeight="1">
      <c r="A61" s="179"/>
      <c r="B61" s="181"/>
      <c r="C61" s="218"/>
      <c r="D61" s="193"/>
      <c r="E61" s="193"/>
      <c r="F61" s="196"/>
      <c r="G61" s="193"/>
      <c r="H61" s="29" t="s">
        <v>133</v>
      </c>
      <c r="I61" s="28">
        <f t="shared" si="39"/>
        <v>0</v>
      </c>
      <c r="J61" s="28">
        <f t="shared" si="40"/>
        <v>0</v>
      </c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28"/>
      <c r="W61" s="41"/>
      <c r="X61" s="41"/>
      <c r="Y61" s="41"/>
      <c r="Z61" s="41"/>
      <c r="AA61" s="134"/>
      <c r="AB61" s="137"/>
      <c r="AC61" s="137"/>
      <c r="AD61" s="137"/>
      <c r="AE61" s="137"/>
      <c r="AF61" s="137"/>
      <c r="AG61" s="137"/>
      <c r="AH61" s="137"/>
      <c r="AI61" s="137"/>
      <c r="AJ61" s="131"/>
      <c r="AK61" s="131"/>
      <c r="AL61" s="131"/>
    </row>
    <row r="62" spans="1:38" ht="15.75" customHeight="1">
      <c r="A62" s="179"/>
      <c r="B62" s="182"/>
      <c r="C62" s="219"/>
      <c r="D62" s="194"/>
      <c r="E62" s="194"/>
      <c r="F62" s="197"/>
      <c r="G62" s="194"/>
      <c r="H62" s="29" t="s">
        <v>134</v>
      </c>
      <c r="I62" s="28">
        <f t="shared" si="39"/>
        <v>0</v>
      </c>
      <c r="J62" s="28">
        <f t="shared" si="40"/>
        <v>0</v>
      </c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28"/>
      <c r="W62" s="104"/>
      <c r="X62" s="104"/>
      <c r="Y62" s="104"/>
      <c r="Z62" s="104"/>
      <c r="AA62" s="135"/>
      <c r="AB62" s="138"/>
      <c r="AC62" s="138"/>
      <c r="AD62" s="138"/>
      <c r="AE62" s="138"/>
      <c r="AF62" s="138"/>
      <c r="AG62" s="138"/>
      <c r="AH62" s="138"/>
      <c r="AI62" s="138"/>
      <c r="AJ62" s="132"/>
      <c r="AK62" s="132"/>
      <c r="AL62" s="132"/>
    </row>
    <row r="63" spans="1:38" ht="27" customHeight="1">
      <c r="A63" s="179" t="s">
        <v>139</v>
      </c>
      <c r="B63" s="180" t="s">
        <v>151</v>
      </c>
      <c r="C63" s="169" t="s">
        <v>136</v>
      </c>
      <c r="D63" s="192">
        <v>25</v>
      </c>
      <c r="E63" s="192">
        <v>2</v>
      </c>
      <c r="F63" s="195" t="s">
        <v>129</v>
      </c>
      <c r="G63" s="192">
        <v>19990</v>
      </c>
      <c r="H63" s="29" t="s">
        <v>124</v>
      </c>
      <c r="I63" s="28">
        <f>I64+I65+I66+I67</f>
        <v>53400</v>
      </c>
      <c r="J63" s="28">
        <f>J64+J65+J66+J67</f>
        <v>53400</v>
      </c>
      <c r="K63" s="41">
        <f t="shared" ref="K63:Z63" si="41">K64+K65+K66+K67</f>
        <v>4400</v>
      </c>
      <c r="L63" s="41">
        <f t="shared" si="41"/>
        <v>0</v>
      </c>
      <c r="M63" s="41">
        <f t="shared" si="41"/>
        <v>4400</v>
      </c>
      <c r="N63" s="41">
        <f t="shared" si="41"/>
        <v>0</v>
      </c>
      <c r="O63" s="41">
        <f>O64+O65+O66+O67</f>
        <v>18000</v>
      </c>
      <c r="P63" s="41">
        <f>P64+P65+P66+P67</f>
        <v>0</v>
      </c>
      <c r="Q63" s="41">
        <f>Q64+Q65+Q66+Q67</f>
        <v>18000</v>
      </c>
      <c r="R63" s="41">
        <f>R64+R65+R66+R67</f>
        <v>0</v>
      </c>
      <c r="S63" s="41">
        <f t="shared" si="41"/>
        <v>15000</v>
      </c>
      <c r="T63" s="41">
        <f t="shared" si="41"/>
        <v>0</v>
      </c>
      <c r="U63" s="41">
        <f t="shared" si="41"/>
        <v>15000</v>
      </c>
      <c r="V63" s="28">
        <f t="shared" si="41"/>
        <v>0</v>
      </c>
      <c r="W63" s="41">
        <f>W64+W65+W66+W67</f>
        <v>16000</v>
      </c>
      <c r="X63" s="41">
        <f t="shared" si="41"/>
        <v>0</v>
      </c>
      <c r="Y63" s="41">
        <f t="shared" si="41"/>
        <v>16000</v>
      </c>
      <c r="Z63" s="41">
        <f t="shared" si="41"/>
        <v>0</v>
      </c>
      <c r="AA63" s="208" t="s">
        <v>152</v>
      </c>
      <c r="AB63" s="136" t="s">
        <v>45</v>
      </c>
      <c r="AC63" s="136" t="s">
        <v>202</v>
      </c>
      <c r="AD63" s="136" t="s">
        <v>202</v>
      </c>
      <c r="AE63" s="136">
        <v>20</v>
      </c>
      <c r="AF63" s="136">
        <v>28.6</v>
      </c>
      <c r="AG63" s="136">
        <v>20</v>
      </c>
      <c r="AH63" s="130">
        <v>33.299999999999997</v>
      </c>
      <c r="AI63" s="136">
        <v>20</v>
      </c>
      <c r="AJ63" s="130">
        <v>17</v>
      </c>
      <c r="AK63" s="130">
        <v>20</v>
      </c>
      <c r="AL63" s="130">
        <v>17</v>
      </c>
    </row>
    <row r="64" spans="1:38" ht="15.75" customHeight="1">
      <c r="A64" s="179"/>
      <c r="B64" s="181"/>
      <c r="C64" s="170"/>
      <c r="D64" s="193"/>
      <c r="E64" s="193"/>
      <c r="F64" s="196"/>
      <c r="G64" s="193"/>
      <c r="H64" s="29" t="s">
        <v>131</v>
      </c>
      <c r="I64" s="28">
        <f>K64+O64+S64+W64</f>
        <v>53400</v>
      </c>
      <c r="J64" s="28">
        <f>M64+Q64+U64+Y64</f>
        <v>53400</v>
      </c>
      <c r="K64" s="41">
        <v>4400</v>
      </c>
      <c r="L64" s="41"/>
      <c r="M64" s="41">
        <v>4400</v>
      </c>
      <c r="N64" s="41"/>
      <c r="O64" s="41">
        <v>18000</v>
      </c>
      <c r="P64" s="41"/>
      <c r="Q64" s="41">
        <v>18000</v>
      </c>
      <c r="R64" s="41"/>
      <c r="S64" s="41">
        <v>15000</v>
      </c>
      <c r="T64" s="41"/>
      <c r="U64" s="41">
        <v>15000</v>
      </c>
      <c r="V64" s="28"/>
      <c r="W64" s="41">
        <v>16000</v>
      </c>
      <c r="X64" s="41"/>
      <c r="Y64" s="41">
        <v>16000</v>
      </c>
      <c r="Z64" s="41"/>
      <c r="AA64" s="208"/>
      <c r="AB64" s="137"/>
      <c r="AC64" s="137"/>
      <c r="AD64" s="137"/>
      <c r="AE64" s="137"/>
      <c r="AF64" s="137"/>
      <c r="AG64" s="137"/>
      <c r="AH64" s="131"/>
      <c r="AI64" s="137"/>
      <c r="AJ64" s="131"/>
      <c r="AK64" s="131"/>
      <c r="AL64" s="131"/>
    </row>
    <row r="65" spans="1:38" ht="16.5" customHeight="1">
      <c r="A65" s="179"/>
      <c r="B65" s="181"/>
      <c r="C65" s="170"/>
      <c r="D65" s="193"/>
      <c r="E65" s="193"/>
      <c r="F65" s="196"/>
      <c r="G65" s="193"/>
      <c r="H65" s="29" t="s">
        <v>132</v>
      </c>
      <c r="I65" s="28">
        <f t="shared" ref="I65:I67" si="42">K65+O65+S65+W65</f>
        <v>0</v>
      </c>
      <c r="J65" s="28">
        <f t="shared" ref="J65:J67" si="43">M65+Q65+U65+Y65</f>
        <v>0</v>
      </c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28"/>
      <c r="W65" s="41"/>
      <c r="X65" s="41"/>
      <c r="Y65" s="41"/>
      <c r="Z65" s="41"/>
      <c r="AA65" s="208"/>
      <c r="AB65" s="137"/>
      <c r="AC65" s="137"/>
      <c r="AD65" s="137"/>
      <c r="AE65" s="137"/>
      <c r="AF65" s="137"/>
      <c r="AG65" s="137"/>
      <c r="AH65" s="131"/>
      <c r="AI65" s="137"/>
      <c r="AJ65" s="131"/>
      <c r="AK65" s="131"/>
      <c r="AL65" s="131"/>
    </row>
    <row r="66" spans="1:38" ht="15.75" customHeight="1">
      <c r="A66" s="179"/>
      <c r="B66" s="181"/>
      <c r="C66" s="170"/>
      <c r="D66" s="193"/>
      <c r="E66" s="193"/>
      <c r="F66" s="196"/>
      <c r="G66" s="193"/>
      <c r="H66" s="29" t="s">
        <v>133</v>
      </c>
      <c r="I66" s="28">
        <f t="shared" si="42"/>
        <v>0</v>
      </c>
      <c r="J66" s="28">
        <f t="shared" si="43"/>
        <v>0</v>
      </c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28"/>
      <c r="W66" s="41"/>
      <c r="X66" s="41"/>
      <c r="Y66" s="41"/>
      <c r="Z66" s="41"/>
      <c r="AA66" s="208"/>
      <c r="AB66" s="137"/>
      <c r="AC66" s="137"/>
      <c r="AD66" s="137"/>
      <c r="AE66" s="137"/>
      <c r="AF66" s="137"/>
      <c r="AG66" s="137"/>
      <c r="AH66" s="131"/>
      <c r="AI66" s="137"/>
      <c r="AJ66" s="131"/>
      <c r="AK66" s="131"/>
      <c r="AL66" s="131"/>
    </row>
    <row r="67" spans="1:38" ht="14.25" customHeight="1">
      <c r="A67" s="179"/>
      <c r="B67" s="182"/>
      <c r="C67" s="171"/>
      <c r="D67" s="194"/>
      <c r="E67" s="194"/>
      <c r="F67" s="197"/>
      <c r="G67" s="194"/>
      <c r="H67" s="29" t="s">
        <v>134</v>
      </c>
      <c r="I67" s="28">
        <f t="shared" si="42"/>
        <v>0</v>
      </c>
      <c r="J67" s="28">
        <f t="shared" si="43"/>
        <v>0</v>
      </c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28"/>
      <c r="W67" s="41"/>
      <c r="X67" s="41"/>
      <c r="Y67" s="41"/>
      <c r="Z67" s="41"/>
      <c r="AA67" s="208"/>
      <c r="AB67" s="138"/>
      <c r="AC67" s="138"/>
      <c r="AD67" s="138"/>
      <c r="AE67" s="138"/>
      <c r="AF67" s="138"/>
      <c r="AG67" s="138"/>
      <c r="AH67" s="132"/>
      <c r="AI67" s="138"/>
      <c r="AJ67" s="132"/>
      <c r="AK67" s="132"/>
      <c r="AL67" s="132"/>
    </row>
    <row r="68" spans="1:38" ht="26.25" customHeight="1">
      <c r="A68" s="179" t="s">
        <v>153</v>
      </c>
      <c r="B68" s="180" t="s">
        <v>154</v>
      </c>
      <c r="C68" s="169" t="s">
        <v>136</v>
      </c>
      <c r="D68" s="192">
        <v>25</v>
      </c>
      <c r="E68" s="192">
        <v>2</v>
      </c>
      <c r="F68" s="195" t="s">
        <v>129</v>
      </c>
      <c r="G68" s="192">
        <v>19990</v>
      </c>
      <c r="H68" s="29" t="s">
        <v>124</v>
      </c>
      <c r="I68" s="28">
        <f>I69+I70+I71+I72</f>
        <v>8420</v>
      </c>
      <c r="J68" s="28">
        <f>J69+J70+J71+J72</f>
        <v>8420</v>
      </c>
      <c r="K68" s="41">
        <f t="shared" ref="K68:Z68" si="44">K69+K70+K71+K72</f>
        <v>8420</v>
      </c>
      <c r="L68" s="41">
        <f t="shared" si="44"/>
        <v>0</v>
      </c>
      <c r="M68" s="41">
        <f t="shared" si="44"/>
        <v>8420</v>
      </c>
      <c r="N68" s="41">
        <f t="shared" si="44"/>
        <v>0</v>
      </c>
      <c r="O68" s="41">
        <f>O69+O70+O71+O72</f>
        <v>0</v>
      </c>
      <c r="P68" s="41">
        <f>P69+P70+P71+P72</f>
        <v>0</v>
      </c>
      <c r="Q68" s="41">
        <f>Q69+Q70+Q71+Q72</f>
        <v>0</v>
      </c>
      <c r="R68" s="41">
        <f>R69+R70+R71+R72</f>
        <v>0</v>
      </c>
      <c r="S68" s="41">
        <f t="shared" si="44"/>
        <v>0</v>
      </c>
      <c r="T68" s="41">
        <f t="shared" si="44"/>
        <v>0</v>
      </c>
      <c r="U68" s="41">
        <f t="shared" si="44"/>
        <v>0</v>
      </c>
      <c r="V68" s="28">
        <f t="shared" si="44"/>
        <v>0</v>
      </c>
      <c r="W68" s="41">
        <f t="shared" si="44"/>
        <v>0</v>
      </c>
      <c r="X68" s="41">
        <f t="shared" si="44"/>
        <v>0</v>
      </c>
      <c r="Y68" s="41">
        <f t="shared" si="44"/>
        <v>0</v>
      </c>
      <c r="Z68" s="41">
        <f t="shared" si="44"/>
        <v>0</v>
      </c>
      <c r="AA68" s="208" t="s">
        <v>155</v>
      </c>
      <c r="AB68" s="136" t="s">
        <v>48</v>
      </c>
      <c r="AC68" s="136">
        <f>AE68+AI68</f>
        <v>10</v>
      </c>
      <c r="AD68" s="136">
        <f>AF68+AJ68</f>
        <v>19</v>
      </c>
      <c r="AE68" s="136">
        <v>10</v>
      </c>
      <c r="AF68" s="136">
        <v>19</v>
      </c>
      <c r="AG68" s="136">
        <v>0</v>
      </c>
      <c r="AH68" s="136">
        <v>0</v>
      </c>
      <c r="AI68" s="136">
        <v>0</v>
      </c>
      <c r="AJ68" s="130">
        <v>0</v>
      </c>
      <c r="AK68" s="130">
        <v>0</v>
      </c>
      <c r="AL68" s="130">
        <v>0</v>
      </c>
    </row>
    <row r="69" spans="1:38" ht="15" customHeight="1">
      <c r="A69" s="179"/>
      <c r="B69" s="181"/>
      <c r="C69" s="170"/>
      <c r="D69" s="193"/>
      <c r="E69" s="193"/>
      <c r="F69" s="196"/>
      <c r="G69" s="193"/>
      <c r="H69" s="29" t="s">
        <v>131</v>
      </c>
      <c r="I69" s="28">
        <f>K69+O69+S69+W69</f>
        <v>8420</v>
      </c>
      <c r="J69" s="28">
        <f>M69+Q69+U69+Y69</f>
        <v>8420</v>
      </c>
      <c r="K69" s="41">
        <v>8420</v>
      </c>
      <c r="L69" s="41"/>
      <c r="M69" s="41">
        <v>8420</v>
      </c>
      <c r="N69" s="41"/>
      <c r="O69" s="41">
        <v>0</v>
      </c>
      <c r="P69" s="41"/>
      <c r="Q69" s="41">
        <v>0</v>
      </c>
      <c r="R69" s="41"/>
      <c r="S69" s="41">
        <v>0</v>
      </c>
      <c r="T69" s="41"/>
      <c r="U69" s="41">
        <v>0</v>
      </c>
      <c r="V69" s="28"/>
      <c r="W69" s="41">
        <v>0</v>
      </c>
      <c r="X69" s="41"/>
      <c r="Y69" s="41">
        <v>0</v>
      </c>
      <c r="Z69" s="41"/>
      <c r="AA69" s="208"/>
      <c r="AB69" s="137"/>
      <c r="AC69" s="137"/>
      <c r="AD69" s="137"/>
      <c r="AE69" s="137"/>
      <c r="AF69" s="137"/>
      <c r="AG69" s="137"/>
      <c r="AH69" s="137"/>
      <c r="AI69" s="137"/>
      <c r="AJ69" s="131"/>
      <c r="AK69" s="131"/>
      <c r="AL69" s="131"/>
    </row>
    <row r="70" spans="1:38" ht="15.75" customHeight="1">
      <c r="A70" s="179"/>
      <c r="B70" s="181"/>
      <c r="C70" s="170"/>
      <c r="D70" s="193"/>
      <c r="E70" s="193"/>
      <c r="F70" s="196"/>
      <c r="G70" s="193"/>
      <c r="H70" s="29" t="s">
        <v>132</v>
      </c>
      <c r="I70" s="28">
        <f t="shared" ref="I70:I72" si="45">K70+O70+S70+W70</f>
        <v>0</v>
      </c>
      <c r="J70" s="28">
        <f t="shared" ref="J70:J72" si="46">M70+Q70+U70+Y70</f>
        <v>0</v>
      </c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28"/>
      <c r="W70" s="41"/>
      <c r="X70" s="41"/>
      <c r="Y70" s="41"/>
      <c r="Z70" s="41"/>
      <c r="AA70" s="208"/>
      <c r="AB70" s="137"/>
      <c r="AC70" s="137"/>
      <c r="AD70" s="137"/>
      <c r="AE70" s="137"/>
      <c r="AF70" s="137"/>
      <c r="AG70" s="137"/>
      <c r="AH70" s="137"/>
      <c r="AI70" s="137"/>
      <c r="AJ70" s="131"/>
      <c r="AK70" s="131"/>
      <c r="AL70" s="131"/>
    </row>
    <row r="71" spans="1:38" ht="14.25" customHeight="1">
      <c r="A71" s="179"/>
      <c r="B71" s="181"/>
      <c r="C71" s="170"/>
      <c r="D71" s="193"/>
      <c r="E71" s="193"/>
      <c r="F71" s="196"/>
      <c r="G71" s="193"/>
      <c r="H71" s="29" t="s">
        <v>133</v>
      </c>
      <c r="I71" s="28">
        <f t="shared" si="45"/>
        <v>0</v>
      </c>
      <c r="J71" s="28">
        <f t="shared" si="46"/>
        <v>0</v>
      </c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28"/>
      <c r="W71" s="41"/>
      <c r="X71" s="41"/>
      <c r="Y71" s="41"/>
      <c r="Z71" s="41"/>
      <c r="AA71" s="208"/>
      <c r="AB71" s="137"/>
      <c r="AC71" s="137"/>
      <c r="AD71" s="137"/>
      <c r="AE71" s="137"/>
      <c r="AF71" s="137"/>
      <c r="AG71" s="137"/>
      <c r="AH71" s="137"/>
      <c r="AI71" s="137"/>
      <c r="AJ71" s="131"/>
      <c r="AK71" s="131"/>
      <c r="AL71" s="131"/>
    </row>
    <row r="72" spans="1:38" ht="14.25" customHeight="1">
      <c r="A72" s="179"/>
      <c r="B72" s="182"/>
      <c r="C72" s="171"/>
      <c r="D72" s="194"/>
      <c r="E72" s="194"/>
      <c r="F72" s="197"/>
      <c r="G72" s="194"/>
      <c r="H72" s="29" t="s">
        <v>134</v>
      </c>
      <c r="I72" s="28">
        <f t="shared" si="45"/>
        <v>0</v>
      </c>
      <c r="J72" s="28">
        <f t="shared" si="46"/>
        <v>0</v>
      </c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28"/>
      <c r="W72" s="41"/>
      <c r="X72" s="41"/>
      <c r="Y72" s="41"/>
      <c r="Z72" s="41"/>
      <c r="AA72" s="208"/>
      <c r="AB72" s="138"/>
      <c r="AC72" s="138"/>
      <c r="AD72" s="138"/>
      <c r="AE72" s="138"/>
      <c r="AF72" s="138"/>
      <c r="AG72" s="138"/>
      <c r="AH72" s="138"/>
      <c r="AI72" s="138"/>
      <c r="AJ72" s="132"/>
      <c r="AK72" s="132"/>
      <c r="AL72" s="132"/>
    </row>
    <row r="73" spans="1:38" ht="30" customHeight="1">
      <c r="A73" s="248">
        <v>2</v>
      </c>
      <c r="B73" s="227" t="s">
        <v>156</v>
      </c>
      <c r="C73" s="227"/>
      <c r="D73" s="227"/>
      <c r="E73" s="227"/>
      <c r="F73" s="227"/>
      <c r="G73" s="227"/>
      <c r="H73" s="29" t="s">
        <v>124</v>
      </c>
      <c r="I73" s="42">
        <f>I74+I75+I76+I77</f>
        <v>1030355.6399999999</v>
      </c>
      <c r="J73" s="42">
        <f>J74+J75+J76+J77</f>
        <v>1020159.27</v>
      </c>
      <c r="K73" s="105">
        <f>K74+K75+K76+K77</f>
        <v>183270</v>
      </c>
      <c r="L73" s="105"/>
      <c r="M73" s="105">
        <f>M74+M75+M76+M77</f>
        <v>176340</v>
      </c>
      <c r="N73" s="105">
        <f>N74+N75+N76+N77</f>
        <v>0</v>
      </c>
      <c r="O73" s="105">
        <f>O74+O75+O76+O77</f>
        <v>242843.25</v>
      </c>
      <c r="P73" s="105"/>
      <c r="Q73" s="105">
        <f>Q74+Q75+Q76+Q77</f>
        <v>239576.88</v>
      </c>
      <c r="R73" s="105">
        <f>R74+R75+R76+R77</f>
        <v>0</v>
      </c>
      <c r="S73" s="105">
        <f>S74+S75+S76+S77</f>
        <v>261265.39</v>
      </c>
      <c r="T73" s="105"/>
      <c r="U73" s="105">
        <f>U74+U75+U76+U77</f>
        <v>261265.39</v>
      </c>
      <c r="V73" s="42">
        <f>V74+V75+V76+V77</f>
        <v>0</v>
      </c>
      <c r="W73" s="105">
        <f t="shared" ref="W73:Z73" si="47">W74+W75+W76+W77</f>
        <v>342977</v>
      </c>
      <c r="X73" s="105">
        <f t="shared" si="47"/>
        <v>0</v>
      </c>
      <c r="Y73" s="105">
        <f t="shared" si="47"/>
        <v>342977</v>
      </c>
      <c r="Z73" s="105">
        <f t="shared" si="47"/>
        <v>0</v>
      </c>
      <c r="AA73" s="138" t="s">
        <v>27</v>
      </c>
      <c r="AB73" s="138" t="s">
        <v>27</v>
      </c>
      <c r="AC73" s="138" t="s">
        <v>27</v>
      </c>
      <c r="AD73" s="138" t="s">
        <v>27</v>
      </c>
      <c r="AE73" s="138" t="s">
        <v>27</v>
      </c>
      <c r="AF73" s="138" t="s">
        <v>27</v>
      </c>
      <c r="AG73" s="138" t="s">
        <v>27</v>
      </c>
      <c r="AH73" s="138" t="s">
        <v>27</v>
      </c>
      <c r="AI73" s="138" t="s">
        <v>27</v>
      </c>
      <c r="AJ73" s="132" t="s">
        <v>27</v>
      </c>
      <c r="AK73" s="132" t="s">
        <v>27</v>
      </c>
      <c r="AL73" s="132" t="s">
        <v>27</v>
      </c>
    </row>
    <row r="74" spans="1:38">
      <c r="A74" s="248"/>
      <c r="B74" s="227"/>
      <c r="C74" s="227"/>
      <c r="D74" s="227"/>
      <c r="E74" s="227"/>
      <c r="F74" s="227"/>
      <c r="G74" s="227"/>
      <c r="H74" s="29" t="s">
        <v>131</v>
      </c>
      <c r="I74" s="30">
        <f>I79</f>
        <v>867806.34</v>
      </c>
      <c r="J74" s="30">
        <f>J79</f>
        <v>867602.41</v>
      </c>
      <c r="K74" s="38">
        <f t="shared" ref="I74:K77" si="48">K79</f>
        <v>121265.4</v>
      </c>
      <c r="L74" s="38"/>
      <c r="M74" s="38">
        <f t="shared" ref="M74:O77" si="49">M79</f>
        <v>121126.8</v>
      </c>
      <c r="N74" s="38">
        <f t="shared" si="49"/>
        <v>0</v>
      </c>
      <c r="O74" s="38">
        <f t="shared" si="49"/>
        <v>201950.55</v>
      </c>
      <c r="P74" s="38"/>
      <c r="Q74" s="38">
        <f t="shared" ref="Q74:S77" si="50">Q79</f>
        <v>201885.22</v>
      </c>
      <c r="R74" s="38">
        <f t="shared" si="50"/>
        <v>0</v>
      </c>
      <c r="S74" s="38">
        <f t="shared" si="50"/>
        <v>224545.39</v>
      </c>
      <c r="T74" s="38"/>
      <c r="U74" s="38">
        <f t="shared" ref="U74:Z77" si="51">U79</f>
        <v>224545.39</v>
      </c>
      <c r="V74" s="30">
        <f t="shared" si="51"/>
        <v>0</v>
      </c>
      <c r="W74" s="38">
        <f t="shared" si="51"/>
        <v>320045</v>
      </c>
      <c r="X74" s="38">
        <f t="shared" si="51"/>
        <v>0</v>
      </c>
      <c r="Y74" s="38">
        <f t="shared" si="51"/>
        <v>320045</v>
      </c>
      <c r="Z74" s="38">
        <f t="shared" si="51"/>
        <v>0</v>
      </c>
      <c r="AA74" s="149"/>
      <c r="AB74" s="149"/>
      <c r="AC74" s="149"/>
      <c r="AD74" s="149"/>
      <c r="AE74" s="149"/>
      <c r="AF74" s="149"/>
      <c r="AG74" s="149"/>
      <c r="AH74" s="149"/>
      <c r="AI74" s="149"/>
      <c r="AJ74" s="139"/>
      <c r="AK74" s="139"/>
      <c r="AL74" s="139"/>
    </row>
    <row r="75" spans="1:38">
      <c r="A75" s="248"/>
      <c r="B75" s="227"/>
      <c r="C75" s="227"/>
      <c r="D75" s="227"/>
      <c r="E75" s="227"/>
      <c r="F75" s="227"/>
      <c r="G75" s="227"/>
      <c r="H75" s="29" t="s">
        <v>132</v>
      </c>
      <c r="I75" s="30">
        <f>I80</f>
        <v>162549.29999999999</v>
      </c>
      <c r="J75" s="30">
        <f>J80</f>
        <v>152556.85999999999</v>
      </c>
      <c r="K75" s="38">
        <f t="shared" si="48"/>
        <v>62004.6</v>
      </c>
      <c r="L75" s="38"/>
      <c r="M75" s="38">
        <f t="shared" si="49"/>
        <v>55213.2</v>
      </c>
      <c r="N75" s="38">
        <f t="shared" si="49"/>
        <v>0</v>
      </c>
      <c r="O75" s="38">
        <f t="shared" si="49"/>
        <v>40892.699999999997</v>
      </c>
      <c r="P75" s="38"/>
      <c r="Q75" s="38">
        <f t="shared" si="50"/>
        <v>37691.660000000003</v>
      </c>
      <c r="R75" s="38">
        <f t="shared" si="50"/>
        <v>0</v>
      </c>
      <c r="S75" s="38">
        <f t="shared" si="50"/>
        <v>36720</v>
      </c>
      <c r="T75" s="38"/>
      <c r="U75" s="38">
        <f t="shared" si="51"/>
        <v>36720</v>
      </c>
      <c r="V75" s="30">
        <f t="shared" si="51"/>
        <v>0</v>
      </c>
      <c r="W75" s="38">
        <f t="shared" si="51"/>
        <v>22932</v>
      </c>
      <c r="X75" s="38">
        <f t="shared" si="51"/>
        <v>0</v>
      </c>
      <c r="Y75" s="38">
        <f t="shared" si="51"/>
        <v>22932</v>
      </c>
      <c r="Z75" s="38">
        <f t="shared" si="51"/>
        <v>0</v>
      </c>
      <c r="AA75" s="149"/>
      <c r="AB75" s="149"/>
      <c r="AC75" s="149"/>
      <c r="AD75" s="149"/>
      <c r="AE75" s="149"/>
      <c r="AF75" s="149"/>
      <c r="AG75" s="149"/>
      <c r="AH75" s="149"/>
      <c r="AI75" s="149"/>
      <c r="AJ75" s="139"/>
      <c r="AK75" s="139"/>
      <c r="AL75" s="139"/>
    </row>
    <row r="76" spans="1:38">
      <c r="A76" s="248"/>
      <c r="B76" s="227"/>
      <c r="C76" s="227"/>
      <c r="D76" s="227"/>
      <c r="E76" s="227"/>
      <c r="F76" s="227"/>
      <c r="G76" s="227"/>
      <c r="H76" s="29" t="s">
        <v>133</v>
      </c>
      <c r="I76" s="30">
        <f>I81</f>
        <v>0</v>
      </c>
      <c r="J76" s="30">
        <f t="shared" si="48"/>
        <v>0</v>
      </c>
      <c r="K76" s="38">
        <f t="shared" si="48"/>
        <v>0</v>
      </c>
      <c r="L76" s="38"/>
      <c r="M76" s="38">
        <f t="shared" si="49"/>
        <v>0</v>
      </c>
      <c r="N76" s="38">
        <f t="shared" si="49"/>
        <v>0</v>
      </c>
      <c r="O76" s="38">
        <f t="shared" si="49"/>
        <v>0</v>
      </c>
      <c r="P76" s="38"/>
      <c r="Q76" s="38">
        <f t="shared" si="50"/>
        <v>0</v>
      </c>
      <c r="R76" s="38">
        <f t="shared" si="50"/>
        <v>0</v>
      </c>
      <c r="S76" s="38">
        <f t="shared" si="50"/>
        <v>0</v>
      </c>
      <c r="T76" s="38"/>
      <c r="U76" s="38">
        <f t="shared" si="51"/>
        <v>0</v>
      </c>
      <c r="V76" s="30">
        <f t="shared" si="51"/>
        <v>0</v>
      </c>
      <c r="W76" s="38">
        <f t="shared" si="51"/>
        <v>0</v>
      </c>
      <c r="X76" s="38">
        <f t="shared" si="51"/>
        <v>0</v>
      </c>
      <c r="Y76" s="38">
        <f t="shared" si="51"/>
        <v>0</v>
      </c>
      <c r="Z76" s="38">
        <f t="shared" si="51"/>
        <v>0</v>
      </c>
      <c r="AA76" s="149"/>
      <c r="AB76" s="149"/>
      <c r="AC76" s="149"/>
      <c r="AD76" s="149"/>
      <c r="AE76" s="149"/>
      <c r="AF76" s="149"/>
      <c r="AG76" s="149"/>
      <c r="AH76" s="149"/>
      <c r="AI76" s="149"/>
      <c r="AJ76" s="139"/>
      <c r="AK76" s="139"/>
      <c r="AL76" s="139"/>
    </row>
    <row r="77" spans="1:38">
      <c r="A77" s="248"/>
      <c r="B77" s="227"/>
      <c r="C77" s="227"/>
      <c r="D77" s="227"/>
      <c r="E77" s="227"/>
      <c r="F77" s="227"/>
      <c r="G77" s="227"/>
      <c r="H77" s="29" t="s">
        <v>134</v>
      </c>
      <c r="I77" s="30">
        <f t="shared" si="48"/>
        <v>0</v>
      </c>
      <c r="J77" s="30">
        <f t="shared" si="48"/>
        <v>0</v>
      </c>
      <c r="K77" s="38">
        <f t="shared" si="48"/>
        <v>0</v>
      </c>
      <c r="L77" s="38"/>
      <c r="M77" s="38">
        <f t="shared" si="49"/>
        <v>0</v>
      </c>
      <c r="N77" s="38">
        <f t="shared" si="49"/>
        <v>0</v>
      </c>
      <c r="O77" s="38">
        <f t="shared" si="49"/>
        <v>0</v>
      </c>
      <c r="P77" s="38"/>
      <c r="Q77" s="38">
        <f t="shared" si="50"/>
        <v>0</v>
      </c>
      <c r="R77" s="38">
        <f t="shared" si="50"/>
        <v>0</v>
      </c>
      <c r="S77" s="38">
        <f t="shared" si="50"/>
        <v>0</v>
      </c>
      <c r="T77" s="38"/>
      <c r="U77" s="38">
        <f t="shared" si="51"/>
        <v>0</v>
      </c>
      <c r="V77" s="30">
        <f t="shared" si="51"/>
        <v>0</v>
      </c>
      <c r="W77" s="38">
        <f t="shared" si="51"/>
        <v>0</v>
      </c>
      <c r="X77" s="38">
        <f t="shared" si="51"/>
        <v>0</v>
      </c>
      <c r="Y77" s="38">
        <f t="shared" si="51"/>
        <v>0</v>
      </c>
      <c r="Z77" s="38">
        <f t="shared" si="51"/>
        <v>0</v>
      </c>
      <c r="AA77" s="149"/>
      <c r="AB77" s="149"/>
      <c r="AC77" s="149"/>
      <c r="AD77" s="149"/>
      <c r="AE77" s="149"/>
      <c r="AF77" s="149"/>
      <c r="AG77" s="149"/>
      <c r="AH77" s="149"/>
      <c r="AI77" s="149"/>
      <c r="AJ77" s="139"/>
      <c r="AK77" s="139"/>
      <c r="AL77" s="139"/>
    </row>
    <row r="78" spans="1:38" ht="28.5" customHeight="1">
      <c r="A78" s="179" t="s">
        <v>157</v>
      </c>
      <c r="B78" s="226" t="s">
        <v>53</v>
      </c>
      <c r="C78" s="163" t="s">
        <v>27</v>
      </c>
      <c r="D78" s="192">
        <v>25</v>
      </c>
      <c r="E78" s="192">
        <v>2</v>
      </c>
      <c r="F78" s="195" t="s">
        <v>158</v>
      </c>
      <c r="G78" s="195" t="s">
        <v>148</v>
      </c>
      <c r="H78" s="29" t="s">
        <v>124</v>
      </c>
      <c r="I78" s="30">
        <f>I79+I80+I81+I82</f>
        <v>1030355.6399999999</v>
      </c>
      <c r="J78" s="30">
        <f>J79+J80+J81+J82</f>
        <v>1020159.27</v>
      </c>
      <c r="K78" s="38">
        <f t="shared" ref="K78:U78" si="52">K79+K80+K81+K82</f>
        <v>183270</v>
      </c>
      <c r="L78" s="38">
        <f t="shared" si="52"/>
        <v>0</v>
      </c>
      <c r="M78" s="38">
        <f t="shared" si="52"/>
        <v>176340</v>
      </c>
      <c r="N78" s="38">
        <f t="shared" si="52"/>
        <v>0</v>
      </c>
      <c r="O78" s="38">
        <f>O79+O80+O81+O82</f>
        <v>242843.25</v>
      </c>
      <c r="P78" s="38">
        <f>P79+P80+P81+P82</f>
        <v>0</v>
      </c>
      <c r="Q78" s="38">
        <f>Q79+Q80+Q81+Q82</f>
        <v>239576.88</v>
      </c>
      <c r="R78" s="38">
        <f>R79+R80+R81+R82</f>
        <v>0</v>
      </c>
      <c r="S78" s="38">
        <f t="shared" si="52"/>
        <v>261265.39</v>
      </c>
      <c r="T78" s="38">
        <f t="shared" si="52"/>
        <v>0</v>
      </c>
      <c r="U78" s="38">
        <f t="shared" si="52"/>
        <v>261265.39</v>
      </c>
      <c r="V78" s="30">
        <f>V79+V80+V81+V82</f>
        <v>0</v>
      </c>
      <c r="W78" s="38">
        <f t="shared" ref="W78:X78" si="53">W79+W80+W81+W82</f>
        <v>342977</v>
      </c>
      <c r="X78" s="38">
        <f t="shared" si="53"/>
        <v>0</v>
      </c>
      <c r="Y78" s="38">
        <f>Y79+Y80+Y81+Y82</f>
        <v>342977</v>
      </c>
      <c r="Z78" s="38">
        <f t="shared" ref="Z78" si="54">Z79+Z80+Z81+Z82</f>
        <v>0</v>
      </c>
      <c r="AA78" s="136" t="s">
        <v>27</v>
      </c>
      <c r="AB78" s="136" t="s">
        <v>27</v>
      </c>
      <c r="AC78" s="136" t="s">
        <v>27</v>
      </c>
      <c r="AD78" s="136" t="s">
        <v>27</v>
      </c>
      <c r="AE78" s="136" t="s">
        <v>27</v>
      </c>
      <c r="AF78" s="136" t="s">
        <v>27</v>
      </c>
      <c r="AG78" s="136" t="s">
        <v>27</v>
      </c>
      <c r="AH78" s="136" t="s">
        <v>27</v>
      </c>
      <c r="AI78" s="136" t="s">
        <v>27</v>
      </c>
      <c r="AJ78" s="130" t="s">
        <v>27</v>
      </c>
      <c r="AK78" s="130" t="s">
        <v>27</v>
      </c>
      <c r="AL78" s="130" t="s">
        <v>27</v>
      </c>
    </row>
    <row r="79" spans="1:38" ht="15" customHeight="1">
      <c r="A79" s="179"/>
      <c r="B79" s="226"/>
      <c r="C79" s="164"/>
      <c r="D79" s="193"/>
      <c r="E79" s="193"/>
      <c r="F79" s="196"/>
      <c r="G79" s="196"/>
      <c r="H79" s="29" t="s">
        <v>131</v>
      </c>
      <c r="I79" s="30">
        <f>K79+O79+S79+W79</f>
        <v>867806.34</v>
      </c>
      <c r="J79" s="30">
        <f>M79+Q79+U79+Y79</f>
        <v>867602.41</v>
      </c>
      <c r="K79" s="38">
        <f>K84+K89+K94</f>
        <v>121265.4</v>
      </c>
      <c r="L79" s="38">
        <f>L84</f>
        <v>0</v>
      </c>
      <c r="M79" s="38">
        <f t="shared" ref="M79:O80" si="55">M84+M89+M94</f>
        <v>121126.8</v>
      </c>
      <c r="N79" s="38">
        <f t="shared" si="55"/>
        <v>0</v>
      </c>
      <c r="O79" s="38">
        <f t="shared" si="55"/>
        <v>201950.55</v>
      </c>
      <c r="P79" s="38">
        <f>P84</f>
        <v>0</v>
      </c>
      <c r="Q79" s="38">
        <f t="shared" ref="Q79:S80" si="56">Q84+Q89+Q94</f>
        <v>201885.22</v>
      </c>
      <c r="R79" s="38">
        <f t="shared" si="56"/>
        <v>0</v>
      </c>
      <c r="S79" s="38">
        <f t="shared" si="56"/>
        <v>224545.39</v>
      </c>
      <c r="T79" s="38">
        <f t="shared" ref="T79:U82" si="57">T84</f>
        <v>0</v>
      </c>
      <c r="U79" s="38">
        <f>U84+U89+U94</f>
        <v>224545.39</v>
      </c>
      <c r="V79" s="30">
        <f>V84+V89+V94</f>
        <v>0</v>
      </c>
      <c r="W79" s="38">
        <f t="shared" ref="W79:Z79" si="58">W84+W89+W94</f>
        <v>320045</v>
      </c>
      <c r="X79" s="38">
        <f t="shared" si="58"/>
        <v>0</v>
      </c>
      <c r="Y79" s="38">
        <f t="shared" si="58"/>
        <v>320045</v>
      </c>
      <c r="Z79" s="38">
        <f t="shared" si="58"/>
        <v>0</v>
      </c>
      <c r="AA79" s="137"/>
      <c r="AB79" s="137"/>
      <c r="AC79" s="137"/>
      <c r="AD79" s="137"/>
      <c r="AE79" s="137"/>
      <c r="AF79" s="137"/>
      <c r="AG79" s="137"/>
      <c r="AH79" s="137"/>
      <c r="AI79" s="137"/>
      <c r="AJ79" s="131"/>
      <c r="AK79" s="131"/>
      <c r="AL79" s="131"/>
    </row>
    <row r="80" spans="1:38" ht="15" customHeight="1">
      <c r="A80" s="179"/>
      <c r="B80" s="226"/>
      <c r="C80" s="164"/>
      <c r="D80" s="193"/>
      <c r="E80" s="193"/>
      <c r="F80" s="196"/>
      <c r="G80" s="196"/>
      <c r="H80" s="29" t="s">
        <v>132</v>
      </c>
      <c r="I80" s="30">
        <f t="shared" ref="I80:I82" si="59">K80+O80+S80+W80</f>
        <v>162549.29999999999</v>
      </c>
      <c r="J80" s="30">
        <f t="shared" ref="J80:J82" si="60">M80+Q80+U80+Y80</f>
        <v>152556.85999999999</v>
      </c>
      <c r="K80" s="38">
        <f>K85+K90+K95</f>
        <v>62004.6</v>
      </c>
      <c r="L80" s="38">
        <f>L85</f>
        <v>0</v>
      </c>
      <c r="M80" s="38">
        <f t="shared" si="55"/>
        <v>55213.2</v>
      </c>
      <c r="N80" s="38">
        <f t="shared" si="55"/>
        <v>0</v>
      </c>
      <c r="O80" s="38">
        <f t="shared" si="55"/>
        <v>40892.699999999997</v>
      </c>
      <c r="P80" s="38">
        <f>P85</f>
        <v>0</v>
      </c>
      <c r="Q80" s="38">
        <f t="shared" si="56"/>
        <v>37691.660000000003</v>
      </c>
      <c r="R80" s="38">
        <f t="shared" si="56"/>
        <v>0</v>
      </c>
      <c r="S80" s="38">
        <f t="shared" si="56"/>
        <v>36720</v>
      </c>
      <c r="T80" s="38">
        <f t="shared" si="57"/>
        <v>0</v>
      </c>
      <c r="U80" s="38">
        <f>U85+U90+U95</f>
        <v>36720</v>
      </c>
      <c r="V80" s="30">
        <f>V85+V90+V95</f>
        <v>0</v>
      </c>
      <c r="W80" s="38">
        <f t="shared" ref="W80:Z80" si="61">W85+W90+W95</f>
        <v>22932</v>
      </c>
      <c r="X80" s="38">
        <f t="shared" si="61"/>
        <v>0</v>
      </c>
      <c r="Y80" s="38">
        <f t="shared" si="61"/>
        <v>22932</v>
      </c>
      <c r="Z80" s="38">
        <f t="shared" si="61"/>
        <v>0</v>
      </c>
      <c r="AA80" s="137"/>
      <c r="AB80" s="137"/>
      <c r="AC80" s="137"/>
      <c r="AD80" s="137"/>
      <c r="AE80" s="137"/>
      <c r="AF80" s="137"/>
      <c r="AG80" s="137"/>
      <c r="AH80" s="137"/>
      <c r="AI80" s="137"/>
      <c r="AJ80" s="131"/>
      <c r="AK80" s="131"/>
      <c r="AL80" s="131"/>
    </row>
    <row r="81" spans="1:38" ht="15" customHeight="1">
      <c r="A81" s="179"/>
      <c r="B81" s="226"/>
      <c r="C81" s="164"/>
      <c r="D81" s="193"/>
      <c r="E81" s="193"/>
      <c r="F81" s="196"/>
      <c r="G81" s="196"/>
      <c r="H81" s="29" t="s">
        <v>133</v>
      </c>
      <c r="I81" s="30">
        <f t="shared" si="59"/>
        <v>0</v>
      </c>
      <c r="J81" s="30">
        <f t="shared" si="60"/>
        <v>0</v>
      </c>
      <c r="K81" s="38">
        <f>K86+K91+K96</f>
        <v>0</v>
      </c>
      <c r="L81" s="38">
        <f>L86</f>
        <v>0</v>
      </c>
      <c r="M81" s="38">
        <f>M86</f>
        <v>0</v>
      </c>
      <c r="N81" s="38">
        <f>N86+N91+N96</f>
        <v>0</v>
      </c>
      <c r="O81" s="38">
        <f>O86+O91+O96</f>
        <v>0</v>
      </c>
      <c r="P81" s="38">
        <f>P86</f>
        <v>0</v>
      </c>
      <c r="Q81" s="38">
        <f>Q86</f>
        <v>0</v>
      </c>
      <c r="R81" s="38">
        <f>R86+R91+R96</f>
        <v>0</v>
      </c>
      <c r="S81" s="38">
        <f>S86+S91+S96</f>
        <v>0</v>
      </c>
      <c r="T81" s="38">
        <f t="shared" si="57"/>
        <v>0</v>
      </c>
      <c r="U81" s="38">
        <f t="shared" si="57"/>
        <v>0</v>
      </c>
      <c r="V81" s="30">
        <f>V86+V91+V96</f>
        <v>0</v>
      </c>
      <c r="W81" s="38">
        <f t="shared" ref="W81:Z81" si="62">W86+W91+W96</f>
        <v>0</v>
      </c>
      <c r="X81" s="38">
        <f t="shared" si="62"/>
        <v>0</v>
      </c>
      <c r="Y81" s="38">
        <f t="shared" si="62"/>
        <v>0</v>
      </c>
      <c r="Z81" s="38">
        <f t="shared" si="62"/>
        <v>0</v>
      </c>
      <c r="AA81" s="137"/>
      <c r="AB81" s="137"/>
      <c r="AC81" s="137"/>
      <c r="AD81" s="137"/>
      <c r="AE81" s="137"/>
      <c r="AF81" s="137"/>
      <c r="AG81" s="137"/>
      <c r="AH81" s="137"/>
      <c r="AI81" s="137"/>
      <c r="AJ81" s="131"/>
      <c r="AK81" s="131"/>
      <c r="AL81" s="131"/>
    </row>
    <row r="82" spans="1:38" ht="15" customHeight="1">
      <c r="A82" s="179"/>
      <c r="B82" s="226"/>
      <c r="C82" s="165"/>
      <c r="D82" s="194"/>
      <c r="E82" s="194"/>
      <c r="F82" s="197"/>
      <c r="G82" s="197"/>
      <c r="H82" s="29" t="s">
        <v>134</v>
      </c>
      <c r="I82" s="30">
        <f t="shared" si="59"/>
        <v>0</v>
      </c>
      <c r="J82" s="30">
        <f t="shared" si="60"/>
        <v>0</v>
      </c>
      <c r="K82" s="38">
        <f>K87+K92+K97</f>
        <v>0</v>
      </c>
      <c r="L82" s="38">
        <f>L87</f>
        <v>0</v>
      </c>
      <c r="M82" s="38">
        <f>M87</f>
        <v>0</v>
      </c>
      <c r="N82" s="38">
        <f>N87+N92+N97</f>
        <v>0</v>
      </c>
      <c r="O82" s="38">
        <f>O87+O92+O97</f>
        <v>0</v>
      </c>
      <c r="P82" s="38">
        <f>P87</f>
        <v>0</v>
      </c>
      <c r="Q82" s="38">
        <f>Q87</f>
        <v>0</v>
      </c>
      <c r="R82" s="38">
        <f>R87+R92+R97</f>
        <v>0</v>
      </c>
      <c r="S82" s="38">
        <f>S87+S92+S97</f>
        <v>0</v>
      </c>
      <c r="T82" s="38">
        <f t="shared" si="57"/>
        <v>0</v>
      </c>
      <c r="U82" s="38">
        <f t="shared" si="57"/>
        <v>0</v>
      </c>
      <c r="V82" s="30">
        <f>V87+V92+V97</f>
        <v>0</v>
      </c>
      <c r="W82" s="38">
        <f t="shared" ref="W82:Z82" si="63">W87+W92+W97</f>
        <v>0</v>
      </c>
      <c r="X82" s="38">
        <f t="shared" si="63"/>
        <v>0</v>
      </c>
      <c r="Y82" s="38">
        <f t="shared" si="63"/>
        <v>0</v>
      </c>
      <c r="Z82" s="38">
        <f t="shared" si="63"/>
        <v>0</v>
      </c>
      <c r="AA82" s="138"/>
      <c r="AB82" s="138"/>
      <c r="AC82" s="138"/>
      <c r="AD82" s="138"/>
      <c r="AE82" s="138"/>
      <c r="AF82" s="138"/>
      <c r="AG82" s="138"/>
      <c r="AH82" s="138"/>
      <c r="AI82" s="138"/>
      <c r="AJ82" s="132"/>
      <c r="AK82" s="132"/>
      <c r="AL82" s="132"/>
    </row>
    <row r="83" spans="1:38" ht="25.5" customHeight="1">
      <c r="A83" s="179" t="s">
        <v>159</v>
      </c>
      <c r="B83" s="180" t="s">
        <v>160</v>
      </c>
      <c r="C83" s="169" t="s">
        <v>136</v>
      </c>
      <c r="D83" s="192">
        <v>25</v>
      </c>
      <c r="E83" s="192">
        <v>2</v>
      </c>
      <c r="F83" s="195" t="s">
        <v>158</v>
      </c>
      <c r="G83" s="192">
        <v>10010</v>
      </c>
      <c r="H83" s="29" t="s">
        <v>124</v>
      </c>
      <c r="I83" s="30">
        <f>I84+I85+I86+I87</f>
        <v>0</v>
      </c>
      <c r="J83" s="30">
        <f t="shared" ref="J83:Z83" si="64">J84+J85+J86+J87</f>
        <v>0</v>
      </c>
      <c r="K83" s="38">
        <f t="shared" si="64"/>
        <v>0</v>
      </c>
      <c r="L83" s="38">
        <f t="shared" si="64"/>
        <v>0</v>
      </c>
      <c r="M83" s="38">
        <f t="shared" si="64"/>
        <v>0</v>
      </c>
      <c r="N83" s="38">
        <f t="shared" si="64"/>
        <v>0</v>
      </c>
      <c r="O83" s="38">
        <f t="shared" si="64"/>
        <v>0</v>
      </c>
      <c r="P83" s="38">
        <f t="shared" si="64"/>
        <v>0</v>
      </c>
      <c r="Q83" s="38">
        <f t="shared" si="64"/>
        <v>0</v>
      </c>
      <c r="R83" s="38">
        <f t="shared" si="64"/>
        <v>0</v>
      </c>
      <c r="S83" s="38">
        <f t="shared" si="64"/>
        <v>0</v>
      </c>
      <c r="T83" s="38">
        <f t="shared" si="64"/>
        <v>0</v>
      </c>
      <c r="U83" s="38">
        <f t="shared" si="64"/>
        <v>0</v>
      </c>
      <c r="V83" s="30">
        <f t="shared" si="64"/>
        <v>0</v>
      </c>
      <c r="W83" s="38">
        <f t="shared" si="64"/>
        <v>0</v>
      </c>
      <c r="X83" s="38">
        <f t="shared" si="64"/>
        <v>0</v>
      </c>
      <c r="Y83" s="38">
        <f t="shared" si="64"/>
        <v>0</v>
      </c>
      <c r="Z83" s="38">
        <f t="shared" si="64"/>
        <v>0</v>
      </c>
      <c r="AA83" s="208" t="s">
        <v>161</v>
      </c>
      <c r="AB83" s="136" t="s">
        <v>33</v>
      </c>
      <c r="AC83" s="136">
        <f>AI83</f>
        <v>0</v>
      </c>
      <c r="AD83" s="136">
        <f>AJ83</f>
        <v>0</v>
      </c>
      <c r="AE83" s="136">
        <v>0</v>
      </c>
      <c r="AF83" s="136">
        <v>0</v>
      </c>
      <c r="AG83" s="136">
        <v>0</v>
      </c>
      <c r="AH83" s="136">
        <v>0</v>
      </c>
      <c r="AI83" s="136">
        <v>0</v>
      </c>
      <c r="AJ83" s="130">
        <v>0</v>
      </c>
      <c r="AK83" s="130">
        <v>0</v>
      </c>
      <c r="AL83" s="130">
        <v>0</v>
      </c>
    </row>
    <row r="84" spans="1:38" ht="15" customHeight="1">
      <c r="A84" s="179"/>
      <c r="B84" s="181"/>
      <c r="C84" s="170"/>
      <c r="D84" s="193"/>
      <c r="E84" s="193"/>
      <c r="F84" s="196"/>
      <c r="G84" s="193"/>
      <c r="H84" s="29" t="s">
        <v>131</v>
      </c>
      <c r="I84" s="30">
        <f>K84+O84+S84+W84</f>
        <v>0</v>
      </c>
      <c r="J84" s="30">
        <f>M84+Q84+U84+Y84</f>
        <v>0</v>
      </c>
      <c r="K84" s="38"/>
      <c r="L84" s="38"/>
      <c r="M84" s="38"/>
      <c r="N84" s="38"/>
      <c r="O84" s="38"/>
      <c r="P84" s="38"/>
      <c r="Q84" s="38"/>
      <c r="R84" s="38"/>
      <c r="S84" s="38"/>
      <c r="T84" s="38"/>
      <c r="U84" s="38"/>
      <c r="V84" s="30"/>
      <c r="W84" s="38"/>
      <c r="X84" s="38"/>
      <c r="Y84" s="38"/>
      <c r="Z84" s="38"/>
      <c r="AA84" s="208"/>
      <c r="AB84" s="137"/>
      <c r="AC84" s="137"/>
      <c r="AD84" s="137"/>
      <c r="AE84" s="137"/>
      <c r="AF84" s="137"/>
      <c r="AG84" s="137"/>
      <c r="AH84" s="137"/>
      <c r="AI84" s="137"/>
      <c r="AJ84" s="131"/>
      <c r="AK84" s="131"/>
      <c r="AL84" s="131"/>
    </row>
    <row r="85" spans="1:38" ht="15" customHeight="1">
      <c r="A85" s="179"/>
      <c r="B85" s="181"/>
      <c r="C85" s="170"/>
      <c r="D85" s="193"/>
      <c r="E85" s="193"/>
      <c r="F85" s="196"/>
      <c r="G85" s="193"/>
      <c r="H85" s="29" t="s">
        <v>132</v>
      </c>
      <c r="I85" s="30">
        <f t="shared" ref="I85:I87" si="65">K85+O85+S85+W85</f>
        <v>0</v>
      </c>
      <c r="J85" s="30">
        <f t="shared" ref="J85:J87" si="66">M85+Q85+U85+Y85</f>
        <v>0</v>
      </c>
      <c r="K85" s="38"/>
      <c r="L85" s="38"/>
      <c r="M85" s="38"/>
      <c r="N85" s="38"/>
      <c r="O85" s="38"/>
      <c r="P85" s="38"/>
      <c r="Q85" s="38"/>
      <c r="R85" s="38"/>
      <c r="S85" s="38"/>
      <c r="T85" s="38"/>
      <c r="U85" s="38"/>
      <c r="V85" s="30"/>
      <c r="W85" s="38"/>
      <c r="X85" s="38"/>
      <c r="Y85" s="38"/>
      <c r="Z85" s="38"/>
      <c r="AA85" s="208"/>
      <c r="AB85" s="137"/>
      <c r="AC85" s="137"/>
      <c r="AD85" s="137"/>
      <c r="AE85" s="137"/>
      <c r="AF85" s="137"/>
      <c r="AG85" s="137"/>
      <c r="AH85" s="137"/>
      <c r="AI85" s="137"/>
      <c r="AJ85" s="131"/>
      <c r="AK85" s="131"/>
      <c r="AL85" s="131"/>
    </row>
    <row r="86" spans="1:38" ht="15" customHeight="1">
      <c r="A86" s="179"/>
      <c r="B86" s="181"/>
      <c r="C86" s="170"/>
      <c r="D86" s="193"/>
      <c r="E86" s="193"/>
      <c r="F86" s="196"/>
      <c r="G86" s="193"/>
      <c r="H86" s="29" t="s">
        <v>133</v>
      </c>
      <c r="I86" s="30">
        <f t="shared" si="65"/>
        <v>0</v>
      </c>
      <c r="J86" s="30">
        <f t="shared" si="66"/>
        <v>0</v>
      </c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0"/>
      <c r="W86" s="38"/>
      <c r="X86" s="38"/>
      <c r="Y86" s="38"/>
      <c r="Z86" s="38"/>
      <c r="AA86" s="208"/>
      <c r="AB86" s="137"/>
      <c r="AC86" s="137"/>
      <c r="AD86" s="137"/>
      <c r="AE86" s="137"/>
      <c r="AF86" s="137"/>
      <c r="AG86" s="137"/>
      <c r="AH86" s="137"/>
      <c r="AI86" s="137"/>
      <c r="AJ86" s="131"/>
      <c r="AK86" s="131"/>
      <c r="AL86" s="131"/>
    </row>
    <row r="87" spans="1:38" ht="15" customHeight="1">
      <c r="A87" s="179"/>
      <c r="B87" s="182"/>
      <c r="C87" s="171"/>
      <c r="D87" s="194"/>
      <c r="E87" s="194"/>
      <c r="F87" s="197"/>
      <c r="G87" s="194"/>
      <c r="H87" s="29" t="s">
        <v>134</v>
      </c>
      <c r="I87" s="30">
        <f t="shared" si="65"/>
        <v>0</v>
      </c>
      <c r="J87" s="30">
        <f t="shared" si="66"/>
        <v>0</v>
      </c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0"/>
      <c r="W87" s="38"/>
      <c r="X87" s="38"/>
      <c r="Y87" s="38"/>
      <c r="Z87" s="38"/>
      <c r="AA87" s="208"/>
      <c r="AB87" s="138"/>
      <c r="AC87" s="138"/>
      <c r="AD87" s="138"/>
      <c r="AE87" s="138"/>
      <c r="AF87" s="138"/>
      <c r="AG87" s="138"/>
      <c r="AH87" s="138"/>
      <c r="AI87" s="138"/>
      <c r="AJ87" s="132"/>
      <c r="AK87" s="132"/>
      <c r="AL87" s="132"/>
    </row>
    <row r="88" spans="1:38" ht="27.75" customHeight="1">
      <c r="A88" s="179" t="s">
        <v>162</v>
      </c>
      <c r="B88" s="180" t="s">
        <v>163</v>
      </c>
      <c r="C88" s="169" t="s">
        <v>136</v>
      </c>
      <c r="D88" s="192">
        <v>25</v>
      </c>
      <c r="E88" s="192">
        <v>2</v>
      </c>
      <c r="F88" s="195" t="s">
        <v>158</v>
      </c>
      <c r="G88" s="192">
        <v>10020</v>
      </c>
      <c r="H88" s="29" t="s">
        <v>124</v>
      </c>
      <c r="I88" s="30">
        <f>I89+I90+I91+I92</f>
        <v>864489</v>
      </c>
      <c r="J88" s="30">
        <f>J89+J90+J91+J92</f>
        <v>864489</v>
      </c>
      <c r="K88" s="38">
        <f t="shared" ref="K88:Z88" si="67">K89+K90+K91+K92</f>
        <v>120000</v>
      </c>
      <c r="L88" s="38">
        <f t="shared" si="67"/>
        <v>0</v>
      </c>
      <c r="M88" s="38">
        <f t="shared" si="67"/>
        <v>120000</v>
      </c>
      <c r="N88" s="38">
        <f t="shared" si="67"/>
        <v>0</v>
      </c>
      <c r="O88" s="38">
        <f t="shared" si="67"/>
        <v>201116</v>
      </c>
      <c r="P88" s="38">
        <f t="shared" si="67"/>
        <v>0</v>
      </c>
      <c r="Q88" s="38">
        <f t="shared" si="67"/>
        <v>201116</v>
      </c>
      <c r="R88" s="38">
        <f t="shared" si="67"/>
        <v>0</v>
      </c>
      <c r="S88" s="38">
        <f t="shared" si="67"/>
        <v>223796</v>
      </c>
      <c r="T88" s="38">
        <f t="shared" si="67"/>
        <v>0</v>
      </c>
      <c r="U88" s="38">
        <f t="shared" si="67"/>
        <v>223796</v>
      </c>
      <c r="V88" s="30">
        <f t="shared" si="67"/>
        <v>0</v>
      </c>
      <c r="W88" s="38">
        <f t="shared" si="67"/>
        <v>319577</v>
      </c>
      <c r="X88" s="38">
        <f t="shared" si="67"/>
        <v>0</v>
      </c>
      <c r="Y88" s="38">
        <f t="shared" si="67"/>
        <v>319577</v>
      </c>
      <c r="Z88" s="38">
        <f t="shared" si="67"/>
        <v>0</v>
      </c>
      <c r="AA88" s="208" t="s">
        <v>164</v>
      </c>
      <c r="AB88" s="222" t="s">
        <v>165</v>
      </c>
      <c r="AC88" s="136">
        <f>AE88+AI88+AG88+AK88</f>
        <v>60</v>
      </c>
      <c r="AD88" s="136">
        <f>AF88+AJ88+AH88+AL88</f>
        <v>111.19999999999999</v>
      </c>
      <c r="AE88" s="136">
        <v>40</v>
      </c>
      <c r="AF88" s="136">
        <v>54.8</v>
      </c>
      <c r="AG88" s="136">
        <v>0</v>
      </c>
      <c r="AH88" s="130">
        <v>24.7</v>
      </c>
      <c r="AI88" s="136">
        <v>0</v>
      </c>
      <c r="AJ88" s="130">
        <v>11.3</v>
      </c>
      <c r="AK88" s="130">
        <v>20</v>
      </c>
      <c r="AL88" s="130">
        <v>20.399999999999999</v>
      </c>
    </row>
    <row r="89" spans="1:38" ht="15" customHeight="1">
      <c r="A89" s="179"/>
      <c r="B89" s="181"/>
      <c r="C89" s="170"/>
      <c r="D89" s="193"/>
      <c r="E89" s="193"/>
      <c r="F89" s="196"/>
      <c r="G89" s="193"/>
      <c r="H89" s="29" t="s">
        <v>131</v>
      </c>
      <c r="I89" s="30">
        <f>K89+O89+S89+W89</f>
        <v>864489</v>
      </c>
      <c r="J89" s="30">
        <f>M89+Q89+U89+Y89</f>
        <v>864489</v>
      </c>
      <c r="K89" s="38">
        <v>120000</v>
      </c>
      <c r="L89" s="38"/>
      <c r="M89" s="38">
        <v>120000</v>
      </c>
      <c r="N89" s="38"/>
      <c r="O89" s="38">
        <v>201116</v>
      </c>
      <c r="P89" s="38"/>
      <c r="Q89" s="38">
        <v>201116</v>
      </c>
      <c r="R89" s="38"/>
      <c r="S89" s="38">
        <v>223796</v>
      </c>
      <c r="T89" s="38"/>
      <c r="U89" s="38">
        <v>223796</v>
      </c>
      <c r="V89" s="30"/>
      <c r="W89" s="38">
        <v>319577</v>
      </c>
      <c r="X89" s="38"/>
      <c r="Y89" s="38">
        <v>319577</v>
      </c>
      <c r="Z89" s="38"/>
      <c r="AA89" s="208"/>
      <c r="AB89" s="223"/>
      <c r="AC89" s="137"/>
      <c r="AD89" s="137"/>
      <c r="AE89" s="137"/>
      <c r="AF89" s="137"/>
      <c r="AG89" s="137"/>
      <c r="AH89" s="131"/>
      <c r="AI89" s="137"/>
      <c r="AJ89" s="131"/>
      <c r="AK89" s="131"/>
      <c r="AL89" s="131"/>
    </row>
    <row r="90" spans="1:38" ht="15" customHeight="1">
      <c r="A90" s="198"/>
      <c r="B90" s="181"/>
      <c r="C90" s="170"/>
      <c r="D90" s="193"/>
      <c r="E90" s="193"/>
      <c r="F90" s="196"/>
      <c r="G90" s="193"/>
      <c r="H90" s="29" t="s">
        <v>132</v>
      </c>
      <c r="I90" s="30">
        <f t="shared" ref="I90:I92" si="68">K90+O90+S90+W90</f>
        <v>0</v>
      </c>
      <c r="J90" s="30">
        <f t="shared" ref="J90:J92" si="69">M90+Q90+U90+Y90</f>
        <v>0</v>
      </c>
      <c r="K90" s="38"/>
      <c r="L90" s="38"/>
      <c r="M90" s="38"/>
      <c r="N90" s="38"/>
      <c r="O90" s="38"/>
      <c r="P90" s="38"/>
      <c r="Q90" s="38"/>
      <c r="R90" s="38"/>
      <c r="S90" s="38"/>
      <c r="T90" s="38"/>
      <c r="U90" s="38"/>
      <c r="V90" s="30"/>
      <c r="W90" s="38"/>
      <c r="X90" s="38"/>
      <c r="Y90" s="38"/>
      <c r="Z90" s="38"/>
      <c r="AA90" s="208"/>
      <c r="AB90" s="223"/>
      <c r="AC90" s="137"/>
      <c r="AD90" s="137"/>
      <c r="AE90" s="137"/>
      <c r="AF90" s="137"/>
      <c r="AG90" s="137"/>
      <c r="AH90" s="131"/>
      <c r="AI90" s="137"/>
      <c r="AJ90" s="131"/>
      <c r="AK90" s="131"/>
      <c r="AL90" s="131"/>
    </row>
    <row r="91" spans="1:38" ht="15" customHeight="1">
      <c r="A91" s="198"/>
      <c r="B91" s="181"/>
      <c r="C91" s="170"/>
      <c r="D91" s="193"/>
      <c r="E91" s="193"/>
      <c r="F91" s="196"/>
      <c r="G91" s="193"/>
      <c r="H91" s="29" t="s">
        <v>133</v>
      </c>
      <c r="I91" s="30">
        <f t="shared" si="68"/>
        <v>0</v>
      </c>
      <c r="J91" s="30">
        <f t="shared" si="69"/>
        <v>0</v>
      </c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0"/>
      <c r="W91" s="38"/>
      <c r="X91" s="38"/>
      <c r="Y91" s="38"/>
      <c r="Z91" s="38"/>
      <c r="AA91" s="208"/>
      <c r="AB91" s="223"/>
      <c r="AC91" s="137"/>
      <c r="AD91" s="137"/>
      <c r="AE91" s="137"/>
      <c r="AF91" s="137"/>
      <c r="AG91" s="137"/>
      <c r="AH91" s="131"/>
      <c r="AI91" s="137"/>
      <c r="AJ91" s="131"/>
      <c r="AK91" s="131"/>
      <c r="AL91" s="131"/>
    </row>
    <row r="92" spans="1:38" ht="15" customHeight="1">
      <c r="A92" s="198"/>
      <c r="B92" s="181"/>
      <c r="C92" s="171"/>
      <c r="D92" s="194"/>
      <c r="E92" s="194"/>
      <c r="F92" s="197"/>
      <c r="G92" s="194"/>
      <c r="H92" s="29" t="s">
        <v>134</v>
      </c>
      <c r="I92" s="30">
        <f t="shared" si="68"/>
        <v>0</v>
      </c>
      <c r="J92" s="30">
        <f t="shared" si="69"/>
        <v>0</v>
      </c>
      <c r="K92" s="38"/>
      <c r="L92" s="38"/>
      <c r="M92" s="38"/>
      <c r="N92" s="38"/>
      <c r="O92" s="38"/>
      <c r="P92" s="38"/>
      <c r="Q92" s="38"/>
      <c r="R92" s="38"/>
      <c r="S92" s="38"/>
      <c r="T92" s="38"/>
      <c r="U92" s="38"/>
      <c r="V92" s="30"/>
      <c r="W92" s="38"/>
      <c r="X92" s="38"/>
      <c r="Y92" s="38"/>
      <c r="Z92" s="38"/>
      <c r="AA92" s="208"/>
      <c r="AB92" s="224"/>
      <c r="AC92" s="138"/>
      <c r="AD92" s="138"/>
      <c r="AE92" s="138"/>
      <c r="AF92" s="138"/>
      <c r="AG92" s="138"/>
      <c r="AH92" s="132"/>
      <c r="AI92" s="138"/>
      <c r="AJ92" s="132"/>
      <c r="AK92" s="132"/>
      <c r="AL92" s="132"/>
    </row>
    <row r="93" spans="1:38" ht="30" customHeight="1">
      <c r="A93" s="179" t="s">
        <v>166</v>
      </c>
      <c r="B93" s="180" t="s">
        <v>56</v>
      </c>
      <c r="C93" s="169" t="s">
        <v>136</v>
      </c>
      <c r="D93" s="43"/>
      <c r="E93" s="43"/>
      <c r="F93" s="44"/>
      <c r="G93" s="43"/>
      <c r="H93" s="29" t="s">
        <v>124</v>
      </c>
      <c r="I93" s="30">
        <f>I94+I95+I96+I97</f>
        <v>165866.63999999998</v>
      </c>
      <c r="J93" s="30">
        <f>J94+J95+J96+J97</f>
        <v>155670.26999999999</v>
      </c>
      <c r="K93" s="38">
        <f t="shared" ref="K93:Z93" si="70">K94+K95+K96+K97</f>
        <v>63270</v>
      </c>
      <c r="L93" s="38">
        <f t="shared" si="70"/>
        <v>0</v>
      </c>
      <c r="M93" s="38">
        <f t="shared" si="70"/>
        <v>56340</v>
      </c>
      <c r="N93" s="38">
        <f t="shared" si="70"/>
        <v>0</v>
      </c>
      <c r="O93" s="38">
        <f t="shared" si="70"/>
        <v>41727.25</v>
      </c>
      <c r="P93" s="38">
        <f t="shared" si="70"/>
        <v>0</v>
      </c>
      <c r="Q93" s="38">
        <f t="shared" si="70"/>
        <v>38460.880000000005</v>
      </c>
      <c r="R93" s="38">
        <f t="shared" si="70"/>
        <v>0</v>
      </c>
      <c r="S93" s="38">
        <f t="shared" si="70"/>
        <v>37469.39</v>
      </c>
      <c r="T93" s="38">
        <f t="shared" si="70"/>
        <v>0</v>
      </c>
      <c r="U93" s="38">
        <f t="shared" si="70"/>
        <v>37469.39</v>
      </c>
      <c r="V93" s="30">
        <f t="shared" si="70"/>
        <v>0</v>
      </c>
      <c r="W93" s="38">
        <f t="shared" si="70"/>
        <v>23400</v>
      </c>
      <c r="X93" s="38">
        <f t="shared" si="70"/>
        <v>0</v>
      </c>
      <c r="Y93" s="38">
        <f t="shared" si="70"/>
        <v>23400</v>
      </c>
      <c r="Z93" s="38">
        <f t="shared" si="70"/>
        <v>0</v>
      </c>
      <c r="AA93" s="208" t="s">
        <v>167</v>
      </c>
      <c r="AB93" s="136" t="s">
        <v>58</v>
      </c>
      <c r="AC93" s="136">
        <f>AE93+AI93+AG93+AK93</f>
        <v>26</v>
      </c>
      <c r="AD93" s="136">
        <f>AF93+AJ93+AH93+AL93</f>
        <v>33</v>
      </c>
      <c r="AE93" s="136">
        <v>10</v>
      </c>
      <c r="AF93" s="136">
        <v>11</v>
      </c>
      <c r="AG93" s="136">
        <v>6</v>
      </c>
      <c r="AH93" s="136">
        <v>7</v>
      </c>
      <c r="AI93" s="136">
        <v>5</v>
      </c>
      <c r="AJ93" s="130">
        <v>10</v>
      </c>
      <c r="AK93" s="130">
        <v>5</v>
      </c>
      <c r="AL93" s="130">
        <v>5</v>
      </c>
    </row>
    <row r="94" spans="1:38" ht="18.75" customHeight="1">
      <c r="A94" s="179"/>
      <c r="B94" s="181"/>
      <c r="C94" s="170"/>
      <c r="D94" s="45">
        <v>25</v>
      </c>
      <c r="E94" s="45">
        <v>2</v>
      </c>
      <c r="F94" s="33" t="s">
        <v>158</v>
      </c>
      <c r="G94" s="45" t="s">
        <v>168</v>
      </c>
      <c r="H94" s="29" t="s">
        <v>131</v>
      </c>
      <c r="I94" s="30">
        <f>K94+O94+S94+W94</f>
        <v>3317.3399999999997</v>
      </c>
      <c r="J94" s="30">
        <f>M94+Q94+U94+Y94</f>
        <v>3113.41</v>
      </c>
      <c r="K94" s="38">
        <v>1265.4000000000001</v>
      </c>
      <c r="L94" s="38"/>
      <c r="M94" s="38">
        <v>1126.8</v>
      </c>
      <c r="N94" s="38"/>
      <c r="O94" s="38">
        <v>834.55</v>
      </c>
      <c r="P94" s="38"/>
      <c r="Q94" s="38">
        <v>769.22</v>
      </c>
      <c r="R94" s="38"/>
      <c r="S94" s="38">
        <v>749.39</v>
      </c>
      <c r="T94" s="38"/>
      <c r="U94" s="38">
        <v>749.39</v>
      </c>
      <c r="V94" s="30"/>
      <c r="W94" s="38">
        <v>468</v>
      </c>
      <c r="X94" s="38"/>
      <c r="Y94" s="38">
        <v>468</v>
      </c>
      <c r="Z94" s="38"/>
      <c r="AA94" s="208"/>
      <c r="AB94" s="137"/>
      <c r="AC94" s="137"/>
      <c r="AD94" s="137"/>
      <c r="AE94" s="137"/>
      <c r="AF94" s="137"/>
      <c r="AG94" s="137"/>
      <c r="AH94" s="137"/>
      <c r="AI94" s="137"/>
      <c r="AJ94" s="131"/>
      <c r="AK94" s="131"/>
      <c r="AL94" s="131"/>
    </row>
    <row r="95" spans="1:38" ht="18.75" customHeight="1">
      <c r="A95" s="198"/>
      <c r="B95" s="181"/>
      <c r="C95" s="170"/>
      <c r="D95" s="45">
        <v>25</v>
      </c>
      <c r="E95" s="45">
        <v>2</v>
      </c>
      <c r="F95" s="33" t="s">
        <v>158</v>
      </c>
      <c r="G95" s="45">
        <v>71590</v>
      </c>
      <c r="H95" s="29" t="s">
        <v>132</v>
      </c>
      <c r="I95" s="30">
        <f t="shared" ref="I95:I97" si="71">K95+O95+S95+W95</f>
        <v>162549.29999999999</v>
      </c>
      <c r="J95" s="30">
        <f t="shared" ref="J95:J97" si="72">M95+Q95+U95+Y95</f>
        <v>152556.85999999999</v>
      </c>
      <c r="K95" s="38">
        <v>62004.6</v>
      </c>
      <c r="L95" s="38"/>
      <c r="M95" s="38">
        <v>55213.2</v>
      </c>
      <c r="N95" s="38"/>
      <c r="O95" s="38">
        <v>40892.699999999997</v>
      </c>
      <c r="P95" s="38"/>
      <c r="Q95" s="38">
        <v>37691.660000000003</v>
      </c>
      <c r="R95" s="38"/>
      <c r="S95" s="38">
        <v>36720</v>
      </c>
      <c r="T95" s="38"/>
      <c r="U95" s="38">
        <v>36720</v>
      </c>
      <c r="V95" s="30"/>
      <c r="W95" s="38">
        <v>22932</v>
      </c>
      <c r="X95" s="38"/>
      <c r="Y95" s="38">
        <v>22932</v>
      </c>
      <c r="Z95" s="38"/>
      <c r="AA95" s="208"/>
      <c r="AB95" s="137"/>
      <c r="AC95" s="137"/>
      <c r="AD95" s="137"/>
      <c r="AE95" s="137"/>
      <c r="AF95" s="137"/>
      <c r="AG95" s="137"/>
      <c r="AH95" s="137"/>
      <c r="AI95" s="137"/>
      <c r="AJ95" s="131"/>
      <c r="AK95" s="131"/>
      <c r="AL95" s="131"/>
    </row>
    <row r="96" spans="1:38" ht="18" customHeight="1">
      <c r="A96" s="198"/>
      <c r="B96" s="181"/>
      <c r="C96" s="170"/>
      <c r="D96" s="43"/>
      <c r="E96" s="43"/>
      <c r="F96" s="43"/>
      <c r="G96" s="43"/>
      <c r="H96" s="29" t="s">
        <v>133</v>
      </c>
      <c r="I96" s="30">
        <f t="shared" si="71"/>
        <v>0</v>
      </c>
      <c r="J96" s="30">
        <f t="shared" si="72"/>
        <v>0</v>
      </c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0"/>
      <c r="W96" s="38"/>
      <c r="X96" s="38"/>
      <c r="Y96" s="38"/>
      <c r="Z96" s="38"/>
      <c r="AA96" s="208"/>
      <c r="AB96" s="137"/>
      <c r="AC96" s="137"/>
      <c r="AD96" s="137"/>
      <c r="AE96" s="137"/>
      <c r="AF96" s="137"/>
      <c r="AG96" s="137"/>
      <c r="AH96" s="137"/>
      <c r="AI96" s="137"/>
      <c r="AJ96" s="131"/>
      <c r="AK96" s="131"/>
      <c r="AL96" s="131"/>
    </row>
    <row r="97" spans="1:38" ht="30" customHeight="1">
      <c r="A97" s="198"/>
      <c r="B97" s="181"/>
      <c r="C97" s="170"/>
      <c r="D97" s="43"/>
      <c r="E97" s="43"/>
      <c r="F97" s="43"/>
      <c r="G97" s="43"/>
      <c r="H97" s="29" t="s">
        <v>134</v>
      </c>
      <c r="I97" s="30">
        <f t="shared" si="71"/>
        <v>0</v>
      </c>
      <c r="J97" s="30">
        <f t="shared" si="72"/>
        <v>0</v>
      </c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0"/>
      <c r="W97" s="38"/>
      <c r="X97" s="38"/>
      <c r="Y97" s="38"/>
      <c r="Z97" s="38"/>
      <c r="AA97" s="208"/>
      <c r="AB97" s="138"/>
      <c r="AC97" s="138"/>
      <c r="AD97" s="138"/>
      <c r="AE97" s="138"/>
      <c r="AF97" s="138"/>
      <c r="AG97" s="138"/>
      <c r="AH97" s="138"/>
      <c r="AI97" s="138"/>
      <c r="AJ97" s="132"/>
      <c r="AK97" s="132"/>
      <c r="AL97" s="132"/>
    </row>
    <row r="98" spans="1:38" ht="18" customHeight="1">
      <c r="A98" s="215">
        <v>3</v>
      </c>
      <c r="B98" s="216" t="s">
        <v>169</v>
      </c>
      <c r="C98" s="216"/>
      <c r="D98" s="216"/>
      <c r="E98" s="216"/>
      <c r="F98" s="216"/>
      <c r="G98" s="216"/>
      <c r="H98" s="29" t="s">
        <v>124</v>
      </c>
      <c r="I98" s="42">
        <f>I99+I100+I101+I102</f>
        <v>1378413.09</v>
      </c>
      <c r="J98" s="42">
        <f>J99+J100+J101+J102</f>
        <v>1124584.1399999999</v>
      </c>
      <c r="K98" s="105">
        <f>K99+K100+K101+K102</f>
        <v>336411.28</v>
      </c>
      <c r="L98" s="105"/>
      <c r="M98" s="105">
        <f>M99+M100+M101+M102</f>
        <v>314783.08</v>
      </c>
      <c r="N98" s="105">
        <f>N99+N100+N101+N102</f>
        <v>0</v>
      </c>
      <c r="O98" s="105">
        <f>O99+O100+O101+O102</f>
        <v>364718.08000000002</v>
      </c>
      <c r="P98" s="105"/>
      <c r="Q98" s="105">
        <f>Q99+Q100+Q101+Q102</f>
        <v>363161.64</v>
      </c>
      <c r="R98" s="105">
        <f>R99+R100+R101+R102</f>
        <v>0</v>
      </c>
      <c r="S98" s="105">
        <f>S99+S100+S101+S102</f>
        <v>225989.04</v>
      </c>
      <c r="T98" s="105"/>
      <c r="U98" s="105">
        <f>U99+U100+U101+U102</f>
        <v>0</v>
      </c>
      <c r="V98" s="42">
        <f>V99+V100+V101+V102</f>
        <v>0</v>
      </c>
      <c r="W98" s="105">
        <f t="shared" ref="W98:Z98" si="73">W99+W100+W101+W102</f>
        <v>451294.69</v>
      </c>
      <c r="X98" s="105">
        <f t="shared" si="73"/>
        <v>0</v>
      </c>
      <c r="Y98" s="105">
        <f t="shared" si="73"/>
        <v>446639.42</v>
      </c>
      <c r="Z98" s="105">
        <f t="shared" si="73"/>
        <v>0</v>
      </c>
      <c r="AA98" s="138" t="s">
        <v>27</v>
      </c>
      <c r="AB98" s="138" t="s">
        <v>27</v>
      </c>
      <c r="AC98" s="138" t="s">
        <v>27</v>
      </c>
      <c r="AD98" s="138" t="s">
        <v>27</v>
      </c>
      <c r="AE98" s="138" t="s">
        <v>27</v>
      </c>
      <c r="AF98" s="138" t="s">
        <v>27</v>
      </c>
      <c r="AG98" s="138" t="s">
        <v>27</v>
      </c>
      <c r="AH98" s="138" t="s">
        <v>27</v>
      </c>
      <c r="AI98" s="138" t="s">
        <v>27</v>
      </c>
      <c r="AJ98" s="132" t="s">
        <v>27</v>
      </c>
      <c r="AK98" s="132" t="s">
        <v>27</v>
      </c>
      <c r="AL98" s="132" t="s">
        <v>27</v>
      </c>
    </row>
    <row r="99" spans="1:38">
      <c r="A99" s="215"/>
      <c r="B99" s="216"/>
      <c r="C99" s="216"/>
      <c r="D99" s="216"/>
      <c r="E99" s="216"/>
      <c r="F99" s="216"/>
      <c r="G99" s="216"/>
      <c r="H99" s="29" t="s">
        <v>131</v>
      </c>
      <c r="I99" s="30">
        <f>I104</f>
        <v>0</v>
      </c>
      <c r="J99" s="30">
        <f t="shared" ref="J99:K102" si="74">J104</f>
        <v>0</v>
      </c>
      <c r="K99" s="38">
        <f t="shared" si="74"/>
        <v>0</v>
      </c>
      <c r="L99" s="38"/>
      <c r="M99" s="38">
        <f t="shared" ref="M99:O102" si="75">M104</f>
        <v>0</v>
      </c>
      <c r="N99" s="38">
        <f t="shared" si="75"/>
        <v>0</v>
      </c>
      <c r="O99" s="38">
        <f t="shared" si="75"/>
        <v>0</v>
      </c>
      <c r="P99" s="38"/>
      <c r="Q99" s="38">
        <f t="shared" ref="Q99:S102" si="76">Q104</f>
        <v>0</v>
      </c>
      <c r="R99" s="38">
        <f t="shared" si="76"/>
        <v>0</v>
      </c>
      <c r="S99" s="38">
        <f t="shared" si="76"/>
        <v>0</v>
      </c>
      <c r="T99" s="38"/>
      <c r="U99" s="38">
        <f t="shared" ref="U99:Z102" si="77">U104</f>
        <v>0</v>
      </c>
      <c r="V99" s="30">
        <f t="shared" si="77"/>
        <v>0</v>
      </c>
      <c r="W99" s="38">
        <f t="shared" si="77"/>
        <v>0</v>
      </c>
      <c r="X99" s="38">
        <f t="shared" si="77"/>
        <v>0</v>
      </c>
      <c r="Y99" s="38">
        <f t="shared" si="77"/>
        <v>0</v>
      </c>
      <c r="Z99" s="38">
        <f t="shared" si="77"/>
        <v>0</v>
      </c>
      <c r="AA99" s="149"/>
      <c r="AB99" s="149"/>
      <c r="AC99" s="149"/>
      <c r="AD99" s="149"/>
      <c r="AE99" s="149"/>
      <c r="AF99" s="149"/>
      <c r="AG99" s="149"/>
      <c r="AH99" s="149"/>
      <c r="AI99" s="149"/>
      <c r="AJ99" s="139"/>
      <c r="AK99" s="139"/>
      <c r="AL99" s="139"/>
    </row>
    <row r="100" spans="1:38">
      <c r="A100" s="215"/>
      <c r="B100" s="216"/>
      <c r="C100" s="216"/>
      <c r="D100" s="216"/>
      <c r="E100" s="216"/>
      <c r="F100" s="216"/>
      <c r="G100" s="216"/>
      <c r="H100" s="29" t="s">
        <v>132</v>
      </c>
      <c r="I100" s="30">
        <f>I105</f>
        <v>1378413.09</v>
      </c>
      <c r="J100" s="30">
        <f t="shared" si="74"/>
        <v>1124584.1399999999</v>
      </c>
      <c r="K100" s="38">
        <f t="shared" si="74"/>
        <v>336411.28</v>
      </c>
      <c r="L100" s="38"/>
      <c r="M100" s="38">
        <f t="shared" si="75"/>
        <v>314783.08</v>
      </c>
      <c r="N100" s="38">
        <f t="shared" si="75"/>
        <v>0</v>
      </c>
      <c r="O100" s="38">
        <f t="shared" si="75"/>
        <v>364718.08000000002</v>
      </c>
      <c r="P100" s="38"/>
      <c r="Q100" s="38">
        <f t="shared" si="76"/>
        <v>363161.64</v>
      </c>
      <c r="R100" s="38">
        <f t="shared" si="76"/>
        <v>0</v>
      </c>
      <c r="S100" s="38">
        <f t="shared" si="76"/>
        <v>225989.04</v>
      </c>
      <c r="T100" s="38"/>
      <c r="U100" s="38">
        <f t="shared" si="77"/>
        <v>0</v>
      </c>
      <c r="V100" s="30">
        <f t="shared" si="77"/>
        <v>0</v>
      </c>
      <c r="W100" s="38">
        <f t="shared" si="77"/>
        <v>451294.69</v>
      </c>
      <c r="X100" s="38">
        <f t="shared" si="77"/>
        <v>0</v>
      </c>
      <c r="Y100" s="38">
        <f t="shared" si="77"/>
        <v>446639.42</v>
      </c>
      <c r="Z100" s="38">
        <f t="shared" si="77"/>
        <v>0</v>
      </c>
      <c r="AA100" s="149"/>
      <c r="AB100" s="149"/>
      <c r="AC100" s="149"/>
      <c r="AD100" s="149"/>
      <c r="AE100" s="149"/>
      <c r="AF100" s="149"/>
      <c r="AG100" s="149"/>
      <c r="AH100" s="149"/>
      <c r="AI100" s="149"/>
      <c r="AJ100" s="139"/>
      <c r="AK100" s="139"/>
      <c r="AL100" s="139"/>
    </row>
    <row r="101" spans="1:38">
      <c r="A101" s="215"/>
      <c r="B101" s="216"/>
      <c r="C101" s="216"/>
      <c r="D101" s="216"/>
      <c r="E101" s="216"/>
      <c r="F101" s="216"/>
      <c r="G101" s="216"/>
      <c r="H101" s="29" t="s">
        <v>133</v>
      </c>
      <c r="I101" s="30">
        <f>I106</f>
        <v>0</v>
      </c>
      <c r="J101" s="30">
        <f t="shared" si="74"/>
        <v>0</v>
      </c>
      <c r="K101" s="38">
        <f t="shared" si="74"/>
        <v>0</v>
      </c>
      <c r="L101" s="38"/>
      <c r="M101" s="38">
        <f t="shared" si="75"/>
        <v>0</v>
      </c>
      <c r="N101" s="38">
        <f t="shared" si="75"/>
        <v>0</v>
      </c>
      <c r="O101" s="38">
        <f t="shared" si="75"/>
        <v>0</v>
      </c>
      <c r="P101" s="38"/>
      <c r="Q101" s="38">
        <f t="shared" si="76"/>
        <v>0</v>
      </c>
      <c r="R101" s="38">
        <f t="shared" si="76"/>
        <v>0</v>
      </c>
      <c r="S101" s="38">
        <f t="shared" si="76"/>
        <v>0</v>
      </c>
      <c r="T101" s="38"/>
      <c r="U101" s="38">
        <f t="shared" si="77"/>
        <v>0</v>
      </c>
      <c r="V101" s="30">
        <f t="shared" si="77"/>
        <v>0</v>
      </c>
      <c r="W101" s="38">
        <f t="shared" si="77"/>
        <v>0</v>
      </c>
      <c r="X101" s="38">
        <f t="shared" si="77"/>
        <v>0</v>
      </c>
      <c r="Y101" s="38">
        <f t="shared" si="77"/>
        <v>0</v>
      </c>
      <c r="Z101" s="38">
        <f t="shared" si="77"/>
        <v>0</v>
      </c>
      <c r="AA101" s="149"/>
      <c r="AB101" s="149"/>
      <c r="AC101" s="149"/>
      <c r="AD101" s="149"/>
      <c r="AE101" s="149"/>
      <c r="AF101" s="149"/>
      <c r="AG101" s="149"/>
      <c r="AH101" s="149"/>
      <c r="AI101" s="149"/>
      <c r="AJ101" s="139"/>
      <c r="AK101" s="139"/>
      <c r="AL101" s="139"/>
    </row>
    <row r="102" spans="1:38">
      <c r="A102" s="215"/>
      <c r="B102" s="216"/>
      <c r="C102" s="216"/>
      <c r="D102" s="216"/>
      <c r="E102" s="216"/>
      <c r="F102" s="216"/>
      <c r="G102" s="216"/>
      <c r="H102" s="29" t="s">
        <v>134</v>
      </c>
      <c r="I102" s="30">
        <f>I107</f>
        <v>0</v>
      </c>
      <c r="J102" s="30">
        <f t="shared" si="74"/>
        <v>0</v>
      </c>
      <c r="K102" s="38">
        <f t="shared" si="74"/>
        <v>0</v>
      </c>
      <c r="L102" s="38"/>
      <c r="M102" s="38">
        <f t="shared" si="75"/>
        <v>0</v>
      </c>
      <c r="N102" s="38">
        <f t="shared" si="75"/>
        <v>0</v>
      </c>
      <c r="O102" s="38">
        <f t="shared" si="75"/>
        <v>0</v>
      </c>
      <c r="P102" s="38"/>
      <c r="Q102" s="38">
        <f t="shared" si="76"/>
        <v>0</v>
      </c>
      <c r="R102" s="38">
        <f t="shared" si="76"/>
        <v>0</v>
      </c>
      <c r="S102" s="38">
        <f t="shared" si="76"/>
        <v>0</v>
      </c>
      <c r="T102" s="38"/>
      <c r="U102" s="38">
        <f t="shared" si="77"/>
        <v>0</v>
      </c>
      <c r="V102" s="30">
        <f t="shared" si="77"/>
        <v>0</v>
      </c>
      <c r="W102" s="38">
        <f t="shared" si="77"/>
        <v>0</v>
      </c>
      <c r="X102" s="38">
        <f t="shared" si="77"/>
        <v>0</v>
      </c>
      <c r="Y102" s="38">
        <f t="shared" si="77"/>
        <v>0</v>
      </c>
      <c r="Z102" s="38">
        <f t="shared" si="77"/>
        <v>0</v>
      </c>
      <c r="AA102" s="149"/>
      <c r="AB102" s="149"/>
      <c r="AC102" s="149"/>
      <c r="AD102" s="149"/>
      <c r="AE102" s="149"/>
      <c r="AF102" s="149"/>
      <c r="AG102" s="149"/>
      <c r="AH102" s="149"/>
      <c r="AI102" s="149"/>
      <c r="AJ102" s="139"/>
      <c r="AK102" s="139"/>
      <c r="AL102" s="139"/>
    </row>
    <row r="103" spans="1:38" ht="21" customHeight="1">
      <c r="A103" s="179" t="s">
        <v>170</v>
      </c>
      <c r="B103" s="225" t="s">
        <v>59</v>
      </c>
      <c r="C103" s="164" t="s">
        <v>27</v>
      </c>
      <c r="D103" s="196">
        <v>25</v>
      </c>
      <c r="E103" s="196">
        <v>2</v>
      </c>
      <c r="F103" s="196" t="s">
        <v>171</v>
      </c>
      <c r="G103" s="196" t="s">
        <v>148</v>
      </c>
      <c r="H103" s="29" t="s">
        <v>124</v>
      </c>
      <c r="I103" s="30">
        <f>I104+I105+I106+I107</f>
        <v>1378413.09</v>
      </c>
      <c r="J103" s="30">
        <f>J104+J105+J106+J107</f>
        <v>1124584.1399999999</v>
      </c>
      <c r="K103" s="38">
        <f t="shared" ref="K103:Z103" si="78">K104+K105+K106+K107</f>
        <v>336411.28</v>
      </c>
      <c r="L103" s="38">
        <f t="shared" si="78"/>
        <v>0</v>
      </c>
      <c r="M103" s="38">
        <f t="shared" si="78"/>
        <v>314783.08</v>
      </c>
      <c r="N103" s="38">
        <f t="shared" si="78"/>
        <v>0</v>
      </c>
      <c r="O103" s="38">
        <f>O104+O105+O106+O107</f>
        <v>364718.08000000002</v>
      </c>
      <c r="P103" s="38">
        <f>P104+P105+P106+P107</f>
        <v>0</v>
      </c>
      <c r="Q103" s="38">
        <f>Q104+Q105+Q106+Q107</f>
        <v>363161.64</v>
      </c>
      <c r="R103" s="38">
        <f>R104+R105+R106+R107</f>
        <v>0</v>
      </c>
      <c r="S103" s="38">
        <f t="shared" si="78"/>
        <v>225989.04</v>
      </c>
      <c r="T103" s="38">
        <f t="shared" si="78"/>
        <v>0</v>
      </c>
      <c r="U103" s="38">
        <f t="shared" si="78"/>
        <v>0</v>
      </c>
      <c r="V103" s="30">
        <f t="shared" si="78"/>
        <v>0</v>
      </c>
      <c r="W103" s="38">
        <f t="shared" si="78"/>
        <v>451294.69</v>
      </c>
      <c r="X103" s="38">
        <f t="shared" si="78"/>
        <v>0</v>
      </c>
      <c r="Y103" s="38">
        <f t="shared" si="78"/>
        <v>446639.42</v>
      </c>
      <c r="Z103" s="38">
        <f t="shared" si="78"/>
        <v>0</v>
      </c>
      <c r="AA103" s="136" t="s">
        <v>27</v>
      </c>
      <c r="AB103" s="136" t="s">
        <v>27</v>
      </c>
      <c r="AC103" s="136" t="s">
        <v>27</v>
      </c>
      <c r="AD103" s="136" t="s">
        <v>27</v>
      </c>
      <c r="AE103" s="136" t="s">
        <v>27</v>
      </c>
      <c r="AF103" s="136" t="s">
        <v>27</v>
      </c>
      <c r="AG103" s="136" t="s">
        <v>27</v>
      </c>
      <c r="AH103" s="136" t="s">
        <v>27</v>
      </c>
      <c r="AI103" s="136" t="s">
        <v>27</v>
      </c>
      <c r="AJ103" s="130" t="s">
        <v>27</v>
      </c>
      <c r="AK103" s="130" t="s">
        <v>27</v>
      </c>
      <c r="AL103" s="130" t="s">
        <v>27</v>
      </c>
    </row>
    <row r="104" spans="1:38">
      <c r="A104" s="179"/>
      <c r="B104" s="226"/>
      <c r="C104" s="164"/>
      <c r="D104" s="196"/>
      <c r="E104" s="196"/>
      <c r="F104" s="196"/>
      <c r="G104" s="196"/>
      <c r="H104" s="29" t="s">
        <v>131</v>
      </c>
      <c r="I104" s="30">
        <f>K104+O104+S104+W104</f>
        <v>0</v>
      </c>
      <c r="J104" s="30">
        <f>M104+Q104+U104+Y104</f>
        <v>0</v>
      </c>
      <c r="K104" s="38">
        <f t="shared" ref="K104:R107" si="79">K109</f>
        <v>0</v>
      </c>
      <c r="L104" s="38">
        <f t="shared" si="79"/>
        <v>0</v>
      </c>
      <c r="M104" s="38">
        <f t="shared" si="79"/>
        <v>0</v>
      </c>
      <c r="N104" s="38">
        <f t="shared" si="79"/>
        <v>0</v>
      </c>
      <c r="O104" s="38">
        <f t="shared" si="79"/>
        <v>0</v>
      </c>
      <c r="P104" s="38">
        <f t="shared" si="79"/>
        <v>0</v>
      </c>
      <c r="Q104" s="38">
        <f t="shared" si="79"/>
        <v>0</v>
      </c>
      <c r="R104" s="38">
        <f t="shared" si="79"/>
        <v>0</v>
      </c>
      <c r="S104" s="38">
        <f t="shared" ref="S104:Z107" si="80">S109</f>
        <v>0</v>
      </c>
      <c r="T104" s="38">
        <f t="shared" si="80"/>
        <v>0</v>
      </c>
      <c r="U104" s="38">
        <f t="shared" si="80"/>
        <v>0</v>
      </c>
      <c r="V104" s="30">
        <f t="shared" si="80"/>
        <v>0</v>
      </c>
      <c r="W104" s="38">
        <f t="shared" si="80"/>
        <v>0</v>
      </c>
      <c r="X104" s="38">
        <f t="shared" si="80"/>
        <v>0</v>
      </c>
      <c r="Y104" s="38">
        <f t="shared" si="80"/>
        <v>0</v>
      </c>
      <c r="Z104" s="38">
        <f t="shared" si="80"/>
        <v>0</v>
      </c>
      <c r="AA104" s="137"/>
      <c r="AB104" s="137"/>
      <c r="AC104" s="137"/>
      <c r="AD104" s="137"/>
      <c r="AE104" s="137"/>
      <c r="AF104" s="137"/>
      <c r="AG104" s="137"/>
      <c r="AH104" s="137"/>
      <c r="AI104" s="137"/>
      <c r="AJ104" s="131"/>
      <c r="AK104" s="131"/>
      <c r="AL104" s="131"/>
    </row>
    <row r="105" spans="1:38">
      <c r="A105" s="179"/>
      <c r="B105" s="226"/>
      <c r="C105" s="164"/>
      <c r="D105" s="196"/>
      <c r="E105" s="196"/>
      <c r="F105" s="196"/>
      <c r="G105" s="196"/>
      <c r="H105" s="29" t="s">
        <v>132</v>
      </c>
      <c r="I105" s="30">
        <f t="shared" ref="I105:I107" si="81">K105+O105+S105+W105</f>
        <v>1378413.09</v>
      </c>
      <c r="J105" s="30">
        <f t="shared" ref="J105:J107" si="82">M105+Q105+U105+Y105</f>
        <v>1124584.1399999999</v>
      </c>
      <c r="K105" s="38">
        <f t="shared" si="79"/>
        <v>336411.28</v>
      </c>
      <c r="L105" s="38">
        <f t="shared" si="79"/>
        <v>0</v>
      </c>
      <c r="M105" s="38">
        <f t="shared" si="79"/>
        <v>314783.08</v>
      </c>
      <c r="N105" s="38">
        <f t="shared" si="79"/>
        <v>0</v>
      </c>
      <c r="O105" s="38">
        <f t="shared" si="79"/>
        <v>364718.08000000002</v>
      </c>
      <c r="P105" s="38">
        <f t="shared" si="79"/>
        <v>0</v>
      </c>
      <c r="Q105" s="38">
        <f t="shared" si="79"/>
        <v>363161.64</v>
      </c>
      <c r="R105" s="38">
        <f t="shared" si="79"/>
        <v>0</v>
      </c>
      <c r="S105" s="38">
        <f t="shared" si="80"/>
        <v>225989.04</v>
      </c>
      <c r="T105" s="38">
        <f t="shared" si="80"/>
        <v>0</v>
      </c>
      <c r="U105" s="38">
        <f t="shared" si="80"/>
        <v>0</v>
      </c>
      <c r="V105" s="30">
        <f t="shared" si="80"/>
        <v>0</v>
      </c>
      <c r="W105" s="38">
        <f t="shared" si="80"/>
        <v>451294.69</v>
      </c>
      <c r="X105" s="38">
        <f t="shared" si="80"/>
        <v>0</v>
      </c>
      <c r="Y105" s="38">
        <f t="shared" si="80"/>
        <v>446639.42</v>
      </c>
      <c r="Z105" s="38">
        <f t="shared" si="80"/>
        <v>0</v>
      </c>
      <c r="AA105" s="137"/>
      <c r="AB105" s="137"/>
      <c r="AC105" s="137"/>
      <c r="AD105" s="137"/>
      <c r="AE105" s="137"/>
      <c r="AF105" s="137"/>
      <c r="AG105" s="137"/>
      <c r="AH105" s="137"/>
      <c r="AI105" s="137"/>
      <c r="AJ105" s="131"/>
      <c r="AK105" s="131"/>
      <c r="AL105" s="131"/>
    </row>
    <row r="106" spans="1:38">
      <c r="A106" s="179"/>
      <c r="B106" s="226"/>
      <c r="C106" s="164"/>
      <c r="D106" s="196"/>
      <c r="E106" s="196"/>
      <c r="F106" s="196"/>
      <c r="G106" s="196"/>
      <c r="H106" s="29" t="s">
        <v>133</v>
      </c>
      <c r="I106" s="30">
        <f t="shared" si="81"/>
        <v>0</v>
      </c>
      <c r="J106" s="30">
        <f t="shared" si="82"/>
        <v>0</v>
      </c>
      <c r="K106" s="38">
        <f t="shared" si="79"/>
        <v>0</v>
      </c>
      <c r="L106" s="38">
        <f t="shared" si="79"/>
        <v>0</v>
      </c>
      <c r="M106" s="38">
        <f t="shared" si="79"/>
        <v>0</v>
      </c>
      <c r="N106" s="38">
        <f t="shared" si="79"/>
        <v>0</v>
      </c>
      <c r="O106" s="38">
        <f t="shared" si="79"/>
        <v>0</v>
      </c>
      <c r="P106" s="38">
        <f t="shared" si="79"/>
        <v>0</v>
      </c>
      <c r="Q106" s="38">
        <f t="shared" si="79"/>
        <v>0</v>
      </c>
      <c r="R106" s="38">
        <f t="shared" si="79"/>
        <v>0</v>
      </c>
      <c r="S106" s="38">
        <f t="shared" si="80"/>
        <v>0</v>
      </c>
      <c r="T106" s="38">
        <f t="shared" si="80"/>
        <v>0</v>
      </c>
      <c r="U106" s="38">
        <f t="shared" si="80"/>
        <v>0</v>
      </c>
      <c r="V106" s="30">
        <f t="shared" si="80"/>
        <v>0</v>
      </c>
      <c r="W106" s="38">
        <f t="shared" si="80"/>
        <v>0</v>
      </c>
      <c r="X106" s="38">
        <f t="shared" si="80"/>
        <v>0</v>
      </c>
      <c r="Y106" s="38">
        <f t="shared" si="80"/>
        <v>0</v>
      </c>
      <c r="Z106" s="38">
        <f t="shared" si="80"/>
        <v>0</v>
      </c>
      <c r="AA106" s="137"/>
      <c r="AB106" s="137"/>
      <c r="AC106" s="137"/>
      <c r="AD106" s="137"/>
      <c r="AE106" s="137"/>
      <c r="AF106" s="137"/>
      <c r="AG106" s="137"/>
      <c r="AH106" s="137"/>
      <c r="AI106" s="137"/>
      <c r="AJ106" s="131"/>
      <c r="AK106" s="131"/>
      <c r="AL106" s="131"/>
    </row>
    <row r="107" spans="1:38">
      <c r="A107" s="179"/>
      <c r="B107" s="226"/>
      <c r="C107" s="165"/>
      <c r="D107" s="197"/>
      <c r="E107" s="197"/>
      <c r="F107" s="197"/>
      <c r="G107" s="197"/>
      <c r="H107" s="29" t="s">
        <v>134</v>
      </c>
      <c r="I107" s="30">
        <f t="shared" si="81"/>
        <v>0</v>
      </c>
      <c r="J107" s="30">
        <f t="shared" si="82"/>
        <v>0</v>
      </c>
      <c r="K107" s="38">
        <f t="shared" si="79"/>
        <v>0</v>
      </c>
      <c r="L107" s="38">
        <f t="shared" si="79"/>
        <v>0</v>
      </c>
      <c r="M107" s="38">
        <f t="shared" si="79"/>
        <v>0</v>
      </c>
      <c r="N107" s="38">
        <f t="shared" si="79"/>
        <v>0</v>
      </c>
      <c r="O107" s="38">
        <f t="shared" si="79"/>
        <v>0</v>
      </c>
      <c r="P107" s="38">
        <f t="shared" si="79"/>
        <v>0</v>
      </c>
      <c r="Q107" s="38">
        <f t="shared" si="79"/>
        <v>0</v>
      </c>
      <c r="R107" s="38">
        <f t="shared" si="79"/>
        <v>0</v>
      </c>
      <c r="S107" s="38">
        <f t="shared" si="80"/>
        <v>0</v>
      </c>
      <c r="T107" s="38">
        <f t="shared" si="80"/>
        <v>0</v>
      </c>
      <c r="U107" s="38">
        <f t="shared" si="80"/>
        <v>0</v>
      </c>
      <c r="V107" s="30">
        <f t="shared" si="80"/>
        <v>0</v>
      </c>
      <c r="W107" s="38">
        <f t="shared" si="80"/>
        <v>0</v>
      </c>
      <c r="X107" s="38">
        <f t="shared" si="80"/>
        <v>0</v>
      </c>
      <c r="Y107" s="38">
        <f t="shared" si="80"/>
        <v>0</v>
      </c>
      <c r="Z107" s="38">
        <f t="shared" si="80"/>
        <v>0</v>
      </c>
      <c r="AA107" s="138"/>
      <c r="AB107" s="138"/>
      <c r="AC107" s="138"/>
      <c r="AD107" s="138"/>
      <c r="AE107" s="138"/>
      <c r="AF107" s="138"/>
      <c r="AG107" s="138"/>
      <c r="AH107" s="138"/>
      <c r="AI107" s="138"/>
      <c r="AJ107" s="132"/>
      <c r="AK107" s="132"/>
      <c r="AL107" s="132"/>
    </row>
    <row r="108" spans="1:38" ht="25.5">
      <c r="A108" s="179" t="s">
        <v>172</v>
      </c>
      <c r="B108" s="180" t="s">
        <v>173</v>
      </c>
      <c r="C108" s="217" t="s">
        <v>136</v>
      </c>
      <c r="D108" s="192">
        <v>25</v>
      </c>
      <c r="E108" s="192">
        <v>2</v>
      </c>
      <c r="F108" s="195" t="s">
        <v>171</v>
      </c>
      <c r="G108" s="192">
        <v>72320</v>
      </c>
      <c r="H108" s="29" t="s">
        <v>124</v>
      </c>
      <c r="I108" s="30">
        <f>I109+I110+I111+I112</f>
        <v>1378413.09</v>
      </c>
      <c r="J108" s="30">
        <f>J109+J110+J111+J112</f>
        <v>1124584.1399999999</v>
      </c>
      <c r="K108" s="38">
        <f t="shared" ref="K108:Z108" si="83">K109+K110+K111+K112</f>
        <v>336411.28</v>
      </c>
      <c r="L108" s="38">
        <f t="shared" si="83"/>
        <v>0</v>
      </c>
      <c r="M108" s="38">
        <f t="shared" si="83"/>
        <v>314783.08</v>
      </c>
      <c r="N108" s="38">
        <f t="shared" si="83"/>
        <v>0</v>
      </c>
      <c r="O108" s="38">
        <f t="shared" si="83"/>
        <v>364718.08000000002</v>
      </c>
      <c r="P108" s="38">
        <f t="shared" si="83"/>
        <v>0</v>
      </c>
      <c r="Q108" s="38">
        <f t="shared" si="83"/>
        <v>363161.64</v>
      </c>
      <c r="R108" s="38">
        <f t="shared" si="83"/>
        <v>0</v>
      </c>
      <c r="S108" s="38">
        <f t="shared" si="83"/>
        <v>225989.04</v>
      </c>
      <c r="T108" s="38">
        <f t="shared" si="83"/>
        <v>0</v>
      </c>
      <c r="U108" s="38">
        <f t="shared" si="83"/>
        <v>0</v>
      </c>
      <c r="V108" s="30">
        <f t="shared" si="83"/>
        <v>0</v>
      </c>
      <c r="W108" s="38">
        <f t="shared" si="83"/>
        <v>451294.69</v>
      </c>
      <c r="X108" s="38">
        <f t="shared" si="83"/>
        <v>0</v>
      </c>
      <c r="Y108" s="38">
        <f t="shared" si="83"/>
        <v>446639.42</v>
      </c>
      <c r="Z108" s="38">
        <f t="shared" si="83"/>
        <v>0</v>
      </c>
      <c r="AA108" s="208" t="s">
        <v>174</v>
      </c>
      <c r="AB108" s="149" t="s">
        <v>48</v>
      </c>
      <c r="AC108" s="149">
        <f>AI108</f>
        <v>0</v>
      </c>
      <c r="AD108" s="149">
        <f>AJ108</f>
        <v>0</v>
      </c>
      <c r="AE108" s="149">
        <v>0</v>
      </c>
      <c r="AF108" s="149">
        <v>0</v>
      </c>
      <c r="AG108" s="149">
        <v>0</v>
      </c>
      <c r="AH108" s="149">
        <v>0</v>
      </c>
      <c r="AI108" s="149">
        <v>0</v>
      </c>
      <c r="AJ108" s="139">
        <v>0</v>
      </c>
      <c r="AK108" s="139">
        <v>0</v>
      </c>
      <c r="AL108" s="139">
        <v>0</v>
      </c>
    </row>
    <row r="109" spans="1:38">
      <c r="A109" s="179"/>
      <c r="B109" s="181"/>
      <c r="C109" s="218"/>
      <c r="D109" s="193"/>
      <c r="E109" s="193"/>
      <c r="F109" s="196"/>
      <c r="G109" s="193"/>
      <c r="H109" s="29" t="s">
        <v>131</v>
      </c>
      <c r="I109" s="30">
        <f>K109+O109+S109+W109</f>
        <v>0</v>
      </c>
      <c r="J109" s="30">
        <f>M109+Q109+U109+Y109</f>
        <v>0</v>
      </c>
      <c r="K109" s="38"/>
      <c r="L109" s="38"/>
      <c r="M109" s="38">
        <v>0</v>
      </c>
      <c r="N109" s="38"/>
      <c r="O109" s="38"/>
      <c r="P109" s="38"/>
      <c r="Q109" s="38">
        <v>0</v>
      </c>
      <c r="R109" s="38"/>
      <c r="S109" s="38">
        <v>0</v>
      </c>
      <c r="T109" s="38"/>
      <c r="U109" s="38">
        <v>0</v>
      </c>
      <c r="V109" s="30"/>
      <c r="W109" s="38">
        <v>0</v>
      </c>
      <c r="X109" s="38"/>
      <c r="Y109" s="38">
        <v>0</v>
      </c>
      <c r="Z109" s="38"/>
      <c r="AA109" s="208"/>
      <c r="AB109" s="149"/>
      <c r="AC109" s="149"/>
      <c r="AD109" s="149"/>
      <c r="AE109" s="149"/>
      <c r="AF109" s="149"/>
      <c r="AG109" s="149"/>
      <c r="AH109" s="149"/>
      <c r="AI109" s="149"/>
      <c r="AJ109" s="139"/>
      <c r="AK109" s="139"/>
      <c r="AL109" s="139"/>
    </row>
    <row r="110" spans="1:38">
      <c r="A110" s="179"/>
      <c r="B110" s="181"/>
      <c r="C110" s="218"/>
      <c r="D110" s="193"/>
      <c r="E110" s="193"/>
      <c r="F110" s="196"/>
      <c r="G110" s="193"/>
      <c r="H110" s="29" t="s">
        <v>132</v>
      </c>
      <c r="I110" s="30">
        <f t="shared" ref="I110:I112" si="84">K110+O110+S110+W110</f>
        <v>1378413.09</v>
      </c>
      <c r="J110" s="30">
        <f t="shared" ref="J110:J112" si="85">M110+Q110+U110+Y110</f>
        <v>1124584.1399999999</v>
      </c>
      <c r="K110" s="38">
        <v>336411.28</v>
      </c>
      <c r="L110" s="38"/>
      <c r="M110" s="38">
        <v>314783.08</v>
      </c>
      <c r="N110" s="38"/>
      <c r="O110" s="38">
        <v>364718.08000000002</v>
      </c>
      <c r="P110" s="38"/>
      <c r="Q110" s="38">
        <v>363161.64</v>
      </c>
      <c r="R110" s="38"/>
      <c r="S110" s="38">
        <v>225989.04</v>
      </c>
      <c r="T110" s="38"/>
      <c r="U110" s="38">
        <v>0</v>
      </c>
      <c r="V110" s="30"/>
      <c r="W110" s="38">
        <v>451294.69</v>
      </c>
      <c r="X110" s="38"/>
      <c r="Y110" s="38">
        <v>446639.42</v>
      </c>
      <c r="Z110" s="38"/>
      <c r="AA110" s="133" t="s">
        <v>175</v>
      </c>
      <c r="AB110" s="136" t="s">
        <v>45</v>
      </c>
      <c r="AC110" s="136" t="s">
        <v>202</v>
      </c>
      <c r="AD110" s="136" t="s">
        <v>202</v>
      </c>
      <c r="AE110" s="136">
        <v>100</v>
      </c>
      <c r="AF110" s="136">
        <v>70</v>
      </c>
      <c r="AG110" s="136">
        <v>100</v>
      </c>
      <c r="AH110" s="136">
        <v>72.400000000000006</v>
      </c>
      <c r="AI110" s="136">
        <v>100</v>
      </c>
      <c r="AJ110" s="130">
        <v>0</v>
      </c>
      <c r="AK110" s="130">
        <v>100</v>
      </c>
      <c r="AL110" s="130">
        <v>122</v>
      </c>
    </row>
    <row r="111" spans="1:38">
      <c r="A111" s="179"/>
      <c r="B111" s="181"/>
      <c r="C111" s="218"/>
      <c r="D111" s="193"/>
      <c r="E111" s="193"/>
      <c r="F111" s="196"/>
      <c r="G111" s="193"/>
      <c r="H111" s="29" t="s">
        <v>133</v>
      </c>
      <c r="I111" s="30">
        <f t="shared" si="84"/>
        <v>0</v>
      </c>
      <c r="J111" s="30">
        <f t="shared" si="85"/>
        <v>0</v>
      </c>
      <c r="K111" s="38"/>
      <c r="L111" s="38"/>
      <c r="M111" s="38"/>
      <c r="N111" s="38"/>
      <c r="O111" s="38"/>
      <c r="P111" s="38"/>
      <c r="Q111" s="38"/>
      <c r="R111" s="38"/>
      <c r="S111" s="38"/>
      <c r="T111" s="38"/>
      <c r="U111" s="38"/>
      <c r="V111" s="30"/>
      <c r="W111" s="38"/>
      <c r="X111" s="38"/>
      <c r="Y111" s="38"/>
      <c r="Z111" s="38"/>
      <c r="AA111" s="134"/>
      <c r="AB111" s="137"/>
      <c r="AC111" s="137"/>
      <c r="AD111" s="137"/>
      <c r="AE111" s="137"/>
      <c r="AF111" s="137"/>
      <c r="AG111" s="137"/>
      <c r="AH111" s="137"/>
      <c r="AI111" s="137"/>
      <c r="AJ111" s="131"/>
      <c r="AK111" s="131"/>
      <c r="AL111" s="131"/>
    </row>
    <row r="112" spans="1:38" ht="61.5" customHeight="1">
      <c r="A112" s="179"/>
      <c r="B112" s="182"/>
      <c r="C112" s="219"/>
      <c r="D112" s="194"/>
      <c r="E112" s="194"/>
      <c r="F112" s="197"/>
      <c r="G112" s="194"/>
      <c r="H112" s="29" t="s">
        <v>134</v>
      </c>
      <c r="I112" s="30">
        <f t="shared" si="84"/>
        <v>0</v>
      </c>
      <c r="J112" s="30">
        <f t="shared" si="85"/>
        <v>0</v>
      </c>
      <c r="K112" s="38"/>
      <c r="L112" s="38"/>
      <c r="M112" s="38"/>
      <c r="N112" s="38"/>
      <c r="O112" s="38"/>
      <c r="P112" s="38"/>
      <c r="Q112" s="38"/>
      <c r="R112" s="38"/>
      <c r="S112" s="38"/>
      <c r="T112" s="38"/>
      <c r="U112" s="38"/>
      <c r="V112" s="30"/>
      <c r="W112" s="105"/>
      <c r="X112" s="105"/>
      <c r="Y112" s="105"/>
      <c r="Z112" s="105"/>
      <c r="AA112" s="135"/>
      <c r="AB112" s="138"/>
      <c r="AC112" s="138"/>
      <c r="AD112" s="138"/>
      <c r="AE112" s="138"/>
      <c r="AF112" s="138"/>
      <c r="AG112" s="138"/>
      <c r="AH112" s="138"/>
      <c r="AI112" s="138"/>
      <c r="AJ112" s="132"/>
      <c r="AK112" s="132"/>
      <c r="AL112" s="132"/>
    </row>
    <row r="113" spans="1:41" ht="15.75" customHeight="1">
      <c r="A113" s="220" t="s">
        <v>176</v>
      </c>
      <c r="B113" s="221"/>
      <c r="C113" s="163"/>
      <c r="D113" s="163"/>
      <c r="E113" s="163"/>
      <c r="F113" s="163"/>
      <c r="G113" s="163"/>
      <c r="H113" s="29" t="s">
        <v>124</v>
      </c>
      <c r="I113" s="28">
        <f>I114+I115+I116+I117</f>
        <v>16388462.690000001</v>
      </c>
      <c r="J113" s="28">
        <f>J114+J115+J116+J117</f>
        <v>16124437.370000001</v>
      </c>
      <c r="K113" s="36">
        <f>K114+K115+K116+K117</f>
        <v>4053399.1799999997</v>
      </c>
      <c r="L113" s="41"/>
      <c r="M113" s="41">
        <f>M114+M115+M116+M117</f>
        <v>4024840.9799999995</v>
      </c>
      <c r="N113" s="41">
        <f>SUM(N114:N117)</f>
        <v>0</v>
      </c>
      <c r="O113" s="36">
        <f>O114+O115+O116+O117</f>
        <v>3963430.3899999997</v>
      </c>
      <c r="P113" s="41"/>
      <c r="Q113" s="41">
        <f>Q114+Q115+Q116+Q117</f>
        <v>3958607.58</v>
      </c>
      <c r="R113" s="41">
        <f>SUM(R114:R117)</f>
        <v>0</v>
      </c>
      <c r="S113" s="36">
        <f>S114+S115+S116+S117</f>
        <v>3404839.64</v>
      </c>
      <c r="T113" s="41"/>
      <c r="U113" s="41">
        <f>U114+U115+U116+U117</f>
        <v>3178850.6</v>
      </c>
      <c r="V113" s="28">
        <f>SUM(V114:V117)</f>
        <v>0</v>
      </c>
      <c r="W113" s="41">
        <f>SUM(W114:W117)</f>
        <v>4966793.4800000004</v>
      </c>
      <c r="X113" s="41">
        <f t="shared" ref="X113:Z113" si="86">SUM(X114:X117)</f>
        <v>0</v>
      </c>
      <c r="Y113" s="41">
        <f>SUM(Y114:Y117)</f>
        <v>4962138.21</v>
      </c>
      <c r="Z113" s="41">
        <f t="shared" si="86"/>
        <v>0</v>
      </c>
      <c r="AA113" s="136" t="s">
        <v>27</v>
      </c>
      <c r="AB113" s="136" t="s">
        <v>27</v>
      </c>
      <c r="AC113" s="136" t="s">
        <v>27</v>
      </c>
      <c r="AD113" s="136" t="s">
        <v>27</v>
      </c>
      <c r="AE113" s="136" t="s">
        <v>27</v>
      </c>
      <c r="AF113" s="136" t="s">
        <v>27</v>
      </c>
      <c r="AG113" s="136" t="s">
        <v>27</v>
      </c>
      <c r="AH113" s="136" t="s">
        <v>27</v>
      </c>
      <c r="AI113" s="136" t="s">
        <v>27</v>
      </c>
      <c r="AJ113" s="130" t="s">
        <v>27</v>
      </c>
      <c r="AK113" s="130" t="s">
        <v>27</v>
      </c>
      <c r="AL113" s="130" t="s">
        <v>27</v>
      </c>
    </row>
    <row r="114" spans="1:41">
      <c r="A114" s="159"/>
      <c r="B114" s="160"/>
      <c r="C114" s="164"/>
      <c r="D114" s="164"/>
      <c r="E114" s="164"/>
      <c r="F114" s="164"/>
      <c r="G114" s="164"/>
      <c r="H114" s="29" t="s">
        <v>131</v>
      </c>
      <c r="I114" s="28">
        <f t="shared" ref="I114:K115" si="87">I74+I49+I99</f>
        <v>14847500.300000001</v>
      </c>
      <c r="J114" s="28">
        <f t="shared" si="87"/>
        <v>14847296.370000001</v>
      </c>
      <c r="K114" s="36">
        <f t="shared" si="87"/>
        <v>3654983.3</v>
      </c>
      <c r="L114" s="41"/>
      <c r="M114" s="41">
        <f>M49+M74+M99</f>
        <v>3654844.6999999997</v>
      </c>
      <c r="N114" s="41">
        <f>N49+N74+N99</f>
        <v>0</v>
      </c>
      <c r="O114" s="36">
        <f>O74+O49+O99</f>
        <v>3557819.61</v>
      </c>
      <c r="P114" s="41"/>
      <c r="Q114" s="41">
        <f>Q49+Q74+Q99</f>
        <v>3557754.2800000003</v>
      </c>
      <c r="R114" s="41">
        <f>R49+R74+R99</f>
        <v>0</v>
      </c>
      <c r="S114" s="36">
        <f>S74+S49+S99</f>
        <v>3142130.6</v>
      </c>
      <c r="T114" s="41"/>
      <c r="U114" s="41">
        <f t="shared" ref="U114:W115" si="88">U49+U74+U99</f>
        <v>3142130.6</v>
      </c>
      <c r="V114" s="28">
        <f t="shared" si="88"/>
        <v>0</v>
      </c>
      <c r="W114" s="41">
        <f t="shared" si="88"/>
        <v>4492566.79</v>
      </c>
      <c r="X114" s="41">
        <f t="shared" ref="X114:Z114" si="89">X49+X74+X99</f>
        <v>0</v>
      </c>
      <c r="Y114" s="41">
        <f>Y49+Y74+Y99</f>
        <v>4492566.79</v>
      </c>
      <c r="Z114" s="41">
        <f t="shared" si="89"/>
        <v>0</v>
      </c>
      <c r="AA114" s="137"/>
      <c r="AB114" s="137"/>
      <c r="AC114" s="137"/>
      <c r="AD114" s="137"/>
      <c r="AE114" s="137"/>
      <c r="AF114" s="137"/>
      <c r="AG114" s="137"/>
      <c r="AH114" s="137"/>
      <c r="AI114" s="137"/>
      <c r="AJ114" s="131"/>
      <c r="AK114" s="131"/>
      <c r="AL114" s="131"/>
    </row>
    <row r="115" spans="1:41">
      <c r="A115" s="159"/>
      <c r="B115" s="160"/>
      <c r="C115" s="164"/>
      <c r="D115" s="164"/>
      <c r="E115" s="164"/>
      <c r="F115" s="164"/>
      <c r="G115" s="164"/>
      <c r="H115" s="29" t="s">
        <v>132</v>
      </c>
      <c r="I115" s="28">
        <f t="shared" si="87"/>
        <v>1540962.3900000001</v>
      </c>
      <c r="J115" s="28">
        <f t="shared" si="87"/>
        <v>1277141</v>
      </c>
      <c r="K115" s="36">
        <f t="shared" si="87"/>
        <v>398415.88</v>
      </c>
      <c r="L115" s="41"/>
      <c r="M115" s="41">
        <f>M50+M75+M100</f>
        <v>369996.28</v>
      </c>
      <c r="N115" s="41">
        <f>N50+N75+N100</f>
        <v>0</v>
      </c>
      <c r="O115" s="36">
        <f>O75+O50+O100</f>
        <v>405610.78</v>
      </c>
      <c r="P115" s="41"/>
      <c r="Q115" s="41">
        <f>Q50+Q75+Q100</f>
        <v>400853.30000000005</v>
      </c>
      <c r="R115" s="41">
        <f>R50+R75+R100</f>
        <v>0</v>
      </c>
      <c r="S115" s="36">
        <f>S75+S50+S100</f>
        <v>262709.04000000004</v>
      </c>
      <c r="T115" s="41"/>
      <c r="U115" s="41">
        <f t="shared" si="88"/>
        <v>36720</v>
      </c>
      <c r="V115" s="28">
        <f t="shared" si="88"/>
        <v>0</v>
      </c>
      <c r="W115" s="41">
        <f t="shared" si="88"/>
        <v>474226.69</v>
      </c>
      <c r="X115" s="41">
        <f t="shared" ref="X115:Z115" si="90">X50+X75+X100</f>
        <v>0</v>
      </c>
      <c r="Y115" s="41">
        <f>Y50+Y75+Y100</f>
        <v>469571.42</v>
      </c>
      <c r="Z115" s="41">
        <f t="shared" si="90"/>
        <v>0</v>
      </c>
      <c r="AA115" s="137"/>
      <c r="AB115" s="137"/>
      <c r="AC115" s="137"/>
      <c r="AD115" s="137"/>
      <c r="AE115" s="137"/>
      <c r="AF115" s="137"/>
      <c r="AG115" s="137"/>
      <c r="AH115" s="137"/>
      <c r="AI115" s="137"/>
      <c r="AJ115" s="131"/>
      <c r="AK115" s="131"/>
      <c r="AL115" s="131"/>
    </row>
    <row r="116" spans="1:41">
      <c r="A116" s="159"/>
      <c r="B116" s="160"/>
      <c r="C116" s="164"/>
      <c r="D116" s="164"/>
      <c r="E116" s="164"/>
      <c r="F116" s="164"/>
      <c r="G116" s="164"/>
      <c r="H116" s="29" t="s">
        <v>133</v>
      </c>
      <c r="I116" s="28">
        <f>I76+I51+I101</f>
        <v>0</v>
      </c>
      <c r="J116" s="28">
        <f t="shared" ref="J116" si="91">J76+J51+J101</f>
        <v>0</v>
      </c>
      <c r="K116" s="41">
        <f>K76+K51+K101</f>
        <v>0</v>
      </c>
      <c r="L116" s="41"/>
      <c r="M116" s="41">
        <f>M76+M51+M23</f>
        <v>0</v>
      </c>
      <c r="N116" s="41"/>
      <c r="O116" s="41">
        <f>O76+O51+O101</f>
        <v>0</v>
      </c>
      <c r="P116" s="41"/>
      <c r="Q116" s="41">
        <f>Q76+Q51+Q23</f>
        <v>0</v>
      </c>
      <c r="R116" s="41"/>
      <c r="S116" s="41">
        <f>S76+S51+S101</f>
        <v>0</v>
      </c>
      <c r="T116" s="41"/>
      <c r="U116" s="41">
        <f>U76+U51+U101</f>
        <v>0</v>
      </c>
      <c r="V116" s="28">
        <f t="shared" ref="V116:Y116" si="92">V76+V51+V101</f>
        <v>0</v>
      </c>
      <c r="W116" s="41">
        <f>W76+W51+W101</f>
        <v>0</v>
      </c>
      <c r="X116" s="41">
        <f t="shared" si="92"/>
        <v>0</v>
      </c>
      <c r="Y116" s="41">
        <f t="shared" si="92"/>
        <v>0</v>
      </c>
      <c r="Z116" s="41">
        <f>Z76+Z51+Z101</f>
        <v>0</v>
      </c>
      <c r="AA116" s="137"/>
      <c r="AB116" s="137"/>
      <c r="AC116" s="137"/>
      <c r="AD116" s="137"/>
      <c r="AE116" s="137"/>
      <c r="AF116" s="137"/>
      <c r="AG116" s="137"/>
      <c r="AH116" s="137"/>
      <c r="AI116" s="137"/>
      <c r="AJ116" s="131"/>
      <c r="AK116" s="131"/>
      <c r="AL116" s="131"/>
      <c r="AO116" t="s">
        <v>144</v>
      </c>
    </row>
    <row r="117" spans="1:41">
      <c r="A117" s="161"/>
      <c r="B117" s="162"/>
      <c r="C117" s="165"/>
      <c r="D117" s="165"/>
      <c r="E117" s="165"/>
      <c r="F117" s="165"/>
      <c r="G117" s="165"/>
      <c r="H117" s="29" t="s">
        <v>134</v>
      </c>
      <c r="I117" s="28">
        <f>I77+I52+I102</f>
        <v>0</v>
      </c>
      <c r="J117" s="28">
        <f>J77+J52+J102</f>
        <v>0</v>
      </c>
      <c r="K117" s="41">
        <f>K77+K52+K102</f>
        <v>0</v>
      </c>
      <c r="L117" s="41"/>
      <c r="M117" s="41">
        <f>M77+M52+M24</f>
        <v>0</v>
      </c>
      <c r="N117" s="41"/>
      <c r="O117" s="41">
        <f>O77+O52+O102</f>
        <v>0</v>
      </c>
      <c r="P117" s="41"/>
      <c r="Q117" s="41">
        <f>Q77+Q52+Q24</f>
        <v>0</v>
      </c>
      <c r="R117" s="41"/>
      <c r="S117" s="41">
        <f>S77+S52+S102</f>
        <v>0</v>
      </c>
      <c r="T117" s="41"/>
      <c r="U117" s="41">
        <f>U77+U52+U102</f>
        <v>0</v>
      </c>
      <c r="V117" s="28">
        <f t="shared" ref="V117:Z117" si="93">V77+V52+V102</f>
        <v>0</v>
      </c>
      <c r="W117" s="41">
        <f t="shared" si="93"/>
        <v>0</v>
      </c>
      <c r="X117" s="41">
        <f t="shared" si="93"/>
        <v>0</v>
      </c>
      <c r="Y117" s="41">
        <f t="shared" si="93"/>
        <v>0</v>
      </c>
      <c r="Z117" s="41">
        <f t="shared" si="93"/>
        <v>0</v>
      </c>
      <c r="AA117" s="138"/>
      <c r="AB117" s="138"/>
      <c r="AC117" s="138"/>
      <c r="AD117" s="138"/>
      <c r="AE117" s="138"/>
      <c r="AF117" s="138"/>
      <c r="AG117" s="138"/>
      <c r="AH117" s="138"/>
      <c r="AI117" s="138"/>
      <c r="AJ117" s="132"/>
      <c r="AK117" s="132"/>
      <c r="AL117" s="132"/>
    </row>
    <row r="118" spans="1:41" ht="15.75" customHeight="1">
      <c r="A118" s="140" t="s">
        <v>177</v>
      </c>
      <c r="B118" s="141"/>
      <c r="C118" s="141"/>
      <c r="D118" s="141"/>
      <c r="E118" s="141"/>
      <c r="F118" s="141"/>
      <c r="G118" s="141"/>
      <c r="H118" s="141"/>
      <c r="I118" s="141"/>
      <c r="J118" s="141"/>
      <c r="K118" s="141"/>
      <c r="L118" s="141"/>
      <c r="M118" s="141"/>
      <c r="N118" s="141"/>
      <c r="O118" s="141"/>
      <c r="P118" s="141"/>
      <c r="Q118" s="141"/>
      <c r="R118" s="141"/>
      <c r="S118" s="141"/>
      <c r="T118" s="141"/>
      <c r="U118" s="141"/>
      <c r="V118" s="141"/>
      <c r="W118" s="141"/>
      <c r="X118" s="141"/>
      <c r="Y118" s="141"/>
      <c r="Z118" s="141"/>
      <c r="AA118" s="141"/>
      <c r="AB118" s="141"/>
      <c r="AC118" s="141"/>
      <c r="AD118" s="141"/>
      <c r="AE118" s="141"/>
      <c r="AF118" s="141"/>
      <c r="AG118" s="141"/>
      <c r="AH118" s="141"/>
      <c r="AI118" s="141"/>
      <c r="AJ118" s="141"/>
      <c r="AK118" s="141"/>
      <c r="AL118" s="142"/>
    </row>
    <row r="119" spans="1:41" ht="18.75" customHeight="1">
      <c r="A119" s="143" t="s">
        <v>64</v>
      </c>
      <c r="B119" s="144"/>
      <c r="C119" s="144"/>
      <c r="D119" s="144"/>
      <c r="E119" s="144"/>
      <c r="F119" s="144"/>
      <c r="G119" s="144"/>
      <c r="H119" s="144"/>
      <c r="I119" s="144"/>
      <c r="J119" s="144"/>
      <c r="K119" s="144"/>
      <c r="L119" s="144"/>
      <c r="M119" s="144"/>
      <c r="N119" s="144"/>
      <c r="O119" s="144"/>
      <c r="P119" s="144"/>
      <c r="Q119" s="144"/>
      <c r="R119" s="144"/>
      <c r="S119" s="144"/>
      <c r="T119" s="144"/>
      <c r="U119" s="144"/>
      <c r="V119" s="144"/>
      <c r="W119" s="144"/>
      <c r="X119" s="144"/>
      <c r="Y119" s="144"/>
      <c r="Z119" s="144"/>
      <c r="AA119" s="144"/>
      <c r="AB119" s="144"/>
      <c r="AC119" s="144"/>
      <c r="AD119" s="144"/>
      <c r="AE119" s="144"/>
      <c r="AF119" s="144"/>
      <c r="AG119" s="144"/>
      <c r="AH119" s="144"/>
      <c r="AI119" s="144"/>
      <c r="AJ119" s="144"/>
      <c r="AK119" s="144"/>
      <c r="AL119" s="145"/>
    </row>
    <row r="120" spans="1:41" ht="15.75" customHeight="1">
      <c r="A120" s="146" t="s">
        <v>178</v>
      </c>
      <c r="B120" s="147"/>
      <c r="C120" s="147"/>
      <c r="D120" s="147"/>
      <c r="E120" s="147"/>
      <c r="F120" s="147"/>
      <c r="G120" s="147"/>
      <c r="H120" s="147"/>
      <c r="I120" s="147"/>
      <c r="J120" s="147"/>
      <c r="K120" s="147"/>
      <c r="L120" s="147"/>
      <c r="M120" s="147"/>
      <c r="N120" s="147"/>
      <c r="O120" s="147"/>
      <c r="P120" s="147"/>
      <c r="Q120" s="147"/>
      <c r="R120" s="147"/>
      <c r="S120" s="147"/>
      <c r="T120" s="147"/>
      <c r="U120" s="147"/>
      <c r="V120" s="147"/>
      <c r="W120" s="147"/>
      <c r="X120" s="147"/>
      <c r="Y120" s="147"/>
      <c r="Z120" s="147"/>
      <c r="AA120" s="147"/>
      <c r="AB120" s="147"/>
      <c r="AC120" s="147"/>
      <c r="AD120" s="147"/>
      <c r="AE120" s="147"/>
      <c r="AF120" s="147"/>
      <c r="AG120" s="147"/>
      <c r="AH120" s="147"/>
      <c r="AI120" s="147"/>
      <c r="AJ120" s="147"/>
      <c r="AK120" s="147"/>
      <c r="AL120" s="148"/>
    </row>
    <row r="121" spans="1:41" s="4" customFormat="1" ht="25.5">
      <c r="A121" s="215">
        <v>1</v>
      </c>
      <c r="B121" s="216" t="s">
        <v>179</v>
      </c>
      <c r="C121" s="216"/>
      <c r="D121" s="216"/>
      <c r="E121" s="216"/>
      <c r="F121" s="216"/>
      <c r="G121" s="216"/>
      <c r="H121" s="108" t="s">
        <v>124</v>
      </c>
      <c r="I121" s="28">
        <f>I122+I123+I124+I125</f>
        <v>21545545.219999999</v>
      </c>
      <c r="J121" s="28">
        <f>J122+J123+J124+J125</f>
        <v>21545545.219999999</v>
      </c>
      <c r="K121" s="36">
        <f>K122+K123+K124+K125</f>
        <v>3237630.05</v>
      </c>
      <c r="L121" s="41"/>
      <c r="M121" s="41">
        <f>M122+M123+M124+M125</f>
        <v>3237630.05</v>
      </c>
      <c r="N121" s="41"/>
      <c r="O121" s="36">
        <f>O122+O123+O124+O125</f>
        <v>7766920.9100000001</v>
      </c>
      <c r="P121" s="41"/>
      <c r="Q121" s="41">
        <f>Q122+Q123+Q124+Q125</f>
        <v>7766920.9100000001</v>
      </c>
      <c r="R121" s="41"/>
      <c r="S121" s="36">
        <f>S122+S123+S124+S125</f>
        <v>5437147.1100000003</v>
      </c>
      <c r="T121" s="41"/>
      <c r="U121" s="41">
        <f>U122+U123+U124+U125</f>
        <v>5437147.1100000003</v>
      </c>
      <c r="V121" s="28">
        <f t="shared" ref="V121:Z121" si="94">V122+V123+V124+V125</f>
        <v>0</v>
      </c>
      <c r="W121" s="41">
        <f t="shared" si="94"/>
        <v>5103847.1500000004</v>
      </c>
      <c r="X121" s="41">
        <f t="shared" si="94"/>
        <v>0</v>
      </c>
      <c r="Y121" s="41">
        <f t="shared" si="94"/>
        <v>5103847.1500000004</v>
      </c>
      <c r="Z121" s="41">
        <f t="shared" si="94"/>
        <v>0</v>
      </c>
      <c r="AA121" s="149" t="s">
        <v>27</v>
      </c>
      <c r="AB121" s="149" t="s">
        <v>27</v>
      </c>
      <c r="AC121" s="149" t="s">
        <v>27</v>
      </c>
      <c r="AD121" s="149" t="s">
        <v>27</v>
      </c>
      <c r="AE121" s="149" t="s">
        <v>27</v>
      </c>
      <c r="AF121" s="149" t="s">
        <v>27</v>
      </c>
      <c r="AG121" s="149" t="s">
        <v>27</v>
      </c>
      <c r="AH121" s="149" t="s">
        <v>27</v>
      </c>
      <c r="AI121" s="149" t="s">
        <v>27</v>
      </c>
      <c r="AJ121" s="139" t="s">
        <v>27</v>
      </c>
      <c r="AK121" s="139" t="s">
        <v>27</v>
      </c>
      <c r="AL121" s="139" t="s">
        <v>27</v>
      </c>
    </row>
    <row r="122" spans="1:41" s="4" customFormat="1">
      <c r="A122" s="215"/>
      <c r="B122" s="216"/>
      <c r="C122" s="216"/>
      <c r="D122" s="216"/>
      <c r="E122" s="216"/>
      <c r="F122" s="216"/>
      <c r="G122" s="216"/>
      <c r="H122" s="108" t="s">
        <v>131</v>
      </c>
      <c r="I122" s="28">
        <f>I127</f>
        <v>7581535.3300000001</v>
      </c>
      <c r="J122" s="28">
        <f>J127</f>
        <v>7581535.3300000001</v>
      </c>
      <c r="K122" s="36">
        <f t="shared" ref="I122:K125" si="95">K127</f>
        <v>2063444.3</v>
      </c>
      <c r="L122" s="41"/>
      <c r="M122" s="41">
        <f>M127</f>
        <v>2063444.3</v>
      </c>
      <c r="N122" s="41"/>
      <c r="O122" s="36">
        <f>O127</f>
        <v>1154445.05</v>
      </c>
      <c r="P122" s="41"/>
      <c r="Q122" s="41">
        <f>Q127</f>
        <v>1154445.05</v>
      </c>
      <c r="R122" s="41"/>
      <c r="S122" s="36">
        <f>S127</f>
        <v>2055917.4800000002</v>
      </c>
      <c r="T122" s="41"/>
      <c r="U122" s="41">
        <f>U127</f>
        <v>2055917.4800000002</v>
      </c>
      <c r="V122" s="28">
        <f t="shared" ref="V122:Z122" si="96">V127</f>
        <v>0</v>
      </c>
      <c r="W122" s="41">
        <f t="shared" si="96"/>
        <v>2307728.5</v>
      </c>
      <c r="X122" s="41">
        <f t="shared" si="96"/>
        <v>0</v>
      </c>
      <c r="Y122" s="41">
        <f t="shared" si="96"/>
        <v>2307728.5</v>
      </c>
      <c r="Z122" s="41">
        <f t="shared" si="96"/>
        <v>0</v>
      </c>
      <c r="AA122" s="149"/>
      <c r="AB122" s="149"/>
      <c r="AC122" s="149"/>
      <c r="AD122" s="149"/>
      <c r="AE122" s="149"/>
      <c r="AF122" s="149"/>
      <c r="AG122" s="149"/>
      <c r="AH122" s="149"/>
      <c r="AI122" s="149"/>
      <c r="AJ122" s="139"/>
      <c r="AK122" s="139"/>
      <c r="AL122" s="139"/>
    </row>
    <row r="123" spans="1:41" s="4" customFormat="1">
      <c r="A123" s="215"/>
      <c r="B123" s="216"/>
      <c r="C123" s="216"/>
      <c r="D123" s="216"/>
      <c r="E123" s="216"/>
      <c r="F123" s="216"/>
      <c r="G123" s="216"/>
      <c r="H123" s="108" t="s">
        <v>132</v>
      </c>
      <c r="I123" s="28">
        <f>I128</f>
        <v>13964009.890000001</v>
      </c>
      <c r="J123" s="28">
        <f>J128</f>
        <v>13964009.890000001</v>
      </c>
      <c r="K123" s="36">
        <f t="shared" si="95"/>
        <v>1174185.75</v>
      </c>
      <c r="L123" s="41"/>
      <c r="M123" s="41">
        <f>M128</f>
        <v>1174185.75</v>
      </c>
      <c r="N123" s="41"/>
      <c r="O123" s="36">
        <f>O128</f>
        <v>6612475.8600000003</v>
      </c>
      <c r="P123" s="41"/>
      <c r="Q123" s="41">
        <f>Q128</f>
        <v>6612475.8600000003</v>
      </c>
      <c r="R123" s="41"/>
      <c r="S123" s="36">
        <f>S128</f>
        <v>3381229.63</v>
      </c>
      <c r="T123" s="41"/>
      <c r="U123" s="41">
        <f>U128</f>
        <v>3381229.63</v>
      </c>
      <c r="V123" s="28">
        <f t="shared" ref="V123:Z123" si="97">V128</f>
        <v>0</v>
      </c>
      <c r="W123" s="41">
        <f t="shared" si="97"/>
        <v>2796118.65</v>
      </c>
      <c r="X123" s="41">
        <f t="shared" si="97"/>
        <v>0</v>
      </c>
      <c r="Y123" s="41">
        <f t="shared" si="97"/>
        <v>2796118.65</v>
      </c>
      <c r="Z123" s="41">
        <f t="shared" si="97"/>
        <v>0</v>
      </c>
      <c r="AA123" s="149"/>
      <c r="AB123" s="149"/>
      <c r="AC123" s="149"/>
      <c r="AD123" s="149"/>
      <c r="AE123" s="149"/>
      <c r="AF123" s="149"/>
      <c r="AG123" s="149"/>
      <c r="AH123" s="149"/>
      <c r="AI123" s="149"/>
      <c r="AJ123" s="139"/>
      <c r="AK123" s="139"/>
      <c r="AL123" s="139"/>
    </row>
    <row r="124" spans="1:41" s="4" customFormat="1">
      <c r="A124" s="215"/>
      <c r="B124" s="216"/>
      <c r="C124" s="216"/>
      <c r="D124" s="216"/>
      <c r="E124" s="216"/>
      <c r="F124" s="216"/>
      <c r="G124" s="216"/>
      <c r="H124" s="108" t="s">
        <v>133</v>
      </c>
      <c r="I124" s="28">
        <f t="shared" si="95"/>
        <v>0</v>
      </c>
      <c r="J124" s="28">
        <f t="shared" si="95"/>
        <v>0</v>
      </c>
      <c r="K124" s="41">
        <f t="shared" si="95"/>
        <v>0</v>
      </c>
      <c r="L124" s="41"/>
      <c r="M124" s="41">
        <f>M129</f>
        <v>0</v>
      </c>
      <c r="N124" s="41"/>
      <c r="O124" s="41">
        <f>O129</f>
        <v>0</v>
      </c>
      <c r="P124" s="41"/>
      <c r="Q124" s="41">
        <f>Q129</f>
        <v>0</v>
      </c>
      <c r="R124" s="41"/>
      <c r="S124" s="41">
        <f>S129</f>
        <v>0</v>
      </c>
      <c r="T124" s="41"/>
      <c r="U124" s="41">
        <f>U129</f>
        <v>0</v>
      </c>
      <c r="V124" s="28">
        <f t="shared" ref="V124:Z124" si="98">V129</f>
        <v>0</v>
      </c>
      <c r="W124" s="41">
        <f t="shared" si="98"/>
        <v>0</v>
      </c>
      <c r="X124" s="41">
        <f t="shared" si="98"/>
        <v>0</v>
      </c>
      <c r="Y124" s="41">
        <f t="shared" si="98"/>
        <v>0</v>
      </c>
      <c r="Z124" s="41">
        <f t="shared" si="98"/>
        <v>0</v>
      </c>
      <c r="AA124" s="149"/>
      <c r="AB124" s="149"/>
      <c r="AC124" s="149"/>
      <c r="AD124" s="149"/>
      <c r="AE124" s="149"/>
      <c r="AF124" s="149"/>
      <c r="AG124" s="149"/>
      <c r="AH124" s="149"/>
      <c r="AI124" s="149"/>
      <c r="AJ124" s="139"/>
      <c r="AK124" s="139"/>
      <c r="AL124" s="139"/>
    </row>
    <row r="125" spans="1:41" s="4" customFormat="1">
      <c r="A125" s="215"/>
      <c r="B125" s="216"/>
      <c r="C125" s="216"/>
      <c r="D125" s="216"/>
      <c r="E125" s="216"/>
      <c r="F125" s="216"/>
      <c r="G125" s="216"/>
      <c r="H125" s="108" t="s">
        <v>134</v>
      </c>
      <c r="I125" s="28">
        <f t="shared" si="95"/>
        <v>0</v>
      </c>
      <c r="J125" s="28">
        <f t="shared" si="95"/>
        <v>0</v>
      </c>
      <c r="K125" s="41">
        <f t="shared" si="95"/>
        <v>0</v>
      </c>
      <c r="L125" s="41"/>
      <c r="M125" s="41">
        <f>M130</f>
        <v>0</v>
      </c>
      <c r="N125" s="41"/>
      <c r="O125" s="41">
        <f>O130</f>
        <v>0</v>
      </c>
      <c r="P125" s="41"/>
      <c r="Q125" s="41">
        <f>Q130</f>
        <v>0</v>
      </c>
      <c r="R125" s="41"/>
      <c r="S125" s="41">
        <f>S130</f>
        <v>0</v>
      </c>
      <c r="T125" s="41"/>
      <c r="U125" s="41">
        <f>U130</f>
        <v>0</v>
      </c>
      <c r="V125" s="28">
        <f t="shared" ref="V125:Z125" si="99">V130</f>
        <v>0</v>
      </c>
      <c r="W125" s="41">
        <f t="shared" si="99"/>
        <v>0</v>
      </c>
      <c r="X125" s="41">
        <f t="shared" si="99"/>
        <v>0</v>
      </c>
      <c r="Y125" s="41">
        <f t="shared" si="99"/>
        <v>0</v>
      </c>
      <c r="Z125" s="41">
        <f t="shared" si="99"/>
        <v>0</v>
      </c>
      <c r="AA125" s="149"/>
      <c r="AB125" s="149"/>
      <c r="AC125" s="149"/>
      <c r="AD125" s="149"/>
      <c r="AE125" s="149"/>
      <c r="AF125" s="149"/>
      <c r="AG125" s="149"/>
      <c r="AH125" s="149"/>
      <c r="AI125" s="149"/>
      <c r="AJ125" s="139"/>
      <c r="AK125" s="139"/>
      <c r="AL125" s="139"/>
    </row>
    <row r="126" spans="1:41" s="4" customFormat="1" ht="17.25" customHeight="1">
      <c r="A126" s="198" t="s">
        <v>128</v>
      </c>
      <c r="B126" s="175" t="s">
        <v>65</v>
      </c>
      <c r="C126" s="163" t="s">
        <v>27</v>
      </c>
      <c r="D126" s="192">
        <v>25</v>
      </c>
      <c r="E126" s="192">
        <v>3</v>
      </c>
      <c r="F126" s="195" t="s">
        <v>129</v>
      </c>
      <c r="G126" s="212" t="s">
        <v>148</v>
      </c>
      <c r="H126" s="29" t="s">
        <v>124</v>
      </c>
      <c r="I126" s="28">
        <f>K126+O126+S126+W126</f>
        <v>21545545.219999999</v>
      </c>
      <c r="J126" s="28">
        <f>M126+Q126+U126+Y126</f>
        <v>21545545.219999999</v>
      </c>
      <c r="K126" s="36">
        <f t="shared" ref="K126:Z126" si="100">K127+K128+K129+K130</f>
        <v>3237630.05</v>
      </c>
      <c r="L126" s="41">
        <f t="shared" si="100"/>
        <v>0</v>
      </c>
      <c r="M126" s="41">
        <f t="shared" si="100"/>
        <v>3237630.05</v>
      </c>
      <c r="N126" s="41">
        <f t="shared" si="100"/>
        <v>0</v>
      </c>
      <c r="O126" s="36">
        <f>O127+O128+O129+O130</f>
        <v>7766920.9100000001</v>
      </c>
      <c r="P126" s="41">
        <f>P127+P128+P129+P130</f>
        <v>0</v>
      </c>
      <c r="Q126" s="41">
        <f>Q127+Q128+Q129+Q130</f>
        <v>7766920.9100000001</v>
      </c>
      <c r="R126" s="41">
        <f>R127+R128+R129+R130</f>
        <v>0</v>
      </c>
      <c r="S126" s="36">
        <f t="shared" si="100"/>
        <v>5437147.1100000003</v>
      </c>
      <c r="T126" s="41">
        <f t="shared" si="100"/>
        <v>0</v>
      </c>
      <c r="U126" s="41">
        <f t="shared" si="100"/>
        <v>5437147.1100000003</v>
      </c>
      <c r="V126" s="28">
        <f t="shared" si="100"/>
        <v>0</v>
      </c>
      <c r="W126" s="41">
        <f t="shared" si="100"/>
        <v>5103847.1500000004</v>
      </c>
      <c r="X126" s="41">
        <f t="shared" si="100"/>
        <v>0</v>
      </c>
      <c r="Y126" s="41">
        <f>Y127+Y128+Y129+Y130</f>
        <v>5103847.1500000004</v>
      </c>
      <c r="Z126" s="41">
        <f t="shared" si="100"/>
        <v>0</v>
      </c>
      <c r="AA126" s="136" t="s">
        <v>27</v>
      </c>
      <c r="AB126" s="136" t="s">
        <v>27</v>
      </c>
      <c r="AC126" s="136" t="s">
        <v>27</v>
      </c>
      <c r="AD126" s="136" t="s">
        <v>27</v>
      </c>
      <c r="AE126" s="138" t="s">
        <v>27</v>
      </c>
      <c r="AF126" s="138" t="s">
        <v>27</v>
      </c>
      <c r="AG126" s="136" t="s">
        <v>27</v>
      </c>
      <c r="AH126" s="136" t="s">
        <v>27</v>
      </c>
      <c r="AI126" s="136" t="s">
        <v>27</v>
      </c>
      <c r="AJ126" s="130" t="s">
        <v>27</v>
      </c>
      <c r="AK126" s="130" t="s">
        <v>27</v>
      </c>
      <c r="AL126" s="130" t="s">
        <v>27</v>
      </c>
    </row>
    <row r="127" spans="1:41" s="4" customFormat="1">
      <c r="A127" s="199"/>
      <c r="B127" s="175"/>
      <c r="C127" s="164"/>
      <c r="D127" s="193"/>
      <c r="E127" s="193"/>
      <c r="F127" s="196"/>
      <c r="G127" s="213"/>
      <c r="H127" s="29" t="s">
        <v>131</v>
      </c>
      <c r="I127" s="28">
        <f>K127+O127+S127+W127</f>
        <v>7581535.3300000001</v>
      </c>
      <c r="J127" s="28">
        <f>M127+Q127+U127+Y127</f>
        <v>7581535.3300000001</v>
      </c>
      <c r="K127" s="36">
        <f>K132+K137+K142+K147+K152+K157+K162</f>
        <v>2063444.3</v>
      </c>
      <c r="L127" s="41">
        <f>L132</f>
        <v>0</v>
      </c>
      <c r="M127" s="41">
        <f>M132+M137+M142+M147+M152+M157+M162</f>
        <v>2063444.3</v>
      </c>
      <c r="N127" s="41">
        <f>N132</f>
        <v>0</v>
      </c>
      <c r="O127" s="36">
        <f>O132+O137+O142+O147+O152+O157+O162</f>
        <v>1154445.05</v>
      </c>
      <c r="P127" s="41">
        <f>P132</f>
        <v>0</v>
      </c>
      <c r="Q127" s="41">
        <f>Q132+Q137+Q142+Q147+Q152+Q157+Q162</f>
        <v>1154445.05</v>
      </c>
      <c r="R127" s="41">
        <f>R132</f>
        <v>0</v>
      </c>
      <c r="S127" s="36">
        <f>S132+S137+S142+S147+S152+S157+S162</f>
        <v>2055917.4800000002</v>
      </c>
      <c r="T127" s="41">
        <f>T132</f>
        <v>0</v>
      </c>
      <c r="U127" s="41">
        <f>U132+U137+U142+U147+U152+U157+U162</f>
        <v>2055917.4800000002</v>
      </c>
      <c r="V127" s="28">
        <f t="shared" ref="V127:Z127" si="101">V132+V137+V142+V147+V152+V157+V162</f>
        <v>0</v>
      </c>
      <c r="W127" s="41">
        <f t="shared" si="101"/>
        <v>2307728.5</v>
      </c>
      <c r="X127" s="41">
        <f t="shared" si="101"/>
        <v>0</v>
      </c>
      <c r="Y127" s="41">
        <f t="shared" si="101"/>
        <v>2307728.5</v>
      </c>
      <c r="Z127" s="41">
        <f t="shared" si="101"/>
        <v>0</v>
      </c>
      <c r="AA127" s="137"/>
      <c r="AB127" s="137"/>
      <c r="AC127" s="137"/>
      <c r="AD127" s="137"/>
      <c r="AE127" s="149"/>
      <c r="AF127" s="149"/>
      <c r="AG127" s="137"/>
      <c r="AH127" s="137"/>
      <c r="AI127" s="137"/>
      <c r="AJ127" s="131"/>
      <c r="AK127" s="131"/>
      <c r="AL127" s="131"/>
    </row>
    <row r="128" spans="1:41" s="4" customFormat="1">
      <c r="A128" s="199"/>
      <c r="B128" s="175"/>
      <c r="C128" s="164"/>
      <c r="D128" s="193"/>
      <c r="E128" s="193"/>
      <c r="F128" s="196"/>
      <c r="G128" s="213"/>
      <c r="H128" s="29" t="s">
        <v>132</v>
      </c>
      <c r="I128" s="28">
        <f>K128+O128+S128+Y128</f>
        <v>13964009.890000001</v>
      </c>
      <c r="J128" s="28">
        <f>M128+Q128+U128+Y128</f>
        <v>13964009.890000001</v>
      </c>
      <c r="K128" s="36">
        <f>K133+K138+K143+K148+K153+K158+K163</f>
        <v>1174185.75</v>
      </c>
      <c r="L128" s="41">
        <f>L133</f>
        <v>0</v>
      </c>
      <c r="M128" s="41">
        <f>M133+M138+M143+M148+M153+M158+M163</f>
        <v>1174185.75</v>
      </c>
      <c r="N128" s="41">
        <f>N133</f>
        <v>0</v>
      </c>
      <c r="O128" s="36">
        <f>O133+O138+O143+O148+O153+O158+O163</f>
        <v>6612475.8600000003</v>
      </c>
      <c r="P128" s="41">
        <f>P133</f>
        <v>0</v>
      </c>
      <c r="Q128" s="41">
        <f>Q133+Q138+Q143+Q148+Q153+Q158+Q163</f>
        <v>6612475.8600000003</v>
      </c>
      <c r="R128" s="41">
        <f>R133</f>
        <v>0</v>
      </c>
      <c r="S128" s="36">
        <f>S133+S138+S143+S148+S153+S158+S163</f>
        <v>3381229.63</v>
      </c>
      <c r="T128" s="41">
        <f>T133</f>
        <v>0</v>
      </c>
      <c r="U128" s="41">
        <f>U133+U138+U143+U148+U153+U158+U163</f>
        <v>3381229.63</v>
      </c>
      <c r="V128" s="28">
        <f t="shared" ref="V128:Z128" si="102">V133+V138+V143+V148+V153+V158+V163</f>
        <v>0</v>
      </c>
      <c r="W128" s="41">
        <f t="shared" si="102"/>
        <v>2796118.65</v>
      </c>
      <c r="X128" s="41">
        <f t="shared" si="102"/>
        <v>0</v>
      </c>
      <c r="Y128" s="41">
        <f t="shared" si="102"/>
        <v>2796118.65</v>
      </c>
      <c r="Z128" s="41">
        <f t="shared" si="102"/>
        <v>0</v>
      </c>
      <c r="AA128" s="137"/>
      <c r="AB128" s="137"/>
      <c r="AC128" s="137"/>
      <c r="AD128" s="137"/>
      <c r="AE128" s="149"/>
      <c r="AF128" s="149"/>
      <c r="AG128" s="137"/>
      <c r="AH128" s="137"/>
      <c r="AI128" s="137"/>
      <c r="AJ128" s="131"/>
      <c r="AK128" s="131"/>
      <c r="AL128" s="131"/>
    </row>
    <row r="129" spans="1:38" s="4" customFormat="1">
      <c r="A129" s="199"/>
      <c r="B129" s="175"/>
      <c r="C129" s="164"/>
      <c r="D129" s="193"/>
      <c r="E129" s="193"/>
      <c r="F129" s="196"/>
      <c r="G129" s="213"/>
      <c r="H129" s="29" t="s">
        <v>133</v>
      </c>
      <c r="I129" s="28">
        <f>K129+S129</f>
        <v>0</v>
      </c>
      <c r="J129" s="28">
        <f>M129+U129</f>
        <v>0</v>
      </c>
      <c r="K129" s="41">
        <f>K134</f>
        <v>0</v>
      </c>
      <c r="L129" s="41">
        <f>L134</f>
        <v>0</v>
      </c>
      <c r="M129" s="41">
        <f>M134</f>
        <v>0</v>
      </c>
      <c r="N129" s="41">
        <f>N134</f>
        <v>0</v>
      </c>
      <c r="O129" s="41">
        <f>O134</f>
        <v>0</v>
      </c>
      <c r="P129" s="41">
        <f>P134</f>
        <v>0</v>
      </c>
      <c r="Q129" s="41">
        <f>Q134</f>
        <v>0</v>
      </c>
      <c r="R129" s="41">
        <f>R134</f>
        <v>0</v>
      </c>
      <c r="S129" s="41">
        <f>S134</f>
        <v>0</v>
      </c>
      <c r="T129" s="41">
        <f>T134</f>
        <v>0</v>
      </c>
      <c r="U129" s="41">
        <f>U134</f>
        <v>0</v>
      </c>
      <c r="V129" s="28">
        <f>V134</f>
        <v>0</v>
      </c>
      <c r="W129" s="41">
        <f t="shared" ref="W129:Z129" si="103">W134</f>
        <v>0</v>
      </c>
      <c r="X129" s="41">
        <f t="shared" si="103"/>
        <v>0</v>
      </c>
      <c r="Y129" s="41">
        <f t="shared" si="103"/>
        <v>0</v>
      </c>
      <c r="Z129" s="41">
        <f t="shared" si="103"/>
        <v>0</v>
      </c>
      <c r="AA129" s="137"/>
      <c r="AB129" s="137"/>
      <c r="AC129" s="137"/>
      <c r="AD129" s="137"/>
      <c r="AE129" s="149"/>
      <c r="AF129" s="149"/>
      <c r="AG129" s="137"/>
      <c r="AH129" s="137"/>
      <c r="AI129" s="137"/>
      <c r="AJ129" s="131"/>
      <c r="AK129" s="131"/>
      <c r="AL129" s="131"/>
    </row>
    <row r="130" spans="1:38" s="4" customFormat="1">
      <c r="A130" s="200"/>
      <c r="B130" s="175"/>
      <c r="C130" s="165"/>
      <c r="D130" s="194"/>
      <c r="E130" s="194"/>
      <c r="F130" s="197"/>
      <c r="G130" s="214"/>
      <c r="H130" s="29" t="s">
        <v>134</v>
      </c>
      <c r="I130" s="28">
        <f>K130+S130</f>
        <v>0</v>
      </c>
      <c r="J130" s="28">
        <f>M130+U130</f>
        <v>0</v>
      </c>
      <c r="K130" s="41">
        <f>K135</f>
        <v>0</v>
      </c>
      <c r="L130" s="41">
        <f>L135</f>
        <v>0</v>
      </c>
      <c r="M130" s="41">
        <f>M135</f>
        <v>0</v>
      </c>
      <c r="N130" s="41">
        <f>N135</f>
        <v>0</v>
      </c>
      <c r="O130" s="41">
        <f>O135</f>
        <v>0</v>
      </c>
      <c r="P130" s="41">
        <f>P135</f>
        <v>0</v>
      </c>
      <c r="Q130" s="41">
        <f>Q135</f>
        <v>0</v>
      </c>
      <c r="R130" s="41">
        <f>R135</f>
        <v>0</v>
      </c>
      <c r="S130" s="41">
        <f>S135</f>
        <v>0</v>
      </c>
      <c r="T130" s="41">
        <f>T135</f>
        <v>0</v>
      </c>
      <c r="U130" s="41">
        <f>U135</f>
        <v>0</v>
      </c>
      <c r="V130" s="28">
        <f>V135</f>
        <v>0</v>
      </c>
      <c r="W130" s="41">
        <f t="shared" ref="W130:Z130" si="104">W135</f>
        <v>0</v>
      </c>
      <c r="X130" s="41">
        <f t="shared" si="104"/>
        <v>0</v>
      </c>
      <c r="Y130" s="41">
        <f t="shared" si="104"/>
        <v>0</v>
      </c>
      <c r="Z130" s="41">
        <f t="shared" si="104"/>
        <v>0</v>
      </c>
      <c r="AA130" s="138"/>
      <c r="AB130" s="138"/>
      <c r="AC130" s="138"/>
      <c r="AD130" s="138"/>
      <c r="AE130" s="149"/>
      <c r="AF130" s="149"/>
      <c r="AG130" s="138"/>
      <c r="AH130" s="138"/>
      <c r="AI130" s="138"/>
      <c r="AJ130" s="132"/>
      <c r="AK130" s="132"/>
      <c r="AL130" s="132"/>
    </row>
    <row r="131" spans="1:38" s="4" customFormat="1" ht="25.5">
      <c r="A131" s="179" t="s">
        <v>135</v>
      </c>
      <c r="B131" s="180" t="s">
        <v>66</v>
      </c>
      <c r="C131" s="169" t="s">
        <v>180</v>
      </c>
      <c r="D131" s="192">
        <v>25</v>
      </c>
      <c r="E131" s="192">
        <v>3</v>
      </c>
      <c r="F131" s="195" t="s">
        <v>129</v>
      </c>
      <c r="G131" s="209">
        <v>10010</v>
      </c>
      <c r="H131" s="29" t="s">
        <v>124</v>
      </c>
      <c r="I131" s="28">
        <f>I132+I133+I134+I135</f>
        <v>1885870.77</v>
      </c>
      <c r="J131" s="28">
        <f>J132+J133+J134+J135</f>
        <v>1885870.77</v>
      </c>
      <c r="K131" s="41">
        <f t="shared" ref="K131:Z131" si="105">K132+K133+K134+K135</f>
        <v>275400</v>
      </c>
      <c r="L131" s="41">
        <f t="shared" si="105"/>
        <v>0</v>
      </c>
      <c r="M131" s="41">
        <f t="shared" si="105"/>
        <v>275400</v>
      </c>
      <c r="N131" s="41">
        <f t="shared" si="105"/>
        <v>0</v>
      </c>
      <c r="O131" s="41">
        <f t="shared" si="105"/>
        <v>401550.25</v>
      </c>
      <c r="P131" s="41">
        <f t="shared" si="105"/>
        <v>0</v>
      </c>
      <c r="Q131" s="41">
        <f t="shared" si="105"/>
        <v>401550.25</v>
      </c>
      <c r="R131" s="41">
        <f t="shared" si="105"/>
        <v>0</v>
      </c>
      <c r="S131" s="41">
        <f t="shared" si="105"/>
        <v>687855.16</v>
      </c>
      <c r="T131" s="41">
        <f t="shared" si="105"/>
        <v>0</v>
      </c>
      <c r="U131" s="41">
        <f t="shared" si="105"/>
        <v>687855.16</v>
      </c>
      <c r="V131" s="28">
        <f t="shared" si="105"/>
        <v>0</v>
      </c>
      <c r="W131" s="41">
        <f t="shared" si="105"/>
        <v>521065.36</v>
      </c>
      <c r="X131" s="41">
        <f t="shared" si="105"/>
        <v>0</v>
      </c>
      <c r="Y131" s="41">
        <f t="shared" si="105"/>
        <v>521065.36</v>
      </c>
      <c r="Z131" s="41">
        <f t="shared" si="105"/>
        <v>0</v>
      </c>
      <c r="AA131" s="208" t="s">
        <v>181</v>
      </c>
      <c r="AB131" s="136" t="s">
        <v>45</v>
      </c>
      <c r="AC131" s="136">
        <f>AI131</f>
        <v>100</v>
      </c>
      <c r="AD131" s="136">
        <f>AJ131</f>
        <v>100</v>
      </c>
      <c r="AE131" s="136">
        <v>100</v>
      </c>
      <c r="AF131" s="136">
        <v>100</v>
      </c>
      <c r="AG131" s="136">
        <v>100</v>
      </c>
      <c r="AH131" s="136">
        <v>100</v>
      </c>
      <c r="AI131" s="136">
        <v>100</v>
      </c>
      <c r="AJ131" s="130">
        <v>100</v>
      </c>
      <c r="AK131" s="130">
        <v>100</v>
      </c>
      <c r="AL131" s="130">
        <v>100</v>
      </c>
    </row>
    <row r="132" spans="1:38">
      <c r="A132" s="179"/>
      <c r="B132" s="181"/>
      <c r="C132" s="170"/>
      <c r="D132" s="193"/>
      <c r="E132" s="193"/>
      <c r="F132" s="196"/>
      <c r="G132" s="210"/>
      <c r="H132" s="29" t="s">
        <v>131</v>
      </c>
      <c r="I132" s="28">
        <f>K132+O132+S132+W132</f>
        <v>1885870.77</v>
      </c>
      <c r="J132" s="28">
        <f>M132+Q132+U132+Y132</f>
        <v>1885870.77</v>
      </c>
      <c r="K132" s="41">
        <v>275400</v>
      </c>
      <c r="L132" s="41"/>
      <c r="M132" s="41">
        <v>275400</v>
      </c>
      <c r="N132" s="41"/>
      <c r="O132" s="41">
        <v>401550.25</v>
      </c>
      <c r="P132" s="41"/>
      <c r="Q132" s="41">
        <v>401550.25</v>
      </c>
      <c r="R132" s="41"/>
      <c r="S132" s="41">
        <v>687855.16</v>
      </c>
      <c r="T132" s="41"/>
      <c r="U132" s="41">
        <v>687855.16</v>
      </c>
      <c r="V132" s="28"/>
      <c r="W132" s="41">
        <v>521065.36</v>
      </c>
      <c r="X132" s="41"/>
      <c r="Y132" s="41">
        <v>521065.36</v>
      </c>
      <c r="Z132" s="41"/>
      <c r="AA132" s="208"/>
      <c r="AB132" s="137"/>
      <c r="AC132" s="137"/>
      <c r="AD132" s="137"/>
      <c r="AE132" s="137"/>
      <c r="AF132" s="137"/>
      <c r="AG132" s="137"/>
      <c r="AH132" s="137"/>
      <c r="AI132" s="137"/>
      <c r="AJ132" s="131"/>
      <c r="AK132" s="131"/>
      <c r="AL132" s="131"/>
    </row>
    <row r="133" spans="1:38">
      <c r="A133" s="179"/>
      <c r="B133" s="181"/>
      <c r="C133" s="170"/>
      <c r="D133" s="193"/>
      <c r="E133" s="193"/>
      <c r="F133" s="196"/>
      <c r="G133" s="210"/>
      <c r="H133" s="29" t="s">
        <v>132</v>
      </c>
      <c r="I133" s="28">
        <f>K133+O133+S133+W133</f>
        <v>0</v>
      </c>
      <c r="J133" s="28">
        <f>M133+Q133+U133+Y133</f>
        <v>0</v>
      </c>
      <c r="K133" s="41"/>
      <c r="L133" s="41"/>
      <c r="M133" s="41"/>
      <c r="N133" s="41"/>
      <c r="O133" s="41"/>
      <c r="P133" s="41"/>
      <c r="Q133" s="41"/>
      <c r="R133" s="41"/>
      <c r="S133" s="41"/>
      <c r="T133" s="41"/>
      <c r="U133" s="41"/>
      <c r="V133" s="28"/>
      <c r="W133" s="41"/>
      <c r="X133" s="41"/>
      <c r="Y133" s="41"/>
      <c r="Z133" s="41"/>
      <c r="AA133" s="208"/>
      <c r="AB133" s="137"/>
      <c r="AC133" s="137"/>
      <c r="AD133" s="137"/>
      <c r="AE133" s="137"/>
      <c r="AF133" s="137"/>
      <c r="AG133" s="137"/>
      <c r="AH133" s="137"/>
      <c r="AI133" s="137"/>
      <c r="AJ133" s="131"/>
      <c r="AK133" s="131"/>
      <c r="AL133" s="131"/>
    </row>
    <row r="134" spans="1:38">
      <c r="A134" s="179"/>
      <c r="B134" s="181"/>
      <c r="C134" s="170"/>
      <c r="D134" s="193"/>
      <c r="E134" s="193"/>
      <c r="F134" s="196"/>
      <c r="G134" s="210"/>
      <c r="H134" s="29" t="s">
        <v>133</v>
      </c>
      <c r="I134" s="28">
        <f>K134+S134</f>
        <v>0</v>
      </c>
      <c r="J134" s="28">
        <f>M134+U134</f>
        <v>0</v>
      </c>
      <c r="K134" s="41"/>
      <c r="L134" s="41"/>
      <c r="M134" s="41"/>
      <c r="N134" s="41"/>
      <c r="O134" s="41"/>
      <c r="P134" s="41"/>
      <c r="Q134" s="41"/>
      <c r="R134" s="41"/>
      <c r="S134" s="41"/>
      <c r="T134" s="41"/>
      <c r="U134" s="41"/>
      <c r="V134" s="28"/>
      <c r="W134" s="41"/>
      <c r="X134" s="41"/>
      <c r="Y134" s="41"/>
      <c r="Z134" s="41"/>
      <c r="AA134" s="208"/>
      <c r="AB134" s="137"/>
      <c r="AC134" s="137"/>
      <c r="AD134" s="137"/>
      <c r="AE134" s="137"/>
      <c r="AF134" s="137"/>
      <c r="AG134" s="137"/>
      <c r="AH134" s="137"/>
      <c r="AI134" s="137"/>
      <c r="AJ134" s="131"/>
      <c r="AK134" s="131"/>
      <c r="AL134" s="131"/>
    </row>
    <row r="135" spans="1:38" ht="36.75" customHeight="1">
      <c r="A135" s="179"/>
      <c r="B135" s="182"/>
      <c r="C135" s="171"/>
      <c r="D135" s="194"/>
      <c r="E135" s="194"/>
      <c r="F135" s="197"/>
      <c r="G135" s="211"/>
      <c r="H135" s="29" t="s">
        <v>134</v>
      </c>
      <c r="I135" s="28">
        <f>K135+S135</f>
        <v>0</v>
      </c>
      <c r="J135" s="28">
        <f>M135+U135</f>
        <v>0</v>
      </c>
      <c r="K135" s="41"/>
      <c r="L135" s="41"/>
      <c r="M135" s="41"/>
      <c r="N135" s="41"/>
      <c r="O135" s="41"/>
      <c r="P135" s="41"/>
      <c r="Q135" s="41"/>
      <c r="R135" s="41"/>
      <c r="S135" s="41"/>
      <c r="T135" s="41"/>
      <c r="U135" s="41"/>
      <c r="V135" s="28"/>
      <c r="W135" s="41"/>
      <c r="X135" s="41"/>
      <c r="Y135" s="41"/>
      <c r="Z135" s="41"/>
      <c r="AA135" s="208"/>
      <c r="AB135" s="138"/>
      <c r="AC135" s="138"/>
      <c r="AD135" s="138"/>
      <c r="AE135" s="138"/>
      <c r="AF135" s="138"/>
      <c r="AG135" s="138"/>
      <c r="AH135" s="138"/>
      <c r="AI135" s="138"/>
      <c r="AJ135" s="132"/>
      <c r="AK135" s="132"/>
      <c r="AL135" s="132"/>
    </row>
    <row r="136" spans="1:38" ht="19.5" customHeight="1">
      <c r="A136" s="198" t="s">
        <v>139</v>
      </c>
      <c r="B136" s="180" t="s">
        <v>182</v>
      </c>
      <c r="C136" s="169" t="s">
        <v>180</v>
      </c>
      <c r="D136" s="192"/>
      <c r="E136" s="192"/>
      <c r="F136" s="195"/>
      <c r="G136" s="209"/>
      <c r="H136" s="29" t="s">
        <v>124</v>
      </c>
      <c r="I136" s="28">
        <f t="shared" ref="I136:U136" si="106">I137+I138+I139+I140</f>
        <v>0</v>
      </c>
      <c r="J136" s="28">
        <f t="shared" si="106"/>
        <v>0</v>
      </c>
      <c r="K136" s="41">
        <f t="shared" si="106"/>
        <v>0</v>
      </c>
      <c r="L136" s="41">
        <f t="shared" si="106"/>
        <v>0</v>
      </c>
      <c r="M136" s="41">
        <f t="shared" si="106"/>
        <v>0</v>
      </c>
      <c r="N136" s="41">
        <f t="shared" si="106"/>
        <v>0</v>
      </c>
      <c r="O136" s="41">
        <f t="shared" si="106"/>
        <v>0</v>
      </c>
      <c r="P136" s="41">
        <f t="shared" si="106"/>
        <v>0</v>
      </c>
      <c r="Q136" s="41">
        <f t="shared" si="106"/>
        <v>0</v>
      </c>
      <c r="R136" s="41">
        <f t="shared" si="106"/>
        <v>0</v>
      </c>
      <c r="S136" s="41">
        <f t="shared" si="106"/>
        <v>0</v>
      </c>
      <c r="T136" s="41">
        <f t="shared" si="106"/>
        <v>0</v>
      </c>
      <c r="U136" s="41">
        <f t="shared" si="106"/>
        <v>0</v>
      </c>
      <c r="V136" s="28">
        <f>V137+V138+V139+V140</f>
        <v>0</v>
      </c>
      <c r="W136" s="41">
        <f t="shared" ref="W136:Z136" si="107">W137+W138+W139+W140</f>
        <v>0</v>
      </c>
      <c r="X136" s="41">
        <f t="shared" si="107"/>
        <v>0</v>
      </c>
      <c r="Y136" s="41">
        <f t="shared" si="107"/>
        <v>0</v>
      </c>
      <c r="Z136" s="41">
        <f t="shared" si="107"/>
        <v>0</v>
      </c>
      <c r="AA136" s="208" t="s">
        <v>183</v>
      </c>
      <c r="AB136" s="136" t="s">
        <v>184</v>
      </c>
      <c r="AC136" s="136">
        <f>AI136</f>
        <v>0</v>
      </c>
      <c r="AD136" s="136">
        <f>AJ136</f>
        <v>0</v>
      </c>
      <c r="AE136" s="136">
        <v>0</v>
      </c>
      <c r="AF136" s="136">
        <v>0</v>
      </c>
      <c r="AG136" s="136">
        <v>0</v>
      </c>
      <c r="AH136" s="136">
        <v>0</v>
      </c>
      <c r="AI136" s="136">
        <v>0</v>
      </c>
      <c r="AJ136" s="130">
        <v>0</v>
      </c>
      <c r="AK136" s="130">
        <v>0</v>
      </c>
      <c r="AL136" s="130">
        <v>0</v>
      </c>
    </row>
    <row r="137" spans="1:38">
      <c r="A137" s="199"/>
      <c r="B137" s="181"/>
      <c r="C137" s="170"/>
      <c r="D137" s="193"/>
      <c r="E137" s="193"/>
      <c r="F137" s="196"/>
      <c r="G137" s="210"/>
      <c r="H137" s="29" t="s">
        <v>131</v>
      </c>
      <c r="I137" s="28">
        <f>S137</f>
        <v>0</v>
      </c>
      <c r="J137" s="28">
        <f>U137</f>
        <v>0</v>
      </c>
      <c r="K137" s="41"/>
      <c r="L137" s="41"/>
      <c r="M137" s="41"/>
      <c r="N137" s="41"/>
      <c r="O137" s="41"/>
      <c r="P137" s="41"/>
      <c r="Q137" s="41"/>
      <c r="R137" s="41"/>
      <c r="S137" s="41"/>
      <c r="T137" s="41"/>
      <c r="U137" s="41"/>
      <c r="V137" s="28"/>
      <c r="W137" s="41"/>
      <c r="X137" s="41"/>
      <c r="Y137" s="41"/>
      <c r="Z137" s="41"/>
      <c r="AA137" s="208"/>
      <c r="AB137" s="137"/>
      <c r="AC137" s="137"/>
      <c r="AD137" s="137"/>
      <c r="AE137" s="137"/>
      <c r="AF137" s="137"/>
      <c r="AG137" s="137"/>
      <c r="AH137" s="137"/>
      <c r="AI137" s="137"/>
      <c r="AJ137" s="131"/>
      <c r="AK137" s="131"/>
      <c r="AL137" s="131"/>
    </row>
    <row r="138" spans="1:38">
      <c r="A138" s="199"/>
      <c r="B138" s="181"/>
      <c r="C138" s="170"/>
      <c r="D138" s="193"/>
      <c r="E138" s="193"/>
      <c r="F138" s="196"/>
      <c r="G138" s="210"/>
      <c r="H138" s="29" t="s">
        <v>132</v>
      </c>
      <c r="I138" s="28">
        <f>S138</f>
        <v>0</v>
      </c>
      <c r="J138" s="28">
        <f>U138</f>
        <v>0</v>
      </c>
      <c r="K138" s="41"/>
      <c r="L138" s="41"/>
      <c r="M138" s="41"/>
      <c r="N138" s="41"/>
      <c r="O138" s="41"/>
      <c r="P138" s="41"/>
      <c r="Q138" s="41"/>
      <c r="R138" s="41"/>
      <c r="S138" s="41"/>
      <c r="T138" s="41"/>
      <c r="U138" s="41"/>
      <c r="V138" s="28"/>
      <c r="W138" s="41"/>
      <c r="X138" s="41"/>
      <c r="Y138" s="41"/>
      <c r="Z138" s="41"/>
      <c r="AA138" s="208"/>
      <c r="AB138" s="137"/>
      <c r="AC138" s="137"/>
      <c r="AD138" s="137"/>
      <c r="AE138" s="137"/>
      <c r="AF138" s="137"/>
      <c r="AG138" s="137"/>
      <c r="AH138" s="137"/>
      <c r="AI138" s="137"/>
      <c r="AJ138" s="131"/>
      <c r="AK138" s="131"/>
      <c r="AL138" s="131"/>
    </row>
    <row r="139" spans="1:38">
      <c r="A139" s="199"/>
      <c r="B139" s="181"/>
      <c r="C139" s="170"/>
      <c r="D139" s="193"/>
      <c r="E139" s="193"/>
      <c r="F139" s="196"/>
      <c r="G139" s="210"/>
      <c r="H139" s="29" t="s">
        <v>133</v>
      </c>
      <c r="I139" s="28">
        <f>S139</f>
        <v>0</v>
      </c>
      <c r="J139" s="28">
        <f>U139</f>
        <v>0</v>
      </c>
      <c r="K139" s="41"/>
      <c r="L139" s="41"/>
      <c r="M139" s="41"/>
      <c r="N139" s="41"/>
      <c r="O139" s="41"/>
      <c r="P139" s="41"/>
      <c r="Q139" s="41"/>
      <c r="R139" s="41"/>
      <c r="S139" s="41"/>
      <c r="T139" s="41"/>
      <c r="U139" s="41"/>
      <c r="V139" s="28"/>
      <c r="W139" s="41"/>
      <c r="X139" s="41"/>
      <c r="Y139" s="41"/>
      <c r="Z139" s="41"/>
      <c r="AA139" s="208"/>
      <c r="AB139" s="137"/>
      <c r="AC139" s="137"/>
      <c r="AD139" s="137"/>
      <c r="AE139" s="137"/>
      <c r="AF139" s="137"/>
      <c r="AG139" s="137"/>
      <c r="AH139" s="137"/>
      <c r="AI139" s="137"/>
      <c r="AJ139" s="131"/>
      <c r="AK139" s="131"/>
      <c r="AL139" s="131"/>
    </row>
    <row r="140" spans="1:38">
      <c r="A140" s="199"/>
      <c r="B140" s="182"/>
      <c r="C140" s="171"/>
      <c r="D140" s="194"/>
      <c r="E140" s="194"/>
      <c r="F140" s="197"/>
      <c r="G140" s="211"/>
      <c r="H140" s="29" t="s">
        <v>134</v>
      </c>
      <c r="I140" s="28">
        <f>S140</f>
        <v>0</v>
      </c>
      <c r="J140" s="28">
        <f>U140</f>
        <v>0</v>
      </c>
      <c r="K140" s="41"/>
      <c r="L140" s="41"/>
      <c r="M140" s="41"/>
      <c r="N140" s="41"/>
      <c r="O140" s="41"/>
      <c r="P140" s="41"/>
      <c r="Q140" s="41"/>
      <c r="R140" s="41"/>
      <c r="S140" s="41"/>
      <c r="T140" s="41"/>
      <c r="U140" s="41"/>
      <c r="V140" s="28"/>
      <c r="W140" s="41"/>
      <c r="X140" s="41"/>
      <c r="Y140" s="41"/>
      <c r="Z140" s="41"/>
      <c r="AA140" s="208"/>
      <c r="AB140" s="138"/>
      <c r="AC140" s="138"/>
      <c r="AD140" s="138"/>
      <c r="AE140" s="138"/>
      <c r="AF140" s="138"/>
      <c r="AG140" s="138"/>
      <c r="AH140" s="138"/>
      <c r="AI140" s="138"/>
      <c r="AJ140" s="132"/>
      <c r="AK140" s="132"/>
      <c r="AL140" s="132"/>
    </row>
    <row r="141" spans="1:38" ht="25.5" hidden="1">
      <c r="A141" s="199"/>
      <c r="B141" s="201" t="s">
        <v>185</v>
      </c>
      <c r="C141" s="169" t="s">
        <v>180</v>
      </c>
      <c r="D141" s="204"/>
      <c r="E141" s="204"/>
      <c r="F141" s="204"/>
      <c r="G141" s="204"/>
      <c r="H141" s="29" t="s">
        <v>124</v>
      </c>
      <c r="I141" s="28">
        <f t="shared" ref="I141:Z141" si="108">I142+I143+I144+I145</f>
        <v>0</v>
      </c>
      <c r="J141" s="28">
        <f t="shared" si="108"/>
        <v>0</v>
      </c>
      <c r="K141" s="41">
        <f t="shared" si="108"/>
        <v>0</v>
      </c>
      <c r="L141" s="41">
        <f t="shared" si="108"/>
        <v>0</v>
      </c>
      <c r="M141" s="41">
        <f t="shared" si="108"/>
        <v>0</v>
      </c>
      <c r="N141" s="41">
        <f t="shared" si="108"/>
        <v>0</v>
      </c>
      <c r="O141" s="41">
        <f t="shared" si="108"/>
        <v>0</v>
      </c>
      <c r="P141" s="41">
        <f t="shared" si="108"/>
        <v>0</v>
      </c>
      <c r="Q141" s="41">
        <f t="shared" si="108"/>
        <v>0</v>
      </c>
      <c r="R141" s="41">
        <f t="shared" si="108"/>
        <v>0</v>
      </c>
      <c r="S141" s="41">
        <f t="shared" si="108"/>
        <v>0</v>
      </c>
      <c r="T141" s="41">
        <f t="shared" si="108"/>
        <v>0</v>
      </c>
      <c r="U141" s="41">
        <f t="shared" si="108"/>
        <v>0</v>
      </c>
      <c r="V141" s="28">
        <f t="shared" si="108"/>
        <v>0</v>
      </c>
      <c r="W141" s="41">
        <f t="shared" si="108"/>
        <v>0</v>
      </c>
      <c r="X141" s="41">
        <f t="shared" si="108"/>
        <v>0</v>
      </c>
      <c r="Y141" s="41">
        <f t="shared" si="108"/>
        <v>0</v>
      </c>
      <c r="Z141" s="41">
        <f t="shared" si="108"/>
        <v>0</v>
      </c>
      <c r="AA141" s="207" t="s">
        <v>27</v>
      </c>
      <c r="AB141" s="136"/>
      <c r="AC141" s="136"/>
      <c r="AD141" s="136"/>
      <c r="AE141" s="136"/>
      <c r="AF141" s="136"/>
      <c r="AG141" s="136"/>
      <c r="AH141" s="136"/>
      <c r="AI141" s="136"/>
      <c r="AJ141" s="130"/>
      <c r="AK141" s="130"/>
      <c r="AL141" s="130"/>
    </row>
    <row r="142" spans="1:38" hidden="1">
      <c r="A142" s="199"/>
      <c r="B142" s="202"/>
      <c r="C142" s="170"/>
      <c r="D142" s="205"/>
      <c r="E142" s="205"/>
      <c r="F142" s="205"/>
      <c r="G142" s="205"/>
      <c r="H142" s="29" t="s">
        <v>131</v>
      </c>
      <c r="I142" s="28">
        <f>S142</f>
        <v>0</v>
      </c>
      <c r="J142" s="28">
        <f>U142</f>
        <v>0</v>
      </c>
      <c r="K142" s="41"/>
      <c r="L142" s="41"/>
      <c r="M142" s="41"/>
      <c r="N142" s="41"/>
      <c r="O142" s="41"/>
      <c r="P142" s="41"/>
      <c r="Q142" s="41"/>
      <c r="R142" s="41"/>
      <c r="S142" s="41"/>
      <c r="T142" s="41"/>
      <c r="U142" s="41"/>
      <c r="V142" s="28"/>
      <c r="W142" s="41"/>
      <c r="X142" s="41"/>
      <c r="Y142" s="41"/>
      <c r="Z142" s="41"/>
      <c r="AA142" s="207"/>
      <c r="AB142" s="137"/>
      <c r="AC142" s="137"/>
      <c r="AD142" s="137"/>
      <c r="AE142" s="137"/>
      <c r="AF142" s="137"/>
      <c r="AG142" s="137"/>
      <c r="AH142" s="137"/>
      <c r="AI142" s="137"/>
      <c r="AJ142" s="131"/>
      <c r="AK142" s="131"/>
      <c r="AL142" s="131"/>
    </row>
    <row r="143" spans="1:38" hidden="1">
      <c r="A143" s="199"/>
      <c r="B143" s="202"/>
      <c r="C143" s="170"/>
      <c r="D143" s="205"/>
      <c r="E143" s="205"/>
      <c r="F143" s="205"/>
      <c r="G143" s="205"/>
      <c r="H143" s="29" t="s">
        <v>132</v>
      </c>
      <c r="I143" s="28">
        <f>S143</f>
        <v>0</v>
      </c>
      <c r="J143" s="28">
        <f>U143</f>
        <v>0</v>
      </c>
      <c r="K143" s="41"/>
      <c r="L143" s="41"/>
      <c r="M143" s="41"/>
      <c r="N143" s="41"/>
      <c r="O143" s="41"/>
      <c r="P143" s="41"/>
      <c r="Q143" s="41"/>
      <c r="R143" s="41"/>
      <c r="S143" s="41"/>
      <c r="T143" s="41"/>
      <c r="U143" s="41"/>
      <c r="V143" s="28"/>
      <c r="W143" s="41"/>
      <c r="X143" s="41"/>
      <c r="Y143" s="41"/>
      <c r="Z143" s="41"/>
      <c r="AA143" s="207"/>
      <c r="AB143" s="137"/>
      <c r="AC143" s="137"/>
      <c r="AD143" s="137"/>
      <c r="AE143" s="137"/>
      <c r="AF143" s="137"/>
      <c r="AG143" s="137"/>
      <c r="AH143" s="137"/>
      <c r="AI143" s="137"/>
      <c r="AJ143" s="131"/>
      <c r="AK143" s="131"/>
      <c r="AL143" s="131"/>
    </row>
    <row r="144" spans="1:38" hidden="1">
      <c r="A144" s="199"/>
      <c r="B144" s="202"/>
      <c r="C144" s="170"/>
      <c r="D144" s="205"/>
      <c r="E144" s="205"/>
      <c r="F144" s="205"/>
      <c r="G144" s="205"/>
      <c r="H144" s="29" t="s">
        <v>133</v>
      </c>
      <c r="I144" s="28">
        <f>S144</f>
        <v>0</v>
      </c>
      <c r="J144" s="28">
        <f>U144</f>
        <v>0</v>
      </c>
      <c r="K144" s="41"/>
      <c r="L144" s="41"/>
      <c r="M144" s="41"/>
      <c r="N144" s="41"/>
      <c r="O144" s="41"/>
      <c r="P144" s="41"/>
      <c r="Q144" s="41"/>
      <c r="R144" s="41"/>
      <c r="S144" s="41"/>
      <c r="T144" s="41"/>
      <c r="U144" s="41"/>
      <c r="V144" s="28"/>
      <c r="W144" s="41"/>
      <c r="X144" s="41"/>
      <c r="Y144" s="41"/>
      <c r="Z144" s="41"/>
      <c r="AA144" s="207"/>
      <c r="AB144" s="137"/>
      <c r="AC144" s="137"/>
      <c r="AD144" s="137"/>
      <c r="AE144" s="137"/>
      <c r="AF144" s="137"/>
      <c r="AG144" s="137"/>
      <c r="AH144" s="137"/>
      <c r="AI144" s="137"/>
      <c r="AJ144" s="131"/>
      <c r="AK144" s="131"/>
      <c r="AL144" s="131"/>
    </row>
    <row r="145" spans="1:38" hidden="1">
      <c r="A145" s="199"/>
      <c r="B145" s="203"/>
      <c r="C145" s="171"/>
      <c r="D145" s="206"/>
      <c r="E145" s="206"/>
      <c r="F145" s="206"/>
      <c r="G145" s="206"/>
      <c r="H145" s="29" t="s">
        <v>134</v>
      </c>
      <c r="I145" s="28">
        <f>S145</f>
        <v>0</v>
      </c>
      <c r="J145" s="28">
        <f>U145</f>
        <v>0</v>
      </c>
      <c r="K145" s="41"/>
      <c r="L145" s="41"/>
      <c r="M145" s="41"/>
      <c r="N145" s="41"/>
      <c r="O145" s="41"/>
      <c r="P145" s="41"/>
      <c r="Q145" s="41"/>
      <c r="R145" s="41"/>
      <c r="S145" s="41"/>
      <c r="T145" s="41"/>
      <c r="U145" s="41"/>
      <c r="V145" s="28"/>
      <c r="W145" s="41"/>
      <c r="X145" s="41"/>
      <c r="Y145" s="41"/>
      <c r="Z145" s="41"/>
      <c r="AA145" s="207"/>
      <c r="AB145" s="138"/>
      <c r="AC145" s="138"/>
      <c r="AD145" s="138"/>
      <c r="AE145" s="138"/>
      <c r="AF145" s="138"/>
      <c r="AG145" s="138"/>
      <c r="AH145" s="138"/>
      <c r="AI145" s="138"/>
      <c r="AJ145" s="132"/>
      <c r="AK145" s="132"/>
      <c r="AL145" s="132"/>
    </row>
    <row r="146" spans="1:38" ht="25.5" hidden="1">
      <c r="A146" s="199"/>
      <c r="B146" s="201" t="s">
        <v>186</v>
      </c>
      <c r="C146" s="169" t="s">
        <v>180</v>
      </c>
      <c r="D146" s="204"/>
      <c r="E146" s="204"/>
      <c r="F146" s="204"/>
      <c r="G146" s="204"/>
      <c r="H146" s="29" t="s">
        <v>124</v>
      </c>
      <c r="I146" s="28">
        <f t="shared" ref="I146:Z146" si="109">I147+I148+I149+I150</f>
        <v>0</v>
      </c>
      <c r="J146" s="28">
        <f t="shared" si="109"/>
        <v>0</v>
      </c>
      <c r="K146" s="41">
        <f t="shared" si="109"/>
        <v>0</v>
      </c>
      <c r="L146" s="41">
        <f t="shared" si="109"/>
        <v>0</v>
      </c>
      <c r="M146" s="41">
        <f t="shared" si="109"/>
        <v>0</v>
      </c>
      <c r="N146" s="41">
        <f t="shared" si="109"/>
        <v>0</v>
      </c>
      <c r="O146" s="41">
        <f t="shared" si="109"/>
        <v>0</v>
      </c>
      <c r="P146" s="41">
        <f t="shared" si="109"/>
        <v>0</v>
      </c>
      <c r="Q146" s="41">
        <f t="shared" si="109"/>
        <v>0</v>
      </c>
      <c r="R146" s="41">
        <f t="shared" si="109"/>
        <v>0</v>
      </c>
      <c r="S146" s="41">
        <f t="shared" si="109"/>
        <v>0</v>
      </c>
      <c r="T146" s="41">
        <f t="shared" si="109"/>
        <v>0</v>
      </c>
      <c r="U146" s="41">
        <f t="shared" si="109"/>
        <v>0</v>
      </c>
      <c r="V146" s="28">
        <f t="shared" si="109"/>
        <v>0</v>
      </c>
      <c r="W146" s="41">
        <f t="shared" si="109"/>
        <v>0</v>
      </c>
      <c r="X146" s="41">
        <f t="shared" si="109"/>
        <v>0</v>
      </c>
      <c r="Y146" s="41">
        <f t="shared" si="109"/>
        <v>0</v>
      </c>
      <c r="Z146" s="41">
        <f t="shared" si="109"/>
        <v>0</v>
      </c>
      <c r="AA146" s="207" t="s">
        <v>27</v>
      </c>
      <c r="AB146" s="136"/>
      <c r="AC146" s="136"/>
      <c r="AD146" s="136"/>
      <c r="AE146" s="136"/>
      <c r="AF146" s="136"/>
      <c r="AG146" s="136"/>
      <c r="AH146" s="136"/>
      <c r="AI146" s="136"/>
      <c r="AJ146" s="130"/>
      <c r="AK146" s="130"/>
      <c r="AL146" s="130"/>
    </row>
    <row r="147" spans="1:38" hidden="1">
      <c r="A147" s="199"/>
      <c r="B147" s="202"/>
      <c r="C147" s="170"/>
      <c r="D147" s="205"/>
      <c r="E147" s="205"/>
      <c r="F147" s="205"/>
      <c r="G147" s="205"/>
      <c r="H147" s="29" t="s">
        <v>131</v>
      </c>
      <c r="I147" s="28">
        <f>S147</f>
        <v>0</v>
      </c>
      <c r="J147" s="28">
        <f>U147</f>
        <v>0</v>
      </c>
      <c r="K147" s="41"/>
      <c r="L147" s="41"/>
      <c r="M147" s="41"/>
      <c r="N147" s="41"/>
      <c r="O147" s="41"/>
      <c r="P147" s="41"/>
      <c r="Q147" s="41"/>
      <c r="R147" s="41"/>
      <c r="S147" s="41"/>
      <c r="T147" s="41"/>
      <c r="U147" s="41"/>
      <c r="V147" s="28"/>
      <c r="W147" s="41"/>
      <c r="X147" s="41"/>
      <c r="Y147" s="41"/>
      <c r="Z147" s="41"/>
      <c r="AA147" s="207"/>
      <c r="AB147" s="137"/>
      <c r="AC147" s="137"/>
      <c r="AD147" s="137"/>
      <c r="AE147" s="137"/>
      <c r="AF147" s="137"/>
      <c r="AG147" s="137"/>
      <c r="AH147" s="137"/>
      <c r="AI147" s="137"/>
      <c r="AJ147" s="131"/>
      <c r="AK147" s="131"/>
      <c r="AL147" s="131"/>
    </row>
    <row r="148" spans="1:38" hidden="1">
      <c r="A148" s="199"/>
      <c r="B148" s="202"/>
      <c r="C148" s="170"/>
      <c r="D148" s="205"/>
      <c r="E148" s="205"/>
      <c r="F148" s="205"/>
      <c r="G148" s="205"/>
      <c r="H148" s="29" t="s">
        <v>132</v>
      </c>
      <c r="I148" s="28">
        <f>S148</f>
        <v>0</v>
      </c>
      <c r="J148" s="28">
        <f>U148</f>
        <v>0</v>
      </c>
      <c r="K148" s="41"/>
      <c r="L148" s="41"/>
      <c r="M148" s="41"/>
      <c r="N148" s="41"/>
      <c r="O148" s="41"/>
      <c r="P148" s="41"/>
      <c r="Q148" s="41"/>
      <c r="R148" s="41"/>
      <c r="S148" s="41"/>
      <c r="T148" s="41"/>
      <c r="U148" s="41"/>
      <c r="V148" s="28"/>
      <c r="W148" s="41"/>
      <c r="X148" s="41"/>
      <c r="Y148" s="41"/>
      <c r="Z148" s="41"/>
      <c r="AA148" s="207"/>
      <c r="AB148" s="137"/>
      <c r="AC148" s="137"/>
      <c r="AD148" s="137"/>
      <c r="AE148" s="137"/>
      <c r="AF148" s="137"/>
      <c r="AG148" s="137"/>
      <c r="AH148" s="137"/>
      <c r="AI148" s="137"/>
      <c r="AJ148" s="131"/>
      <c r="AK148" s="131"/>
      <c r="AL148" s="131"/>
    </row>
    <row r="149" spans="1:38" hidden="1">
      <c r="A149" s="199"/>
      <c r="B149" s="202"/>
      <c r="C149" s="170"/>
      <c r="D149" s="205"/>
      <c r="E149" s="205"/>
      <c r="F149" s="205"/>
      <c r="G149" s="205"/>
      <c r="H149" s="29" t="s">
        <v>133</v>
      </c>
      <c r="I149" s="28">
        <f>S149</f>
        <v>0</v>
      </c>
      <c r="J149" s="28">
        <f>U149</f>
        <v>0</v>
      </c>
      <c r="K149" s="41"/>
      <c r="L149" s="41"/>
      <c r="M149" s="41"/>
      <c r="N149" s="41"/>
      <c r="O149" s="41"/>
      <c r="P149" s="41"/>
      <c r="Q149" s="41"/>
      <c r="R149" s="41"/>
      <c r="S149" s="41"/>
      <c r="T149" s="41"/>
      <c r="U149" s="41"/>
      <c r="V149" s="28"/>
      <c r="W149" s="41"/>
      <c r="X149" s="41"/>
      <c r="Y149" s="41"/>
      <c r="Z149" s="41"/>
      <c r="AA149" s="207"/>
      <c r="AB149" s="137"/>
      <c r="AC149" s="137"/>
      <c r="AD149" s="137"/>
      <c r="AE149" s="137"/>
      <c r="AF149" s="137"/>
      <c r="AG149" s="137"/>
      <c r="AH149" s="137"/>
      <c r="AI149" s="137"/>
      <c r="AJ149" s="131"/>
      <c r="AK149" s="131"/>
      <c r="AL149" s="131"/>
    </row>
    <row r="150" spans="1:38" ht="15.75" hidden="1" customHeight="1">
      <c r="A150" s="200"/>
      <c r="B150" s="203"/>
      <c r="C150" s="171"/>
      <c r="D150" s="206"/>
      <c r="E150" s="206"/>
      <c r="F150" s="206"/>
      <c r="G150" s="206"/>
      <c r="H150" s="29" t="s">
        <v>134</v>
      </c>
      <c r="I150" s="28">
        <f>S150</f>
        <v>0</v>
      </c>
      <c r="J150" s="28">
        <f>U150</f>
        <v>0</v>
      </c>
      <c r="K150" s="41"/>
      <c r="L150" s="41"/>
      <c r="M150" s="41"/>
      <c r="N150" s="41"/>
      <c r="O150" s="41"/>
      <c r="P150" s="41"/>
      <c r="Q150" s="41"/>
      <c r="R150" s="41"/>
      <c r="S150" s="41"/>
      <c r="T150" s="41"/>
      <c r="U150" s="41"/>
      <c r="V150" s="28"/>
      <c r="W150" s="41"/>
      <c r="X150" s="41"/>
      <c r="Y150" s="41"/>
      <c r="Z150" s="41"/>
      <c r="AA150" s="207"/>
      <c r="AB150" s="138"/>
      <c r="AC150" s="138"/>
      <c r="AD150" s="138"/>
      <c r="AE150" s="138"/>
      <c r="AF150" s="138"/>
      <c r="AG150" s="138"/>
      <c r="AH150" s="138"/>
      <c r="AI150" s="138"/>
      <c r="AJ150" s="132"/>
      <c r="AK150" s="132"/>
      <c r="AL150" s="132"/>
    </row>
    <row r="151" spans="1:38" ht="25.5">
      <c r="A151" s="179" t="s">
        <v>153</v>
      </c>
      <c r="B151" s="180" t="s">
        <v>68</v>
      </c>
      <c r="C151" s="169" t="s">
        <v>180</v>
      </c>
      <c r="D151" s="46"/>
      <c r="E151" s="46"/>
      <c r="F151" s="46"/>
      <c r="G151" s="46"/>
      <c r="H151" s="29" t="s">
        <v>124</v>
      </c>
      <c r="I151" s="28">
        <f>I152+I153+I154+I155</f>
        <v>6413516.8999999994</v>
      </c>
      <c r="J151" s="28">
        <f t="shared" ref="J151:Z151" si="110">J152+J153+J154+J155</f>
        <v>6413516.8999999994</v>
      </c>
      <c r="K151" s="36">
        <f t="shared" si="110"/>
        <v>2277868.75</v>
      </c>
      <c r="L151" s="38">
        <f t="shared" si="110"/>
        <v>0</v>
      </c>
      <c r="M151" s="41">
        <f t="shared" si="110"/>
        <v>2277868.75</v>
      </c>
      <c r="N151" s="38">
        <f t="shared" si="110"/>
        <v>0</v>
      </c>
      <c r="O151" s="36">
        <f t="shared" si="110"/>
        <v>104869.75</v>
      </c>
      <c r="P151" s="38">
        <f t="shared" si="110"/>
        <v>0</v>
      </c>
      <c r="Q151" s="41">
        <f t="shared" si="110"/>
        <v>104869.75</v>
      </c>
      <c r="R151" s="38">
        <f t="shared" si="110"/>
        <v>0</v>
      </c>
      <c r="S151" s="36">
        <f t="shared" si="110"/>
        <v>1486799.15</v>
      </c>
      <c r="T151" s="38">
        <f t="shared" si="110"/>
        <v>0</v>
      </c>
      <c r="U151" s="41">
        <f t="shared" si="110"/>
        <v>1486799.15</v>
      </c>
      <c r="V151" s="30">
        <f t="shared" si="110"/>
        <v>0</v>
      </c>
      <c r="W151" s="41">
        <f t="shared" si="110"/>
        <v>2543979.25</v>
      </c>
      <c r="X151" s="41">
        <f t="shared" si="110"/>
        <v>0</v>
      </c>
      <c r="Y151" s="41">
        <f t="shared" si="110"/>
        <v>2543979.25</v>
      </c>
      <c r="Z151" s="41">
        <f t="shared" si="110"/>
        <v>0</v>
      </c>
      <c r="AA151" s="208" t="s">
        <v>187</v>
      </c>
      <c r="AB151" s="149" t="s">
        <v>48</v>
      </c>
      <c r="AC151" s="149">
        <f>AE151+AG151+AI151+AK151</f>
        <v>84</v>
      </c>
      <c r="AD151" s="149">
        <f>AF151+AH151+AJ151+AL151</f>
        <v>100</v>
      </c>
      <c r="AE151" s="136">
        <v>25</v>
      </c>
      <c r="AF151" s="136">
        <v>50</v>
      </c>
      <c r="AG151" s="149">
        <v>10</v>
      </c>
      <c r="AH151" s="149">
        <v>1</v>
      </c>
      <c r="AI151" s="149">
        <v>24</v>
      </c>
      <c r="AJ151" s="139">
        <v>24</v>
      </c>
      <c r="AK151" s="139">
        <v>25</v>
      </c>
      <c r="AL151" s="139">
        <v>25</v>
      </c>
    </row>
    <row r="152" spans="1:38">
      <c r="A152" s="179"/>
      <c r="B152" s="181"/>
      <c r="C152" s="170"/>
      <c r="D152" s="47">
        <v>25</v>
      </c>
      <c r="E152" s="47">
        <v>3</v>
      </c>
      <c r="F152" s="48" t="s">
        <v>129</v>
      </c>
      <c r="G152" s="49">
        <v>10030</v>
      </c>
      <c r="H152" s="29" t="s">
        <v>131</v>
      </c>
      <c r="I152" s="28">
        <f>K152+O152+S152+W152</f>
        <v>3041976.51</v>
      </c>
      <c r="J152" s="28">
        <f>M152+Q152+U152+Y152</f>
        <v>3041976.51</v>
      </c>
      <c r="K152" s="41">
        <v>1103683</v>
      </c>
      <c r="L152" s="38"/>
      <c r="M152" s="41">
        <v>1103683</v>
      </c>
      <c r="N152" s="38"/>
      <c r="O152" s="36">
        <v>104869.75</v>
      </c>
      <c r="P152" s="38"/>
      <c r="Q152" s="41">
        <v>104869.75</v>
      </c>
      <c r="R152" s="38"/>
      <c r="S152" s="36">
        <v>894260.75</v>
      </c>
      <c r="T152" s="38"/>
      <c r="U152" s="41">
        <v>894260.75</v>
      </c>
      <c r="V152" s="30"/>
      <c r="W152" s="41">
        <v>939163.01</v>
      </c>
      <c r="X152" s="41"/>
      <c r="Y152" s="41">
        <v>939163.01</v>
      </c>
      <c r="Z152" s="38"/>
      <c r="AA152" s="208"/>
      <c r="AB152" s="149"/>
      <c r="AC152" s="149"/>
      <c r="AD152" s="149"/>
      <c r="AE152" s="138"/>
      <c r="AF152" s="138"/>
      <c r="AG152" s="149"/>
      <c r="AH152" s="149"/>
      <c r="AI152" s="149"/>
      <c r="AJ152" s="139"/>
      <c r="AK152" s="139"/>
      <c r="AL152" s="139"/>
    </row>
    <row r="153" spans="1:38" ht="21" customHeight="1">
      <c r="A153" s="179"/>
      <c r="B153" s="181"/>
      <c r="C153" s="170"/>
      <c r="D153" s="47">
        <v>25</v>
      </c>
      <c r="E153" s="47">
        <v>3</v>
      </c>
      <c r="F153" s="48" t="s">
        <v>129</v>
      </c>
      <c r="G153" s="49">
        <v>71890</v>
      </c>
      <c r="H153" s="29" t="s">
        <v>132</v>
      </c>
      <c r="I153" s="28">
        <f t="shared" ref="I153:I155" si="111">K153+O153+S153+W153</f>
        <v>3371540.3899999997</v>
      </c>
      <c r="J153" s="28">
        <f t="shared" ref="J153:J155" si="112">M153+Q153+U153+Y153</f>
        <v>3371540.3899999997</v>
      </c>
      <c r="K153" s="41">
        <v>1174185.75</v>
      </c>
      <c r="L153" s="38"/>
      <c r="M153" s="41">
        <v>1174185.75</v>
      </c>
      <c r="N153" s="38"/>
      <c r="O153" s="36"/>
      <c r="P153" s="38"/>
      <c r="Q153" s="41"/>
      <c r="R153" s="38"/>
      <c r="S153" s="36">
        <v>592538.4</v>
      </c>
      <c r="T153" s="38"/>
      <c r="U153" s="41">
        <v>592538.4</v>
      </c>
      <c r="V153" s="30"/>
      <c r="W153" s="41">
        <v>1604816.24</v>
      </c>
      <c r="X153" s="41"/>
      <c r="Y153" s="41">
        <v>1604816.24</v>
      </c>
      <c r="Z153" s="41"/>
      <c r="AA153" s="133" t="s">
        <v>188</v>
      </c>
      <c r="AB153" s="136" t="s">
        <v>45</v>
      </c>
      <c r="AC153" s="136">
        <v>100</v>
      </c>
      <c r="AD153" s="136">
        <v>100</v>
      </c>
      <c r="AE153" s="136">
        <v>100</v>
      </c>
      <c r="AF153" s="136">
        <v>100</v>
      </c>
      <c r="AG153" s="136">
        <v>100</v>
      </c>
      <c r="AH153" s="130">
        <v>100</v>
      </c>
      <c r="AI153" s="136">
        <v>100</v>
      </c>
      <c r="AJ153" s="130">
        <v>100</v>
      </c>
      <c r="AK153" s="130">
        <v>100</v>
      </c>
      <c r="AL153" s="130">
        <v>100</v>
      </c>
    </row>
    <row r="154" spans="1:38" ht="15.75">
      <c r="A154" s="179"/>
      <c r="B154" s="181"/>
      <c r="C154" s="170"/>
      <c r="D154" s="50"/>
      <c r="E154" s="50"/>
      <c r="F154" s="50"/>
      <c r="G154" s="34"/>
      <c r="H154" s="29" t="s">
        <v>133</v>
      </c>
      <c r="I154" s="28">
        <f t="shared" si="111"/>
        <v>0</v>
      </c>
      <c r="J154" s="28">
        <f t="shared" si="112"/>
        <v>0</v>
      </c>
      <c r="K154" s="38"/>
      <c r="L154" s="38"/>
      <c r="M154" s="38"/>
      <c r="N154" s="38"/>
      <c r="O154" s="38"/>
      <c r="P154" s="38"/>
      <c r="Q154" s="38"/>
      <c r="R154" s="38"/>
      <c r="S154" s="38"/>
      <c r="T154" s="38"/>
      <c r="U154" s="38"/>
      <c r="V154" s="30"/>
      <c r="W154" s="38"/>
      <c r="X154" s="38"/>
      <c r="Y154" s="38"/>
      <c r="Z154" s="38"/>
      <c r="AA154" s="134"/>
      <c r="AB154" s="137"/>
      <c r="AC154" s="137"/>
      <c r="AD154" s="137"/>
      <c r="AE154" s="137"/>
      <c r="AF154" s="137"/>
      <c r="AG154" s="137"/>
      <c r="AH154" s="131"/>
      <c r="AI154" s="137"/>
      <c r="AJ154" s="131"/>
      <c r="AK154" s="131"/>
      <c r="AL154" s="131"/>
    </row>
    <row r="155" spans="1:38" ht="15.75">
      <c r="A155" s="179"/>
      <c r="B155" s="182"/>
      <c r="C155" s="171"/>
      <c r="D155" s="50"/>
      <c r="E155" s="50"/>
      <c r="F155" s="50"/>
      <c r="G155" s="34"/>
      <c r="H155" s="29" t="s">
        <v>134</v>
      </c>
      <c r="I155" s="28">
        <f t="shared" si="111"/>
        <v>0</v>
      </c>
      <c r="J155" s="28">
        <f t="shared" si="112"/>
        <v>0</v>
      </c>
      <c r="K155" s="38"/>
      <c r="L155" s="38"/>
      <c r="M155" s="38"/>
      <c r="N155" s="38"/>
      <c r="O155" s="38"/>
      <c r="P155" s="38"/>
      <c r="Q155" s="38"/>
      <c r="R155" s="38"/>
      <c r="S155" s="38"/>
      <c r="T155" s="38"/>
      <c r="U155" s="38"/>
      <c r="V155" s="30"/>
      <c r="W155" s="38"/>
      <c r="X155" s="38"/>
      <c r="Y155" s="38"/>
      <c r="Z155" s="38"/>
      <c r="AA155" s="135"/>
      <c r="AB155" s="138"/>
      <c r="AC155" s="138"/>
      <c r="AD155" s="138"/>
      <c r="AE155" s="138"/>
      <c r="AF155" s="138"/>
      <c r="AG155" s="138"/>
      <c r="AH155" s="132"/>
      <c r="AI155" s="138"/>
      <c r="AJ155" s="132"/>
      <c r="AK155" s="132"/>
      <c r="AL155" s="132"/>
    </row>
    <row r="156" spans="1:38" ht="25.5">
      <c r="A156" s="179" t="s">
        <v>189</v>
      </c>
      <c r="B156" s="180" t="s">
        <v>71</v>
      </c>
      <c r="C156" s="169" t="s">
        <v>180</v>
      </c>
      <c r="D156" s="192">
        <v>25</v>
      </c>
      <c r="E156" s="192">
        <v>3</v>
      </c>
      <c r="F156" s="195" t="s">
        <v>129</v>
      </c>
      <c r="G156" s="209">
        <v>83020</v>
      </c>
      <c r="H156" s="29" t="s">
        <v>124</v>
      </c>
      <c r="I156" s="30">
        <f>I157+I158+I159+I160</f>
        <v>2013361.3</v>
      </c>
      <c r="J156" s="30">
        <f t="shared" ref="J156:Z156" si="113">J157+J158+J159+J160</f>
        <v>2013361.3</v>
      </c>
      <c r="K156" s="38">
        <f t="shared" si="113"/>
        <v>684361.3</v>
      </c>
      <c r="L156" s="41">
        <f t="shared" si="113"/>
        <v>0</v>
      </c>
      <c r="M156" s="38">
        <f t="shared" si="113"/>
        <v>684361.3</v>
      </c>
      <c r="N156" s="41">
        <f t="shared" si="113"/>
        <v>0</v>
      </c>
      <c r="O156" s="38">
        <f t="shared" si="113"/>
        <v>300000</v>
      </c>
      <c r="P156" s="41">
        <f t="shared" si="113"/>
        <v>0</v>
      </c>
      <c r="Q156" s="38">
        <f t="shared" si="113"/>
        <v>300000</v>
      </c>
      <c r="R156" s="41">
        <f t="shared" si="113"/>
        <v>0</v>
      </c>
      <c r="S156" s="38">
        <f t="shared" si="113"/>
        <v>250000</v>
      </c>
      <c r="T156" s="41">
        <f t="shared" si="113"/>
        <v>0</v>
      </c>
      <c r="U156" s="38">
        <f t="shared" si="113"/>
        <v>250000</v>
      </c>
      <c r="V156" s="30">
        <f t="shared" si="113"/>
        <v>0</v>
      </c>
      <c r="W156" s="38">
        <f t="shared" si="113"/>
        <v>779000</v>
      </c>
      <c r="X156" s="38">
        <f t="shared" si="113"/>
        <v>0</v>
      </c>
      <c r="Y156" s="38">
        <f t="shared" si="113"/>
        <v>779000</v>
      </c>
      <c r="Z156" s="38">
        <f t="shared" si="113"/>
        <v>0</v>
      </c>
      <c r="AA156" s="208" t="s">
        <v>181</v>
      </c>
      <c r="AB156" s="136" t="s">
        <v>45</v>
      </c>
      <c r="AC156" s="136">
        <v>100</v>
      </c>
      <c r="AD156" s="136">
        <f>AJ156</f>
        <v>100</v>
      </c>
      <c r="AE156" s="136">
        <v>100</v>
      </c>
      <c r="AF156" s="130">
        <v>100</v>
      </c>
      <c r="AG156" s="136">
        <v>100</v>
      </c>
      <c r="AH156" s="130">
        <v>100</v>
      </c>
      <c r="AI156" s="136">
        <v>100</v>
      </c>
      <c r="AJ156" s="130">
        <v>100</v>
      </c>
      <c r="AK156" s="130">
        <v>100</v>
      </c>
      <c r="AL156" s="130">
        <v>100</v>
      </c>
    </row>
    <row r="157" spans="1:38">
      <c r="A157" s="179"/>
      <c r="B157" s="181"/>
      <c r="C157" s="170"/>
      <c r="D157" s="193"/>
      <c r="E157" s="193"/>
      <c r="F157" s="196"/>
      <c r="G157" s="210"/>
      <c r="H157" s="29" t="s">
        <v>131</v>
      </c>
      <c r="I157" s="30">
        <f>K157+O157+S157+W157</f>
        <v>2013361.3</v>
      </c>
      <c r="J157" s="30">
        <f>M157+Q157+U157+Y157</f>
        <v>2013361.3</v>
      </c>
      <c r="K157" s="38">
        <v>684361.3</v>
      </c>
      <c r="L157" s="38"/>
      <c r="M157" s="38">
        <v>684361.3</v>
      </c>
      <c r="N157" s="38"/>
      <c r="O157" s="38">
        <v>300000</v>
      </c>
      <c r="P157" s="38"/>
      <c r="Q157" s="38">
        <v>300000</v>
      </c>
      <c r="R157" s="38"/>
      <c r="S157" s="38">
        <v>250000</v>
      </c>
      <c r="T157" s="38"/>
      <c r="U157" s="38">
        <v>250000</v>
      </c>
      <c r="V157" s="30"/>
      <c r="W157" s="38">
        <v>779000</v>
      </c>
      <c r="X157" s="38"/>
      <c r="Y157" s="38">
        <v>779000</v>
      </c>
      <c r="Z157" s="38"/>
      <c r="AA157" s="208"/>
      <c r="AB157" s="137"/>
      <c r="AC157" s="137"/>
      <c r="AD157" s="137"/>
      <c r="AE157" s="137"/>
      <c r="AF157" s="131"/>
      <c r="AG157" s="137"/>
      <c r="AH157" s="131"/>
      <c r="AI157" s="137"/>
      <c r="AJ157" s="131"/>
      <c r="AK157" s="131"/>
      <c r="AL157" s="131"/>
    </row>
    <row r="158" spans="1:38">
      <c r="A158" s="179"/>
      <c r="B158" s="181"/>
      <c r="C158" s="170"/>
      <c r="D158" s="193"/>
      <c r="E158" s="193"/>
      <c r="F158" s="196"/>
      <c r="G158" s="210"/>
      <c r="H158" s="29" t="s">
        <v>132</v>
      </c>
      <c r="I158" s="30">
        <f t="shared" ref="I158:I160" si="114">K158+O158+S158+W158</f>
        <v>0</v>
      </c>
      <c r="J158" s="30">
        <f t="shared" ref="J158:J160" si="115">M158+Q158+U158+Y158</f>
        <v>0</v>
      </c>
      <c r="K158" s="38"/>
      <c r="L158" s="38"/>
      <c r="M158" s="38"/>
      <c r="N158" s="38"/>
      <c r="O158" s="38"/>
      <c r="P158" s="38"/>
      <c r="Q158" s="38"/>
      <c r="R158" s="38"/>
      <c r="S158" s="38"/>
      <c r="T158" s="38"/>
      <c r="U158" s="38"/>
      <c r="V158" s="30"/>
      <c r="W158" s="38"/>
      <c r="X158" s="38"/>
      <c r="Y158" s="38"/>
      <c r="Z158" s="38"/>
      <c r="AA158" s="208"/>
      <c r="AB158" s="137"/>
      <c r="AC158" s="137"/>
      <c r="AD158" s="137"/>
      <c r="AE158" s="137"/>
      <c r="AF158" s="131"/>
      <c r="AG158" s="137"/>
      <c r="AH158" s="131"/>
      <c r="AI158" s="137"/>
      <c r="AJ158" s="131"/>
      <c r="AK158" s="131"/>
      <c r="AL158" s="131"/>
    </row>
    <row r="159" spans="1:38">
      <c r="A159" s="179"/>
      <c r="B159" s="181"/>
      <c r="C159" s="170"/>
      <c r="D159" s="193"/>
      <c r="E159" s="193"/>
      <c r="F159" s="196"/>
      <c r="G159" s="210"/>
      <c r="H159" s="29" t="s">
        <v>133</v>
      </c>
      <c r="I159" s="30">
        <f t="shared" si="114"/>
        <v>0</v>
      </c>
      <c r="J159" s="30">
        <f t="shared" si="115"/>
        <v>0</v>
      </c>
      <c r="K159" s="38"/>
      <c r="L159" s="38"/>
      <c r="M159" s="38"/>
      <c r="N159" s="38"/>
      <c r="O159" s="38"/>
      <c r="P159" s="38"/>
      <c r="Q159" s="38"/>
      <c r="R159" s="38"/>
      <c r="S159" s="38"/>
      <c r="T159" s="38"/>
      <c r="U159" s="38"/>
      <c r="V159" s="30"/>
      <c r="W159" s="38"/>
      <c r="X159" s="38"/>
      <c r="Y159" s="38"/>
      <c r="Z159" s="38"/>
      <c r="AA159" s="208"/>
      <c r="AB159" s="137"/>
      <c r="AC159" s="137"/>
      <c r="AD159" s="137"/>
      <c r="AE159" s="137"/>
      <c r="AF159" s="131"/>
      <c r="AG159" s="137"/>
      <c r="AH159" s="131"/>
      <c r="AI159" s="137"/>
      <c r="AJ159" s="131"/>
      <c r="AK159" s="131"/>
      <c r="AL159" s="131"/>
    </row>
    <row r="160" spans="1:38" ht="45" customHeight="1">
      <c r="A160" s="179"/>
      <c r="B160" s="182"/>
      <c r="C160" s="171"/>
      <c r="D160" s="194"/>
      <c r="E160" s="194"/>
      <c r="F160" s="197"/>
      <c r="G160" s="211"/>
      <c r="H160" s="29" t="s">
        <v>134</v>
      </c>
      <c r="I160" s="30">
        <f t="shared" si="114"/>
        <v>0</v>
      </c>
      <c r="J160" s="30">
        <f t="shared" si="115"/>
        <v>0</v>
      </c>
      <c r="K160" s="38"/>
      <c r="L160" s="38"/>
      <c r="M160" s="38"/>
      <c r="N160" s="38"/>
      <c r="O160" s="38"/>
      <c r="P160" s="38"/>
      <c r="Q160" s="38"/>
      <c r="R160" s="38"/>
      <c r="S160" s="38"/>
      <c r="T160" s="38"/>
      <c r="U160" s="38"/>
      <c r="V160" s="30"/>
      <c r="W160" s="38"/>
      <c r="X160" s="38"/>
      <c r="Y160" s="38"/>
      <c r="Z160" s="38"/>
      <c r="AA160" s="208"/>
      <c r="AB160" s="138"/>
      <c r="AC160" s="138"/>
      <c r="AD160" s="138"/>
      <c r="AE160" s="138"/>
      <c r="AF160" s="132"/>
      <c r="AG160" s="138"/>
      <c r="AH160" s="132"/>
      <c r="AI160" s="138"/>
      <c r="AJ160" s="132"/>
      <c r="AK160" s="132"/>
      <c r="AL160" s="132"/>
    </row>
    <row r="161" spans="1:41" ht="25.5">
      <c r="A161" s="179" t="s">
        <v>199</v>
      </c>
      <c r="B161" s="180" t="s">
        <v>198</v>
      </c>
      <c r="C161" s="183" t="s">
        <v>180</v>
      </c>
      <c r="D161" s="186">
        <v>25</v>
      </c>
      <c r="E161" s="186">
        <v>3</v>
      </c>
      <c r="F161" s="189" t="s">
        <v>129</v>
      </c>
      <c r="G161" s="51"/>
      <c r="H161" s="29" t="s">
        <v>124</v>
      </c>
      <c r="I161" s="41">
        <f>I162+I163+I164+I165</f>
        <v>11232796.25</v>
      </c>
      <c r="J161" s="41">
        <f>J162+J163+J164+J165</f>
        <v>11232796.25</v>
      </c>
      <c r="K161" s="41">
        <f t="shared" ref="K161:Z161" si="116">K162+K163+K164+K165</f>
        <v>0</v>
      </c>
      <c r="L161" s="41">
        <f t="shared" si="116"/>
        <v>0</v>
      </c>
      <c r="M161" s="41">
        <f t="shared" si="116"/>
        <v>0</v>
      </c>
      <c r="N161" s="41">
        <f t="shared" si="116"/>
        <v>0</v>
      </c>
      <c r="O161" s="41">
        <f t="shared" si="116"/>
        <v>6960500.9100000001</v>
      </c>
      <c r="P161" s="41">
        <f t="shared" si="116"/>
        <v>0</v>
      </c>
      <c r="Q161" s="41">
        <f t="shared" si="116"/>
        <v>6960500.9100000001</v>
      </c>
      <c r="R161" s="41">
        <f t="shared" si="116"/>
        <v>0</v>
      </c>
      <c r="S161" s="41">
        <f t="shared" si="116"/>
        <v>3012492.8</v>
      </c>
      <c r="T161" s="41">
        <f t="shared" si="116"/>
        <v>0</v>
      </c>
      <c r="U161" s="41">
        <f t="shared" si="116"/>
        <v>3012492.8</v>
      </c>
      <c r="V161" s="41">
        <f t="shared" si="116"/>
        <v>0</v>
      </c>
      <c r="W161" s="41">
        <f t="shared" si="116"/>
        <v>1259802.54</v>
      </c>
      <c r="X161" s="41">
        <f t="shared" si="116"/>
        <v>0</v>
      </c>
      <c r="Y161" s="41">
        <f t="shared" si="116"/>
        <v>1259802.54</v>
      </c>
      <c r="Z161" s="41">
        <f t="shared" si="116"/>
        <v>0</v>
      </c>
      <c r="AA161" s="168" t="s">
        <v>197</v>
      </c>
      <c r="AB161" s="130" t="s">
        <v>48</v>
      </c>
      <c r="AC161" s="130">
        <f>AE161+AG161+AI161+AK161</f>
        <v>3</v>
      </c>
      <c r="AD161" s="130">
        <f>AF161+AH161+AJ161+AL161</f>
        <v>3</v>
      </c>
      <c r="AE161" s="130">
        <v>0</v>
      </c>
      <c r="AF161" s="130">
        <v>0</v>
      </c>
      <c r="AG161" s="130">
        <v>1</v>
      </c>
      <c r="AH161" s="130">
        <v>1</v>
      </c>
      <c r="AI161" s="130">
        <v>1</v>
      </c>
      <c r="AJ161" s="130">
        <v>1</v>
      </c>
      <c r="AK161" s="130">
        <v>1</v>
      </c>
      <c r="AL161" s="130">
        <v>1</v>
      </c>
    </row>
    <row r="162" spans="1:41">
      <c r="A162" s="179"/>
      <c r="B162" s="181"/>
      <c r="C162" s="184"/>
      <c r="D162" s="187"/>
      <c r="E162" s="187"/>
      <c r="F162" s="190"/>
      <c r="G162" s="52" t="s">
        <v>200</v>
      </c>
      <c r="H162" s="29" t="s">
        <v>131</v>
      </c>
      <c r="I162" s="41">
        <f>K162+O162+S162+W162</f>
        <v>640326.75</v>
      </c>
      <c r="J162" s="41">
        <f>M162+Q162+U162+Y162</f>
        <v>640326.75</v>
      </c>
      <c r="K162" s="41"/>
      <c r="L162" s="41"/>
      <c r="M162" s="41"/>
      <c r="N162" s="41"/>
      <c r="O162" s="41">
        <v>348025.05</v>
      </c>
      <c r="P162" s="41"/>
      <c r="Q162" s="41">
        <v>348025.05</v>
      </c>
      <c r="R162" s="41"/>
      <c r="S162" s="41">
        <v>223801.57</v>
      </c>
      <c r="T162" s="41"/>
      <c r="U162" s="41">
        <v>223801.57</v>
      </c>
      <c r="V162" s="41"/>
      <c r="W162" s="41">
        <v>68500.13</v>
      </c>
      <c r="X162" s="41"/>
      <c r="Y162" s="41">
        <v>68500.13</v>
      </c>
      <c r="Z162" s="41"/>
      <c r="AA162" s="168"/>
      <c r="AB162" s="131"/>
      <c r="AC162" s="131"/>
      <c r="AD162" s="131"/>
      <c r="AE162" s="131"/>
      <c r="AF162" s="131"/>
      <c r="AG162" s="131"/>
      <c r="AH162" s="131"/>
      <c r="AI162" s="131"/>
      <c r="AJ162" s="131"/>
      <c r="AK162" s="131"/>
      <c r="AL162" s="131"/>
    </row>
    <row r="163" spans="1:41">
      <c r="A163" s="179"/>
      <c r="B163" s="181"/>
      <c r="C163" s="184"/>
      <c r="D163" s="187"/>
      <c r="E163" s="187"/>
      <c r="F163" s="190"/>
      <c r="G163" s="52">
        <v>72260</v>
      </c>
      <c r="H163" s="29" t="s">
        <v>132</v>
      </c>
      <c r="I163" s="41">
        <f t="shared" ref="I163:I165" si="117">K163+O163+S163+W163</f>
        <v>10592469.5</v>
      </c>
      <c r="J163" s="41">
        <f t="shared" ref="J163:J165" si="118">M163+Q163+U163+Y163</f>
        <v>10592469.5</v>
      </c>
      <c r="K163" s="41"/>
      <c r="L163" s="38"/>
      <c r="M163" s="41"/>
      <c r="N163" s="38"/>
      <c r="O163" s="41">
        <v>6612475.8600000003</v>
      </c>
      <c r="P163" s="38"/>
      <c r="Q163" s="41">
        <v>6612475.8600000003</v>
      </c>
      <c r="R163" s="38"/>
      <c r="S163" s="41">
        <v>2788691.23</v>
      </c>
      <c r="T163" s="38"/>
      <c r="U163" s="41">
        <v>2788691.23</v>
      </c>
      <c r="V163" s="38"/>
      <c r="W163" s="41">
        <v>1191302.4099999999</v>
      </c>
      <c r="X163" s="38"/>
      <c r="Y163" s="41">
        <v>1191302.4099999999</v>
      </c>
      <c r="Z163" s="38"/>
      <c r="AA163" s="168"/>
      <c r="AB163" s="131"/>
      <c r="AC163" s="131"/>
      <c r="AD163" s="131"/>
      <c r="AE163" s="131"/>
      <c r="AF163" s="131"/>
      <c r="AG163" s="131"/>
      <c r="AH163" s="131"/>
      <c r="AI163" s="131"/>
      <c r="AJ163" s="131"/>
      <c r="AK163" s="131"/>
      <c r="AL163" s="131"/>
    </row>
    <row r="164" spans="1:41">
      <c r="A164" s="179"/>
      <c r="B164" s="181"/>
      <c r="C164" s="184"/>
      <c r="D164" s="187"/>
      <c r="E164" s="187"/>
      <c r="F164" s="190"/>
      <c r="G164" s="53"/>
      <c r="H164" s="29" t="s">
        <v>133</v>
      </c>
      <c r="I164" s="41">
        <f t="shared" si="117"/>
        <v>0</v>
      </c>
      <c r="J164" s="41">
        <f t="shared" si="118"/>
        <v>0</v>
      </c>
      <c r="K164" s="38"/>
      <c r="L164" s="38"/>
      <c r="M164" s="38"/>
      <c r="N164" s="38"/>
      <c r="O164" s="38"/>
      <c r="P164" s="38"/>
      <c r="Q164" s="38"/>
      <c r="R164" s="38"/>
      <c r="S164" s="38"/>
      <c r="T164" s="38"/>
      <c r="U164" s="38"/>
      <c r="V164" s="38"/>
      <c r="W164" s="38"/>
      <c r="X164" s="38"/>
      <c r="Y164" s="38"/>
      <c r="Z164" s="38"/>
      <c r="AA164" s="168"/>
      <c r="AB164" s="131"/>
      <c r="AC164" s="131"/>
      <c r="AD164" s="131"/>
      <c r="AE164" s="131"/>
      <c r="AF164" s="131"/>
      <c r="AG164" s="131"/>
      <c r="AH164" s="131"/>
      <c r="AI164" s="131"/>
      <c r="AJ164" s="131"/>
      <c r="AK164" s="131"/>
      <c r="AL164" s="131"/>
    </row>
    <row r="165" spans="1:41" ht="15" customHeight="1">
      <c r="A165" s="179"/>
      <c r="B165" s="182"/>
      <c r="C165" s="185"/>
      <c r="D165" s="188"/>
      <c r="E165" s="188"/>
      <c r="F165" s="191"/>
      <c r="G165" s="54"/>
      <c r="H165" s="29" t="s">
        <v>134</v>
      </c>
      <c r="I165" s="41">
        <f t="shared" si="117"/>
        <v>0</v>
      </c>
      <c r="J165" s="41">
        <f t="shared" si="118"/>
        <v>0</v>
      </c>
      <c r="K165" s="38"/>
      <c r="L165" s="38"/>
      <c r="M165" s="38"/>
      <c r="N165" s="38"/>
      <c r="O165" s="38"/>
      <c r="P165" s="38"/>
      <c r="Q165" s="38"/>
      <c r="R165" s="38"/>
      <c r="S165" s="38"/>
      <c r="T165" s="38"/>
      <c r="U165" s="38"/>
      <c r="V165" s="38"/>
      <c r="W165" s="38"/>
      <c r="X165" s="38"/>
      <c r="Y165" s="38"/>
      <c r="Z165" s="38"/>
      <c r="AA165" s="168"/>
      <c r="AB165" s="132"/>
      <c r="AC165" s="132"/>
      <c r="AD165" s="132"/>
      <c r="AE165" s="132"/>
      <c r="AF165" s="132"/>
      <c r="AG165" s="132"/>
      <c r="AH165" s="132"/>
      <c r="AI165" s="132"/>
      <c r="AJ165" s="132"/>
      <c r="AK165" s="132"/>
      <c r="AL165" s="132"/>
    </row>
    <row r="166" spans="1:41" ht="25.5">
      <c r="A166" s="220" t="s">
        <v>190</v>
      </c>
      <c r="B166" s="221"/>
      <c r="C166" s="163"/>
      <c r="D166" s="163"/>
      <c r="E166" s="163"/>
      <c r="F166" s="163"/>
      <c r="G166" s="163"/>
      <c r="H166" s="29" t="s">
        <v>124</v>
      </c>
      <c r="I166" s="28">
        <f>I167+I168+I169+I170</f>
        <v>21545545.219999999</v>
      </c>
      <c r="J166" s="28">
        <f>J167+J168+J169+J170</f>
        <v>8674777.1600000001</v>
      </c>
      <c r="K166" s="36">
        <f>K167+K168+K169+K170</f>
        <v>3237630.05</v>
      </c>
      <c r="L166" s="41"/>
      <c r="M166" s="41">
        <f>M167+M168+M169+M170</f>
        <v>3237630.05</v>
      </c>
      <c r="N166" s="41"/>
      <c r="O166" s="36">
        <f>O167+O168+O169+O170</f>
        <v>7766920.9100000001</v>
      </c>
      <c r="P166" s="41"/>
      <c r="Q166" s="41">
        <f>Q167+Q168+Q169+Q170</f>
        <v>7766920.9100000001</v>
      </c>
      <c r="R166" s="41"/>
      <c r="S166" s="36">
        <f>S167+S168+S169+S170</f>
        <v>5437147.1100000003</v>
      </c>
      <c r="T166" s="41"/>
      <c r="U166" s="41">
        <f>U167+U168+U169+U170</f>
        <v>5437147.1100000003</v>
      </c>
      <c r="V166" s="28">
        <f t="shared" ref="V166:Z166" si="119">V167+V168+V169+V170</f>
        <v>0</v>
      </c>
      <c r="W166" s="41">
        <f t="shared" si="119"/>
        <v>5103847.1500000004</v>
      </c>
      <c r="X166" s="41">
        <f t="shared" si="119"/>
        <v>0</v>
      </c>
      <c r="Y166" s="41">
        <f t="shared" si="119"/>
        <v>5103847.1500000004</v>
      </c>
      <c r="Z166" s="41">
        <f t="shared" si="119"/>
        <v>0</v>
      </c>
      <c r="AA166" s="136" t="s">
        <v>27</v>
      </c>
      <c r="AB166" s="136" t="s">
        <v>27</v>
      </c>
      <c r="AC166" s="136" t="s">
        <v>27</v>
      </c>
      <c r="AD166" s="136" t="s">
        <v>27</v>
      </c>
      <c r="AE166" s="136" t="s">
        <v>27</v>
      </c>
      <c r="AF166" s="136" t="s">
        <v>27</v>
      </c>
      <c r="AG166" s="136" t="s">
        <v>27</v>
      </c>
      <c r="AH166" s="136" t="s">
        <v>27</v>
      </c>
      <c r="AI166" s="136" t="s">
        <v>27</v>
      </c>
      <c r="AJ166" s="130" t="s">
        <v>27</v>
      </c>
      <c r="AK166" s="130" t="s">
        <v>27</v>
      </c>
      <c r="AL166" s="130" t="s">
        <v>27</v>
      </c>
    </row>
    <row r="167" spans="1:41">
      <c r="A167" s="159"/>
      <c r="B167" s="160"/>
      <c r="C167" s="164"/>
      <c r="D167" s="164"/>
      <c r="E167" s="164"/>
      <c r="F167" s="164"/>
      <c r="G167" s="164"/>
      <c r="H167" s="29" t="s">
        <v>131</v>
      </c>
      <c r="I167" s="28">
        <f>I122</f>
        <v>7581535.3300000001</v>
      </c>
      <c r="J167" s="28">
        <f>M167+U167</f>
        <v>4119361.7800000003</v>
      </c>
      <c r="K167" s="36">
        <f>K122</f>
        <v>2063444.3</v>
      </c>
      <c r="L167" s="41"/>
      <c r="M167" s="41">
        <f>M122</f>
        <v>2063444.3</v>
      </c>
      <c r="N167" s="41"/>
      <c r="O167" s="36">
        <f>O122</f>
        <v>1154445.05</v>
      </c>
      <c r="P167" s="41"/>
      <c r="Q167" s="41">
        <f>Q122</f>
        <v>1154445.05</v>
      </c>
      <c r="R167" s="41"/>
      <c r="S167" s="36">
        <f>S122</f>
        <v>2055917.4800000002</v>
      </c>
      <c r="T167" s="41"/>
      <c r="U167" s="41">
        <f>U122</f>
        <v>2055917.4800000002</v>
      </c>
      <c r="V167" s="28">
        <f t="shared" ref="V167:Z167" si="120">V122</f>
        <v>0</v>
      </c>
      <c r="W167" s="41">
        <f t="shared" si="120"/>
        <v>2307728.5</v>
      </c>
      <c r="X167" s="41">
        <f t="shared" si="120"/>
        <v>0</v>
      </c>
      <c r="Y167" s="41">
        <f t="shared" si="120"/>
        <v>2307728.5</v>
      </c>
      <c r="Z167" s="41">
        <f t="shared" si="120"/>
        <v>0</v>
      </c>
      <c r="AA167" s="137"/>
      <c r="AB167" s="137"/>
      <c r="AC167" s="137"/>
      <c r="AD167" s="137"/>
      <c r="AE167" s="137"/>
      <c r="AF167" s="137"/>
      <c r="AG167" s="137"/>
      <c r="AH167" s="137"/>
      <c r="AI167" s="137"/>
      <c r="AJ167" s="131"/>
      <c r="AK167" s="131"/>
      <c r="AL167" s="131"/>
    </row>
    <row r="168" spans="1:41">
      <c r="A168" s="159"/>
      <c r="B168" s="160"/>
      <c r="C168" s="164"/>
      <c r="D168" s="164"/>
      <c r="E168" s="164"/>
      <c r="F168" s="164"/>
      <c r="G168" s="164"/>
      <c r="H168" s="29" t="s">
        <v>132</v>
      </c>
      <c r="I168" s="28">
        <f>I123</f>
        <v>13964009.890000001</v>
      </c>
      <c r="J168" s="28">
        <f>M168+U168</f>
        <v>4555415.38</v>
      </c>
      <c r="K168" s="36">
        <f>K123</f>
        <v>1174185.75</v>
      </c>
      <c r="L168" s="41"/>
      <c r="M168" s="41">
        <f>M123</f>
        <v>1174185.75</v>
      </c>
      <c r="N168" s="41"/>
      <c r="O168" s="36">
        <f>O123</f>
        <v>6612475.8600000003</v>
      </c>
      <c r="P168" s="41"/>
      <c r="Q168" s="41">
        <f>Q123</f>
        <v>6612475.8600000003</v>
      </c>
      <c r="R168" s="41"/>
      <c r="S168" s="36">
        <f>S123</f>
        <v>3381229.63</v>
      </c>
      <c r="T168" s="41"/>
      <c r="U168" s="41">
        <f>U123</f>
        <v>3381229.63</v>
      </c>
      <c r="V168" s="28">
        <f t="shared" ref="V168:Z168" si="121">V123</f>
        <v>0</v>
      </c>
      <c r="W168" s="41">
        <f t="shared" si="121"/>
        <v>2796118.65</v>
      </c>
      <c r="X168" s="41">
        <f t="shared" si="121"/>
        <v>0</v>
      </c>
      <c r="Y168" s="41">
        <f t="shared" si="121"/>
        <v>2796118.65</v>
      </c>
      <c r="Z168" s="41">
        <f t="shared" si="121"/>
        <v>0</v>
      </c>
      <c r="AA168" s="137"/>
      <c r="AB168" s="137"/>
      <c r="AC168" s="137"/>
      <c r="AD168" s="137"/>
      <c r="AE168" s="137"/>
      <c r="AF168" s="137"/>
      <c r="AG168" s="137"/>
      <c r="AH168" s="137"/>
      <c r="AI168" s="137"/>
      <c r="AJ168" s="131"/>
      <c r="AK168" s="131"/>
      <c r="AL168" s="131"/>
    </row>
    <row r="169" spans="1:41">
      <c r="A169" s="159"/>
      <c r="B169" s="160"/>
      <c r="C169" s="164"/>
      <c r="D169" s="164"/>
      <c r="E169" s="164"/>
      <c r="F169" s="164"/>
      <c r="G169" s="164"/>
      <c r="H169" s="29" t="s">
        <v>133</v>
      </c>
      <c r="I169" s="28">
        <f>I124</f>
        <v>0</v>
      </c>
      <c r="J169" s="28">
        <f>M169+U169</f>
        <v>0</v>
      </c>
      <c r="K169" s="41">
        <f>K124</f>
        <v>0</v>
      </c>
      <c r="L169" s="41"/>
      <c r="M169" s="41">
        <f>M124</f>
        <v>0</v>
      </c>
      <c r="N169" s="41"/>
      <c r="O169" s="41">
        <f>O124</f>
        <v>0</v>
      </c>
      <c r="P169" s="41"/>
      <c r="Q169" s="41">
        <f>Q124</f>
        <v>0</v>
      </c>
      <c r="R169" s="41"/>
      <c r="S169" s="41">
        <f>S124</f>
        <v>0</v>
      </c>
      <c r="T169" s="41"/>
      <c r="U169" s="41">
        <f>U124</f>
        <v>0</v>
      </c>
      <c r="V169" s="28">
        <f t="shared" ref="V169:Z169" si="122">V124</f>
        <v>0</v>
      </c>
      <c r="W169" s="41">
        <f t="shared" si="122"/>
        <v>0</v>
      </c>
      <c r="X169" s="41">
        <f t="shared" si="122"/>
        <v>0</v>
      </c>
      <c r="Y169" s="41">
        <f t="shared" si="122"/>
        <v>0</v>
      </c>
      <c r="Z169" s="41">
        <f t="shared" si="122"/>
        <v>0</v>
      </c>
      <c r="AA169" s="137"/>
      <c r="AB169" s="137"/>
      <c r="AC169" s="137"/>
      <c r="AD169" s="137"/>
      <c r="AE169" s="137"/>
      <c r="AF169" s="137"/>
      <c r="AG169" s="137"/>
      <c r="AH169" s="137"/>
      <c r="AI169" s="137"/>
      <c r="AJ169" s="131"/>
      <c r="AK169" s="131"/>
      <c r="AL169" s="131"/>
      <c r="AO169" t="s">
        <v>144</v>
      </c>
    </row>
    <row r="170" spans="1:41">
      <c r="A170" s="161"/>
      <c r="B170" s="162"/>
      <c r="C170" s="165"/>
      <c r="D170" s="165"/>
      <c r="E170" s="165"/>
      <c r="F170" s="165"/>
      <c r="G170" s="165"/>
      <c r="H170" s="29" t="s">
        <v>134</v>
      </c>
      <c r="I170" s="28">
        <f>I125</f>
        <v>0</v>
      </c>
      <c r="J170" s="28">
        <f>M170+U170</f>
        <v>0</v>
      </c>
      <c r="K170" s="41">
        <f>K125</f>
        <v>0</v>
      </c>
      <c r="L170" s="41"/>
      <c r="M170" s="41">
        <f>M125</f>
        <v>0</v>
      </c>
      <c r="N170" s="41"/>
      <c r="O170" s="41">
        <f>O125</f>
        <v>0</v>
      </c>
      <c r="P170" s="41"/>
      <c r="Q170" s="41">
        <f>Q125</f>
        <v>0</v>
      </c>
      <c r="R170" s="41"/>
      <c r="S170" s="41">
        <f>S125</f>
        <v>0</v>
      </c>
      <c r="T170" s="41"/>
      <c r="U170" s="41">
        <f>U125</f>
        <v>0</v>
      </c>
      <c r="V170" s="28">
        <f t="shared" ref="V170:Z170" si="123">V125</f>
        <v>0</v>
      </c>
      <c r="W170" s="41">
        <f t="shared" si="123"/>
        <v>0</v>
      </c>
      <c r="X170" s="41">
        <f t="shared" si="123"/>
        <v>0</v>
      </c>
      <c r="Y170" s="41">
        <f t="shared" si="123"/>
        <v>0</v>
      </c>
      <c r="Z170" s="41">
        <f t="shared" si="123"/>
        <v>0</v>
      </c>
      <c r="AA170" s="138"/>
      <c r="AB170" s="138"/>
      <c r="AC170" s="138"/>
      <c r="AD170" s="138"/>
      <c r="AE170" s="138"/>
      <c r="AF170" s="138"/>
      <c r="AG170" s="138"/>
      <c r="AH170" s="138"/>
      <c r="AI170" s="138"/>
      <c r="AJ170" s="132"/>
      <c r="AK170" s="132"/>
      <c r="AL170" s="132"/>
    </row>
    <row r="171" spans="1:41" ht="25.5">
      <c r="A171" s="159" t="s">
        <v>191</v>
      </c>
      <c r="B171" s="160"/>
      <c r="C171" s="163"/>
      <c r="D171" s="163"/>
      <c r="E171" s="163"/>
      <c r="F171" s="163"/>
      <c r="G171" s="163"/>
      <c r="H171" s="29" t="s">
        <v>124</v>
      </c>
      <c r="I171" s="31">
        <f>SUM(I172:I175)</f>
        <v>56006235.32</v>
      </c>
      <c r="J171" s="31">
        <f>SUM(J172:J175)</f>
        <v>55742185.510000005</v>
      </c>
      <c r="K171" s="36">
        <f>K172+K173+K174+K175</f>
        <v>12321531.93</v>
      </c>
      <c r="L171" s="41">
        <f>L113</f>
        <v>0</v>
      </c>
      <c r="M171" s="36">
        <f>M172+M173+M174+M175</f>
        <v>12292949.24</v>
      </c>
      <c r="N171" s="41">
        <f>SUM(N172:N175)</f>
        <v>0</v>
      </c>
      <c r="O171" s="36">
        <f>O172+O173+O174+O175</f>
        <v>16800706.859999999</v>
      </c>
      <c r="P171" s="41">
        <f>P113</f>
        <v>0</v>
      </c>
      <c r="Q171" s="36">
        <f>Q172+Q173+Q174+Q175</f>
        <v>16795884.050000001</v>
      </c>
      <c r="R171" s="41">
        <f>SUM(R172:R175)</f>
        <v>0</v>
      </c>
      <c r="S171" s="36">
        <f>S172+S173+S174+S175</f>
        <v>13261986.75</v>
      </c>
      <c r="T171" s="41">
        <f>T113</f>
        <v>0</v>
      </c>
      <c r="U171" s="36">
        <f>U172+U173+U174+U175</f>
        <v>13035997.710000001</v>
      </c>
      <c r="V171" s="31">
        <f t="shared" ref="V171:Z171" si="124">V172+V173+V174+V175</f>
        <v>0</v>
      </c>
      <c r="W171" s="36">
        <f t="shared" si="124"/>
        <v>13622009.779999999</v>
      </c>
      <c r="X171" s="36">
        <f t="shared" si="124"/>
        <v>0</v>
      </c>
      <c r="Y171" s="36">
        <f t="shared" si="124"/>
        <v>13617354.51</v>
      </c>
      <c r="Z171" s="36">
        <f t="shared" si="124"/>
        <v>0</v>
      </c>
      <c r="AA171" s="136" t="s">
        <v>27</v>
      </c>
      <c r="AB171" s="136" t="s">
        <v>27</v>
      </c>
      <c r="AC171" s="136" t="s">
        <v>27</v>
      </c>
      <c r="AD171" s="136" t="s">
        <v>27</v>
      </c>
      <c r="AE171" s="136" t="s">
        <v>27</v>
      </c>
      <c r="AF171" s="136" t="s">
        <v>27</v>
      </c>
      <c r="AG171" s="136" t="s">
        <v>27</v>
      </c>
      <c r="AH171" s="136" t="s">
        <v>27</v>
      </c>
      <c r="AI171" s="136" t="s">
        <v>27</v>
      </c>
      <c r="AJ171" s="130" t="s">
        <v>27</v>
      </c>
      <c r="AK171" s="130" t="s">
        <v>27</v>
      </c>
      <c r="AL171" s="130" t="s">
        <v>27</v>
      </c>
    </row>
    <row r="172" spans="1:41">
      <c r="A172" s="159"/>
      <c r="B172" s="160"/>
      <c r="C172" s="164"/>
      <c r="D172" s="164"/>
      <c r="E172" s="164"/>
      <c r="F172" s="164"/>
      <c r="G172" s="164"/>
      <c r="H172" s="29" t="s">
        <v>131</v>
      </c>
      <c r="I172" s="28">
        <f>K172+O172+S172+W172</f>
        <v>22790274.119999997</v>
      </c>
      <c r="J172" s="28">
        <f>M172+Q172+U172+Y172</f>
        <v>22790070.190000001</v>
      </c>
      <c r="K172" s="36">
        <f>K114+K41+K167</f>
        <v>5818831.5999999996</v>
      </c>
      <c r="L172" s="41">
        <f>L114</f>
        <v>0</v>
      </c>
      <c r="M172" s="41">
        <f>M41+M114+M167</f>
        <v>5818693</v>
      </c>
      <c r="N172" s="41">
        <f>N114+N41+N167</f>
        <v>0</v>
      </c>
      <c r="O172" s="36">
        <f>O114+O41+O167</f>
        <v>4813671.7699999996</v>
      </c>
      <c r="P172" s="41">
        <f>P114</f>
        <v>0</v>
      </c>
      <c r="Q172" s="41">
        <f>Q41+Q114+Q167</f>
        <v>4813606.4400000004</v>
      </c>
      <c r="R172" s="41">
        <f>R114+R41+R167</f>
        <v>0</v>
      </c>
      <c r="S172" s="36">
        <f>S114+S41+S167</f>
        <v>5286448.08</v>
      </c>
      <c r="T172" s="41">
        <f>T114</f>
        <v>0</v>
      </c>
      <c r="U172" s="41">
        <f>U41+U114+U167</f>
        <v>5286448.08</v>
      </c>
      <c r="V172" s="28">
        <f t="shared" ref="V172:Z172" si="125">V41+V114+V167</f>
        <v>0</v>
      </c>
      <c r="W172" s="41">
        <f t="shared" si="125"/>
        <v>6871322.6699999999</v>
      </c>
      <c r="X172" s="41">
        <f t="shared" si="125"/>
        <v>0</v>
      </c>
      <c r="Y172" s="41">
        <f t="shared" si="125"/>
        <v>6871322.6699999999</v>
      </c>
      <c r="Z172" s="41">
        <f t="shared" si="125"/>
        <v>0</v>
      </c>
      <c r="AA172" s="137"/>
      <c r="AB172" s="137"/>
      <c r="AC172" s="137"/>
      <c r="AD172" s="137"/>
      <c r="AE172" s="137"/>
      <c r="AF172" s="137"/>
      <c r="AG172" s="137"/>
      <c r="AH172" s="137"/>
      <c r="AI172" s="137"/>
      <c r="AJ172" s="131"/>
      <c r="AK172" s="131"/>
      <c r="AL172" s="131"/>
    </row>
    <row r="173" spans="1:41">
      <c r="A173" s="159"/>
      <c r="B173" s="160"/>
      <c r="C173" s="164"/>
      <c r="D173" s="164"/>
      <c r="E173" s="164"/>
      <c r="F173" s="164"/>
      <c r="G173" s="164"/>
      <c r="H173" s="29" t="s">
        <v>132</v>
      </c>
      <c r="I173" s="28">
        <f t="shared" ref="I173:I175" si="126">K173+O173+S173+W173</f>
        <v>33215961.200000003</v>
      </c>
      <c r="J173" s="28">
        <f t="shared" ref="J173:J175" si="127">M173+Q173+U173+Y173</f>
        <v>32952115.32</v>
      </c>
      <c r="K173" s="36">
        <f>K42+K115+K168</f>
        <v>6502700.3300000001</v>
      </c>
      <c r="L173" s="41">
        <f>L115</f>
        <v>0</v>
      </c>
      <c r="M173" s="41">
        <f>M42+M115+M168</f>
        <v>6474256.2400000002</v>
      </c>
      <c r="N173" s="41">
        <f>N115+N168+N42</f>
        <v>0</v>
      </c>
      <c r="O173" s="36">
        <f>O42+O115+O168</f>
        <v>11987035.09</v>
      </c>
      <c r="P173" s="41">
        <f>P115</f>
        <v>0</v>
      </c>
      <c r="Q173" s="41">
        <f>Q42+Q115+Q168</f>
        <v>11982277.609999999</v>
      </c>
      <c r="R173" s="41">
        <f>R115+R168+R42</f>
        <v>0</v>
      </c>
      <c r="S173" s="36">
        <f>S42+S115+S168</f>
        <v>7975538.6699999999</v>
      </c>
      <c r="T173" s="41">
        <f>T115</f>
        <v>0</v>
      </c>
      <c r="U173" s="41">
        <f>U42+U115+U168</f>
        <v>7749549.6299999999</v>
      </c>
      <c r="V173" s="28">
        <f t="shared" ref="V173:Z173" si="128">V42+V115+V168</f>
        <v>0</v>
      </c>
      <c r="W173" s="41">
        <f t="shared" si="128"/>
        <v>6750687.1099999994</v>
      </c>
      <c r="X173" s="41">
        <f t="shared" si="128"/>
        <v>0</v>
      </c>
      <c r="Y173" s="41">
        <f t="shared" si="128"/>
        <v>6746031.8399999999</v>
      </c>
      <c r="Z173" s="41">
        <f t="shared" si="128"/>
        <v>0</v>
      </c>
      <c r="AA173" s="137"/>
      <c r="AB173" s="137"/>
      <c r="AC173" s="137"/>
      <c r="AD173" s="137"/>
      <c r="AE173" s="137"/>
      <c r="AF173" s="137"/>
      <c r="AG173" s="137"/>
      <c r="AH173" s="137"/>
      <c r="AI173" s="137"/>
      <c r="AJ173" s="131"/>
      <c r="AK173" s="131"/>
      <c r="AL173" s="131"/>
    </row>
    <row r="174" spans="1:41">
      <c r="A174" s="159"/>
      <c r="B174" s="160"/>
      <c r="C174" s="164"/>
      <c r="D174" s="164"/>
      <c r="E174" s="164"/>
      <c r="F174" s="164"/>
      <c r="G174" s="164"/>
      <c r="H174" s="29" t="s">
        <v>133</v>
      </c>
      <c r="I174" s="28">
        <f t="shared" si="126"/>
        <v>0</v>
      </c>
      <c r="J174" s="28">
        <f t="shared" si="127"/>
        <v>0</v>
      </c>
      <c r="K174" s="41">
        <f>K116</f>
        <v>0</v>
      </c>
      <c r="L174" s="41">
        <f>L116</f>
        <v>0</v>
      </c>
      <c r="M174" s="41">
        <f>M43+M116+M169</f>
        <v>0</v>
      </c>
      <c r="N174" s="41">
        <f>N116</f>
        <v>0</v>
      </c>
      <c r="O174" s="41">
        <f>O116</f>
        <v>0</v>
      </c>
      <c r="P174" s="41">
        <f>P116</f>
        <v>0</v>
      </c>
      <c r="Q174" s="41">
        <f>Q43+Q116+Q169</f>
        <v>0</v>
      </c>
      <c r="R174" s="41">
        <f>R116</f>
        <v>0</v>
      </c>
      <c r="S174" s="41">
        <f>S116</f>
        <v>0</v>
      </c>
      <c r="T174" s="41">
        <f>T116</f>
        <v>0</v>
      </c>
      <c r="U174" s="41">
        <f>U43+U116+U169</f>
        <v>0</v>
      </c>
      <c r="V174" s="28">
        <f t="shared" ref="V174:Z174" si="129">V43+V116+V169</f>
        <v>0</v>
      </c>
      <c r="W174" s="41">
        <f t="shared" si="129"/>
        <v>0</v>
      </c>
      <c r="X174" s="41">
        <f t="shared" si="129"/>
        <v>0</v>
      </c>
      <c r="Y174" s="41">
        <f t="shared" si="129"/>
        <v>0</v>
      </c>
      <c r="Z174" s="41">
        <f t="shared" si="129"/>
        <v>0</v>
      </c>
      <c r="AA174" s="137"/>
      <c r="AB174" s="137"/>
      <c r="AC174" s="137"/>
      <c r="AD174" s="137"/>
      <c r="AE174" s="137"/>
      <c r="AF174" s="137"/>
      <c r="AG174" s="137"/>
      <c r="AH174" s="137"/>
      <c r="AI174" s="137"/>
      <c r="AJ174" s="131"/>
      <c r="AK174" s="131"/>
      <c r="AL174" s="131"/>
    </row>
    <row r="175" spans="1:41">
      <c r="A175" s="161"/>
      <c r="B175" s="162"/>
      <c r="C175" s="165"/>
      <c r="D175" s="165"/>
      <c r="E175" s="165"/>
      <c r="F175" s="165"/>
      <c r="G175" s="165"/>
      <c r="H175" s="29" t="s">
        <v>134</v>
      </c>
      <c r="I175" s="28">
        <f t="shared" si="126"/>
        <v>0</v>
      </c>
      <c r="J175" s="28">
        <f t="shared" si="127"/>
        <v>0</v>
      </c>
      <c r="K175" s="41">
        <f>K117</f>
        <v>0</v>
      </c>
      <c r="L175" s="41">
        <f>L117</f>
        <v>0</v>
      </c>
      <c r="M175" s="41">
        <f>M44+M117+M170</f>
        <v>0</v>
      </c>
      <c r="N175" s="41">
        <f>N117</f>
        <v>0</v>
      </c>
      <c r="O175" s="41">
        <f>O117</f>
        <v>0</v>
      </c>
      <c r="P175" s="41">
        <f>P117</f>
        <v>0</v>
      </c>
      <c r="Q175" s="41">
        <f>Q44+Q117+Q170</f>
        <v>0</v>
      </c>
      <c r="R175" s="41">
        <f>R117</f>
        <v>0</v>
      </c>
      <c r="S175" s="41">
        <f>S117</f>
        <v>0</v>
      </c>
      <c r="T175" s="41">
        <f>T117</f>
        <v>0</v>
      </c>
      <c r="U175" s="41">
        <f>U44+U117+U170</f>
        <v>0</v>
      </c>
      <c r="V175" s="28">
        <f t="shared" ref="V175:Z175" si="130">V44+V117+V170</f>
        <v>0</v>
      </c>
      <c r="W175" s="41">
        <f t="shared" si="130"/>
        <v>0</v>
      </c>
      <c r="X175" s="41">
        <f t="shared" si="130"/>
        <v>0</v>
      </c>
      <c r="Y175" s="41">
        <f t="shared" si="130"/>
        <v>0</v>
      </c>
      <c r="Z175" s="41">
        <f t="shared" si="130"/>
        <v>0</v>
      </c>
      <c r="AA175" s="138"/>
      <c r="AB175" s="138"/>
      <c r="AC175" s="138"/>
      <c r="AD175" s="138"/>
      <c r="AE175" s="138"/>
      <c r="AF175" s="138"/>
      <c r="AG175" s="138"/>
      <c r="AH175" s="138"/>
      <c r="AI175" s="138"/>
      <c r="AJ175" s="132"/>
      <c r="AK175" s="132"/>
      <c r="AL175" s="132"/>
    </row>
    <row r="176" spans="1:41" ht="8.25" customHeight="1"/>
    <row r="177" spans="2:38" s="25" customFormat="1">
      <c r="B177" s="25" t="s">
        <v>192</v>
      </c>
      <c r="K177" s="98"/>
      <c r="L177" s="98"/>
      <c r="M177" s="98"/>
      <c r="N177" s="98"/>
      <c r="O177" s="98"/>
      <c r="P177" s="98"/>
      <c r="Q177" s="98"/>
      <c r="R177" s="98"/>
      <c r="S177" s="98"/>
      <c r="T177" s="98"/>
      <c r="U177" s="98"/>
      <c r="W177" s="98"/>
      <c r="X177" s="98"/>
      <c r="Y177" s="98"/>
      <c r="Z177" s="98"/>
      <c r="AJ177" s="98"/>
      <c r="AK177" s="98"/>
      <c r="AL177" s="98"/>
    </row>
    <row r="178" spans="2:38" s="25" customFormat="1" ht="30.75" customHeight="1">
      <c r="B178" s="261" t="s">
        <v>193</v>
      </c>
      <c r="C178" s="261"/>
      <c r="H178" s="115"/>
      <c r="J178" s="115"/>
      <c r="K178" s="98"/>
      <c r="L178" s="98"/>
      <c r="M178" s="98"/>
      <c r="N178" s="98"/>
      <c r="O178" s="98"/>
      <c r="P178" s="98"/>
      <c r="Q178" s="98"/>
      <c r="R178" s="98"/>
      <c r="S178" s="98"/>
      <c r="T178" s="98"/>
      <c r="U178" s="98"/>
      <c r="W178" s="98"/>
      <c r="X178" s="98"/>
      <c r="Y178" s="98"/>
      <c r="Z178" s="98"/>
      <c r="AJ178" s="98"/>
      <c r="AK178" s="98"/>
      <c r="AL178" s="98"/>
    </row>
    <row r="179" spans="2:38" ht="18" customHeight="1"/>
    <row r="180" spans="2:38">
      <c r="B180" s="25" t="s">
        <v>194</v>
      </c>
      <c r="C180" s="25"/>
      <c r="D180" s="25"/>
      <c r="E180" s="25"/>
      <c r="F180" s="25"/>
      <c r="G180" s="25"/>
      <c r="H180" s="25"/>
    </row>
    <row r="181" spans="2:38">
      <c r="B181" s="25" t="s">
        <v>195</v>
      </c>
      <c r="C181" s="25"/>
      <c r="D181" s="25"/>
      <c r="E181" s="25"/>
      <c r="F181" s="25"/>
      <c r="G181" s="25"/>
      <c r="H181" s="121"/>
      <c r="J181" s="120" t="s">
        <v>196</v>
      </c>
    </row>
    <row r="182" spans="2:38">
      <c r="B182" s="25"/>
      <c r="C182" s="25"/>
      <c r="D182" s="25"/>
      <c r="E182" s="25"/>
      <c r="F182" s="25"/>
      <c r="G182" s="25"/>
      <c r="H182" s="4"/>
      <c r="J182" s="116"/>
    </row>
    <row r="183" spans="2:38">
      <c r="B183" s="25"/>
      <c r="C183" s="25"/>
      <c r="D183" s="25"/>
      <c r="E183" s="25"/>
      <c r="F183" s="25"/>
      <c r="G183" s="25"/>
      <c r="H183" s="25"/>
    </row>
  </sheetData>
  <mergeCells count="588">
    <mergeCell ref="AD153:AD155"/>
    <mergeCell ref="AE153:AE155"/>
    <mergeCell ref="AF153:AF155"/>
    <mergeCell ref="AI153:AI155"/>
    <mergeCell ref="AJ153:AJ155"/>
    <mergeCell ref="B178:C178"/>
    <mergeCell ref="AJ156:AJ160"/>
    <mergeCell ref="A166:B170"/>
    <mergeCell ref="C166:C170"/>
    <mergeCell ref="D166:D170"/>
    <mergeCell ref="AB153:AB155"/>
    <mergeCell ref="AC153:AC155"/>
    <mergeCell ref="A151:A155"/>
    <mergeCell ref="B151:B155"/>
    <mergeCell ref="C151:C155"/>
    <mergeCell ref="AI156:AI160"/>
    <mergeCell ref="AA156:AA160"/>
    <mergeCell ref="G156:G160"/>
    <mergeCell ref="AB156:AB160"/>
    <mergeCell ref="AC156:AC160"/>
    <mergeCell ref="AD156:AD160"/>
    <mergeCell ref="AJ166:AJ170"/>
    <mergeCell ref="AE166:AE170"/>
    <mergeCell ref="AF166:AF170"/>
    <mergeCell ref="AE40:AE44"/>
    <mergeCell ref="AF40:AF44"/>
    <mergeCell ref="AE48:AE52"/>
    <mergeCell ref="AF48:AF52"/>
    <mergeCell ref="AF98:AF102"/>
    <mergeCell ref="AE103:AE107"/>
    <mergeCell ref="AF103:AF107"/>
    <mergeCell ref="AE108:AE109"/>
    <mergeCell ref="AF108:AF109"/>
    <mergeCell ref="AE78:AE82"/>
    <mergeCell ref="AF78:AF82"/>
    <mergeCell ref="AE83:AE87"/>
    <mergeCell ref="AF83:AF87"/>
    <mergeCell ref="AE53:AE57"/>
    <mergeCell ref="AF53:AF57"/>
    <mergeCell ref="AE63:AE67"/>
    <mergeCell ref="AF63:AF67"/>
    <mergeCell ref="AE68:AE72"/>
    <mergeCell ref="AF68:AF72"/>
    <mergeCell ref="D15:G15"/>
    <mergeCell ref="A11:A14"/>
    <mergeCell ref="AC35:AC39"/>
    <mergeCell ref="AD35:AD39"/>
    <mergeCell ref="AD20:AD24"/>
    <mergeCell ref="A16:AL16"/>
    <mergeCell ref="A17:AL17"/>
    <mergeCell ref="A18:AL18"/>
    <mergeCell ref="A19:AL19"/>
    <mergeCell ref="AK20:AK24"/>
    <mergeCell ref="AL20:AL24"/>
    <mergeCell ref="AK25:AK29"/>
    <mergeCell ref="AL25:AL29"/>
    <mergeCell ref="AK30:AK34"/>
    <mergeCell ref="AL30:AL34"/>
    <mergeCell ref="AK35:AK39"/>
    <mergeCell ref="AL35:AL39"/>
    <mergeCell ref="AE20:AE24"/>
    <mergeCell ref="AF20:AF24"/>
    <mergeCell ref="AE35:AE39"/>
    <mergeCell ref="AF35:AF39"/>
    <mergeCell ref="AC20:AC24"/>
    <mergeCell ref="D25:D29"/>
    <mergeCell ref="E25:E29"/>
    <mergeCell ref="C35:C39"/>
    <mergeCell ref="D35:D39"/>
    <mergeCell ref="E35:E39"/>
    <mergeCell ref="F35:F39"/>
    <mergeCell ref="G35:G39"/>
    <mergeCell ref="A20:A24"/>
    <mergeCell ref="B20:G24"/>
    <mergeCell ref="A73:A77"/>
    <mergeCell ref="B73:G77"/>
    <mergeCell ref="F58:F62"/>
    <mergeCell ref="G58:G62"/>
    <mergeCell ref="F53:F57"/>
    <mergeCell ref="A58:A62"/>
    <mergeCell ref="B58:B62"/>
    <mergeCell ref="C58:C62"/>
    <mergeCell ref="D58:D62"/>
    <mergeCell ref="E58:E62"/>
    <mergeCell ref="A25:A29"/>
    <mergeCell ref="A35:A39"/>
    <mergeCell ref="B35:B39"/>
    <mergeCell ref="AA73:AA77"/>
    <mergeCell ref="AB73:AB77"/>
    <mergeCell ref="AC73:AC77"/>
    <mergeCell ref="AD73:AD77"/>
    <mergeCell ref="AI73:AI77"/>
    <mergeCell ref="AJ73:AJ77"/>
    <mergeCell ref="A63:A67"/>
    <mergeCell ref="B63:B67"/>
    <mergeCell ref="C63:C67"/>
    <mergeCell ref="D63:D67"/>
    <mergeCell ref="E63:E67"/>
    <mergeCell ref="F63:F67"/>
    <mergeCell ref="AE73:AE77"/>
    <mergeCell ref="AF73:AF77"/>
    <mergeCell ref="AA63:AA67"/>
    <mergeCell ref="A68:A72"/>
    <mergeCell ref="B68:B72"/>
    <mergeCell ref="C68:C72"/>
    <mergeCell ref="D68:D72"/>
    <mergeCell ref="E68:E72"/>
    <mergeCell ref="AA68:AA72"/>
    <mergeCell ref="G63:G67"/>
    <mergeCell ref="AD68:AD72"/>
    <mergeCell ref="AB63:AB67"/>
    <mergeCell ref="A83:A87"/>
    <mergeCell ref="AI83:AI87"/>
    <mergeCell ref="AJ83:AJ87"/>
    <mergeCell ref="E78:E82"/>
    <mergeCell ref="F78:F82"/>
    <mergeCell ref="G78:G82"/>
    <mergeCell ref="A78:A82"/>
    <mergeCell ref="B78:B82"/>
    <mergeCell ref="C78:C82"/>
    <mergeCell ref="D78:D82"/>
    <mergeCell ref="AB78:AB82"/>
    <mergeCell ref="AC78:AC82"/>
    <mergeCell ref="AD78:AD82"/>
    <mergeCell ref="AI78:AI82"/>
    <mergeCell ref="B83:B87"/>
    <mergeCell ref="AB83:AB87"/>
    <mergeCell ref="AC83:AC87"/>
    <mergeCell ref="AD83:AD87"/>
    <mergeCell ref="C83:C87"/>
    <mergeCell ref="D83:D87"/>
    <mergeCell ref="AJ78:AJ82"/>
    <mergeCell ref="E83:E87"/>
    <mergeCell ref="F83:F87"/>
    <mergeCell ref="G83:G87"/>
    <mergeCell ref="B5:AI5"/>
    <mergeCell ref="B6:AI6"/>
    <mergeCell ref="B7:AI7"/>
    <mergeCell ref="B8:AI8"/>
    <mergeCell ref="B9:AI9"/>
    <mergeCell ref="I13:J13"/>
    <mergeCell ref="S13:V13"/>
    <mergeCell ref="AC13:AD13"/>
    <mergeCell ref="AI13:AJ13"/>
    <mergeCell ref="B11:B14"/>
    <mergeCell ref="C12:G13"/>
    <mergeCell ref="H12:H14"/>
    <mergeCell ref="AA12:AA14"/>
    <mergeCell ref="AB12:AB14"/>
    <mergeCell ref="D14:G14"/>
    <mergeCell ref="AG13:AH13"/>
    <mergeCell ref="AA11:AL11"/>
    <mergeCell ref="AC12:AL12"/>
    <mergeCell ref="AK13:AL13"/>
    <mergeCell ref="K13:N13"/>
    <mergeCell ref="AE13:AF13"/>
    <mergeCell ref="O13:R13"/>
    <mergeCell ref="AI20:AI24"/>
    <mergeCell ref="AJ20:AJ24"/>
    <mergeCell ref="AD25:AD29"/>
    <mergeCell ref="AI25:AI29"/>
    <mergeCell ref="AJ25:AJ29"/>
    <mergeCell ref="AG20:AG24"/>
    <mergeCell ref="AH20:AH24"/>
    <mergeCell ref="AA40:AA44"/>
    <mergeCell ref="AB40:AB44"/>
    <mergeCell ref="AA25:AA29"/>
    <mergeCell ref="AI40:AI44"/>
    <mergeCell ref="AJ40:AJ44"/>
    <mergeCell ref="AC40:AC44"/>
    <mergeCell ref="AD40:AD44"/>
    <mergeCell ref="AG40:AG44"/>
    <mergeCell ref="AH40:AH44"/>
    <mergeCell ref="AG35:AG39"/>
    <mergeCell ref="AH35:AH39"/>
    <mergeCell ref="AI35:AI39"/>
    <mergeCell ref="AJ35:AJ39"/>
    <mergeCell ref="AA35:AA39"/>
    <mergeCell ref="AB35:AB39"/>
    <mergeCell ref="AA20:AA24"/>
    <mergeCell ref="AB20:AB24"/>
    <mergeCell ref="AJ30:AJ34"/>
    <mergeCell ref="AC30:AC34"/>
    <mergeCell ref="F25:F29"/>
    <mergeCell ref="G25:G29"/>
    <mergeCell ref="AB25:AB29"/>
    <mergeCell ref="AC25:AC29"/>
    <mergeCell ref="AG25:AG29"/>
    <mergeCell ref="AH25:AH29"/>
    <mergeCell ref="AG30:AG34"/>
    <mergeCell ref="AH30:AH34"/>
    <mergeCell ref="AE25:AE29"/>
    <mergeCell ref="AF25:AF29"/>
    <mergeCell ref="AE30:AE34"/>
    <mergeCell ref="AF30:AF34"/>
    <mergeCell ref="AD30:AD34"/>
    <mergeCell ref="AB53:AB57"/>
    <mergeCell ref="AC53:AC57"/>
    <mergeCell ref="A48:A52"/>
    <mergeCell ref="B48:G52"/>
    <mergeCell ref="AD53:AD57"/>
    <mergeCell ref="AI53:AI57"/>
    <mergeCell ref="AA48:AA52"/>
    <mergeCell ref="AB48:AB52"/>
    <mergeCell ref="AJ53:AJ57"/>
    <mergeCell ref="AG48:AG52"/>
    <mergeCell ref="AH48:AH52"/>
    <mergeCell ref="AG53:AG57"/>
    <mergeCell ref="AH53:AH57"/>
    <mergeCell ref="AC48:AC52"/>
    <mergeCell ref="AD48:AD52"/>
    <mergeCell ref="AI48:AI52"/>
    <mergeCell ref="AJ48:AJ52"/>
    <mergeCell ref="G53:G57"/>
    <mergeCell ref="AA53:AA57"/>
    <mergeCell ref="A53:A57"/>
    <mergeCell ref="B53:B57"/>
    <mergeCell ref="C53:C57"/>
    <mergeCell ref="D53:D57"/>
    <mergeCell ref="E53:E57"/>
    <mergeCell ref="AC63:AC67"/>
    <mergeCell ref="AD63:AD67"/>
    <mergeCell ref="AI68:AI72"/>
    <mergeCell ref="AJ68:AJ72"/>
    <mergeCell ref="AI63:AI67"/>
    <mergeCell ref="AJ63:AJ67"/>
    <mergeCell ref="AB68:AB72"/>
    <mergeCell ref="AC68:AC72"/>
    <mergeCell ref="AG63:AG67"/>
    <mergeCell ref="AH63:AH67"/>
    <mergeCell ref="AG68:AG72"/>
    <mergeCell ref="AH68:AH72"/>
    <mergeCell ref="AA83:AA87"/>
    <mergeCell ref="F68:F72"/>
    <mergeCell ref="G68:G72"/>
    <mergeCell ref="AA78:AA82"/>
    <mergeCell ref="AC88:AC92"/>
    <mergeCell ref="AD88:AD92"/>
    <mergeCell ref="AI88:AI92"/>
    <mergeCell ref="AJ88:AJ92"/>
    <mergeCell ref="A93:A97"/>
    <mergeCell ref="B93:B97"/>
    <mergeCell ref="C93:C97"/>
    <mergeCell ref="AA93:AA97"/>
    <mergeCell ref="AB93:AB97"/>
    <mergeCell ref="AC93:AC97"/>
    <mergeCell ref="AD93:AD97"/>
    <mergeCell ref="AI93:AI97"/>
    <mergeCell ref="AJ93:AJ97"/>
    <mergeCell ref="A88:A92"/>
    <mergeCell ref="B88:B92"/>
    <mergeCell ref="C88:C92"/>
    <mergeCell ref="D88:D92"/>
    <mergeCell ref="E88:E92"/>
    <mergeCell ref="F88:F92"/>
    <mergeCell ref="G88:G92"/>
    <mergeCell ref="A103:A107"/>
    <mergeCell ref="B103:B107"/>
    <mergeCell ref="C103:C107"/>
    <mergeCell ref="D103:D107"/>
    <mergeCell ref="E103:E107"/>
    <mergeCell ref="F103:F107"/>
    <mergeCell ref="AC98:AC102"/>
    <mergeCell ref="AD98:AD102"/>
    <mergeCell ref="AI98:AI102"/>
    <mergeCell ref="AG98:AG102"/>
    <mergeCell ref="AH98:AH102"/>
    <mergeCell ref="AG103:AG107"/>
    <mergeCell ref="AH103:AH107"/>
    <mergeCell ref="A98:A102"/>
    <mergeCell ref="B98:G102"/>
    <mergeCell ref="AA98:AA102"/>
    <mergeCell ref="AA103:AA107"/>
    <mergeCell ref="AB103:AB107"/>
    <mergeCell ref="G103:G107"/>
    <mergeCell ref="AC103:AC107"/>
    <mergeCell ref="AD103:AD107"/>
    <mergeCell ref="AJ103:AJ107"/>
    <mergeCell ref="AA88:AA92"/>
    <mergeCell ref="AB88:AB92"/>
    <mergeCell ref="AJ98:AJ102"/>
    <mergeCell ref="AE88:AE92"/>
    <mergeCell ref="AF88:AF92"/>
    <mergeCell ref="AE93:AE97"/>
    <mergeCell ref="AF93:AF97"/>
    <mergeCell ref="AI103:AI107"/>
    <mergeCell ref="AE98:AE102"/>
    <mergeCell ref="AB98:AB102"/>
    <mergeCell ref="AI113:AI117"/>
    <mergeCell ref="AJ113:AJ117"/>
    <mergeCell ref="A108:A112"/>
    <mergeCell ref="B108:B112"/>
    <mergeCell ref="C108:C112"/>
    <mergeCell ref="D108:D112"/>
    <mergeCell ref="E108:E112"/>
    <mergeCell ref="AA108:AA109"/>
    <mergeCell ref="G108:G112"/>
    <mergeCell ref="A113:B117"/>
    <mergeCell ref="C113:C117"/>
    <mergeCell ref="D113:D117"/>
    <mergeCell ref="E113:E117"/>
    <mergeCell ref="F113:F117"/>
    <mergeCell ref="G113:G117"/>
    <mergeCell ref="AA113:AA117"/>
    <mergeCell ref="AB113:AB117"/>
    <mergeCell ref="AC113:AC117"/>
    <mergeCell ref="F108:F112"/>
    <mergeCell ref="AB110:AB112"/>
    <mergeCell ref="AJ108:AJ109"/>
    <mergeCell ref="AA110:AA112"/>
    <mergeCell ref="A121:A125"/>
    <mergeCell ref="B121:G125"/>
    <mergeCell ref="AA121:AA125"/>
    <mergeCell ref="AB121:AB125"/>
    <mergeCell ref="AC121:AC125"/>
    <mergeCell ref="AD121:AD125"/>
    <mergeCell ref="AI121:AI125"/>
    <mergeCell ref="AJ121:AJ125"/>
    <mergeCell ref="AC126:AC130"/>
    <mergeCell ref="AD126:AD130"/>
    <mergeCell ref="AI126:AI130"/>
    <mergeCell ref="AJ126:AJ130"/>
    <mergeCell ref="AE126:AE130"/>
    <mergeCell ref="AF126:AF130"/>
    <mergeCell ref="AG121:AG125"/>
    <mergeCell ref="AE121:AE125"/>
    <mergeCell ref="AF121:AF125"/>
    <mergeCell ref="AH121:AH125"/>
    <mergeCell ref="AG126:AG130"/>
    <mergeCell ref="AH126:AH130"/>
    <mergeCell ref="AJ131:AJ135"/>
    <mergeCell ref="A126:A130"/>
    <mergeCell ref="B126:B130"/>
    <mergeCell ref="C126:C130"/>
    <mergeCell ref="D126:D130"/>
    <mergeCell ref="E126:E130"/>
    <mergeCell ref="F126:F130"/>
    <mergeCell ref="G126:G130"/>
    <mergeCell ref="G131:G135"/>
    <mergeCell ref="AA131:AA135"/>
    <mergeCell ref="AB131:AB135"/>
    <mergeCell ref="AC131:AC135"/>
    <mergeCell ref="AD131:AD135"/>
    <mergeCell ref="AI131:AI135"/>
    <mergeCell ref="A131:A135"/>
    <mergeCell ref="B131:B135"/>
    <mergeCell ref="C131:C135"/>
    <mergeCell ref="D131:D135"/>
    <mergeCell ref="E131:E135"/>
    <mergeCell ref="F131:F135"/>
    <mergeCell ref="AA126:AA130"/>
    <mergeCell ref="AB126:AB130"/>
    <mergeCell ref="AE131:AE135"/>
    <mergeCell ref="AF131:AF135"/>
    <mergeCell ref="AC136:AC140"/>
    <mergeCell ref="AD136:AD140"/>
    <mergeCell ref="AI136:AI140"/>
    <mergeCell ref="AJ136:AJ140"/>
    <mergeCell ref="B141:B145"/>
    <mergeCell ref="C141:C145"/>
    <mergeCell ref="D141:D145"/>
    <mergeCell ref="E141:E145"/>
    <mergeCell ref="F141:F145"/>
    <mergeCell ref="F136:F140"/>
    <mergeCell ref="G136:G140"/>
    <mergeCell ref="AA141:AA145"/>
    <mergeCell ref="AB141:AB145"/>
    <mergeCell ref="AC141:AC145"/>
    <mergeCell ref="AD141:AD145"/>
    <mergeCell ref="G141:G145"/>
    <mergeCell ref="AA136:AA140"/>
    <mergeCell ref="AB136:AB140"/>
    <mergeCell ref="B136:B140"/>
    <mergeCell ref="C136:C140"/>
    <mergeCell ref="D136:D140"/>
    <mergeCell ref="E136:E140"/>
    <mergeCell ref="AE136:AE140"/>
    <mergeCell ref="AF136:AF140"/>
    <mergeCell ref="AD146:AD150"/>
    <mergeCell ref="AI146:AI150"/>
    <mergeCell ref="AI141:AI145"/>
    <mergeCell ref="AJ146:AJ150"/>
    <mergeCell ref="AD151:AD152"/>
    <mergeCell ref="AI151:AI152"/>
    <mergeCell ref="AJ151:AJ152"/>
    <mergeCell ref="AJ141:AJ145"/>
    <mergeCell ref="F146:F150"/>
    <mergeCell ref="AC146:AC150"/>
    <mergeCell ref="AC151:AC152"/>
    <mergeCell ref="AG141:AG145"/>
    <mergeCell ref="AH141:AH145"/>
    <mergeCell ref="AG146:AG150"/>
    <mergeCell ref="AH146:AH150"/>
    <mergeCell ref="AG151:AG152"/>
    <mergeCell ref="AH151:AH152"/>
    <mergeCell ref="AE151:AE152"/>
    <mergeCell ref="AF151:AF152"/>
    <mergeCell ref="AE141:AE145"/>
    <mergeCell ref="AF141:AF145"/>
    <mergeCell ref="AE146:AE150"/>
    <mergeCell ref="AF146:AF150"/>
    <mergeCell ref="A136:A150"/>
    <mergeCell ref="B146:B150"/>
    <mergeCell ref="C146:C150"/>
    <mergeCell ref="D146:D150"/>
    <mergeCell ref="E146:E150"/>
    <mergeCell ref="AA171:AA175"/>
    <mergeCell ref="G146:G150"/>
    <mergeCell ref="AA146:AA150"/>
    <mergeCell ref="AB146:AB150"/>
    <mergeCell ref="AA151:AA152"/>
    <mergeCell ref="AB151:AB152"/>
    <mergeCell ref="AA153:AA155"/>
    <mergeCell ref="AE171:AE175"/>
    <mergeCell ref="AF171:AF175"/>
    <mergeCell ref="E166:E170"/>
    <mergeCell ref="F166:F170"/>
    <mergeCell ref="G166:G170"/>
    <mergeCell ref="AA166:AA170"/>
    <mergeCell ref="AB166:AB170"/>
    <mergeCell ref="A156:A160"/>
    <mergeCell ref="B156:B160"/>
    <mergeCell ref="C156:C160"/>
    <mergeCell ref="D156:D160"/>
    <mergeCell ref="E156:E160"/>
    <mergeCell ref="F156:F160"/>
    <mergeCell ref="AA161:AA165"/>
    <mergeCell ref="AD171:AD175"/>
    <mergeCell ref="AE156:AE160"/>
    <mergeCell ref="AF156:AF160"/>
    <mergeCell ref="AE161:AE165"/>
    <mergeCell ref="AF161:AF165"/>
    <mergeCell ref="AI171:AI175"/>
    <mergeCell ref="AJ171:AJ175"/>
    <mergeCell ref="A171:B175"/>
    <mergeCell ref="C171:C175"/>
    <mergeCell ref="D171:D175"/>
    <mergeCell ref="E171:E175"/>
    <mergeCell ref="F171:F175"/>
    <mergeCell ref="G171:G175"/>
    <mergeCell ref="A161:A165"/>
    <mergeCell ref="B161:B165"/>
    <mergeCell ref="C161:C165"/>
    <mergeCell ref="D161:D165"/>
    <mergeCell ref="E161:E165"/>
    <mergeCell ref="F161:F165"/>
    <mergeCell ref="AB161:AB165"/>
    <mergeCell ref="AC161:AC165"/>
    <mergeCell ref="AD161:AD165"/>
    <mergeCell ref="AI161:AI165"/>
    <mergeCell ref="AJ161:AJ165"/>
    <mergeCell ref="AB171:AB175"/>
    <mergeCell ref="AC171:AC175"/>
    <mergeCell ref="AC166:AC170"/>
    <mergeCell ref="AD166:AD170"/>
    <mergeCell ref="AI166:AI170"/>
    <mergeCell ref="AG131:AG135"/>
    <mergeCell ref="AH131:AH135"/>
    <mergeCell ref="AG136:AG140"/>
    <mergeCell ref="AH136:AH140"/>
    <mergeCell ref="AG73:AG77"/>
    <mergeCell ref="AH73:AH77"/>
    <mergeCell ref="AG78:AG82"/>
    <mergeCell ref="AH78:AH82"/>
    <mergeCell ref="AG83:AG87"/>
    <mergeCell ref="AH83:AH87"/>
    <mergeCell ref="AG88:AG92"/>
    <mergeCell ref="AH88:AH92"/>
    <mergeCell ref="AG93:AG97"/>
    <mergeCell ref="AH93:AH97"/>
    <mergeCell ref="AG110:AG112"/>
    <mergeCell ref="AH110:AH112"/>
    <mergeCell ref="AG113:AG117"/>
    <mergeCell ref="AH113:AH117"/>
    <mergeCell ref="AG166:AG170"/>
    <mergeCell ref="AH166:AH170"/>
    <mergeCell ref="AG171:AG175"/>
    <mergeCell ref="AH171:AH175"/>
    <mergeCell ref="AG153:AG155"/>
    <mergeCell ref="AH153:AH155"/>
    <mergeCell ref="AG156:AG160"/>
    <mergeCell ref="AH156:AH160"/>
    <mergeCell ref="AG161:AG165"/>
    <mergeCell ref="AH161:AH165"/>
    <mergeCell ref="AK40:AK44"/>
    <mergeCell ref="AL40:AL44"/>
    <mergeCell ref="C11:Z11"/>
    <mergeCell ref="I12:Z12"/>
    <mergeCell ref="W13:Z13"/>
    <mergeCell ref="A45:AL45"/>
    <mergeCell ref="A46:AL46"/>
    <mergeCell ref="A47:AL47"/>
    <mergeCell ref="AK48:AK52"/>
    <mergeCell ref="AL48:AL52"/>
    <mergeCell ref="A40:B44"/>
    <mergeCell ref="C40:C44"/>
    <mergeCell ref="D40:D44"/>
    <mergeCell ref="E40:E44"/>
    <mergeCell ref="F40:F44"/>
    <mergeCell ref="G40:G44"/>
    <mergeCell ref="A30:A34"/>
    <mergeCell ref="B30:B34"/>
    <mergeCell ref="C30:C34"/>
    <mergeCell ref="AA30:AA34"/>
    <mergeCell ref="AB30:AB34"/>
    <mergeCell ref="B25:B29"/>
    <mergeCell ref="C25:C29"/>
    <mergeCell ref="AI30:AI34"/>
    <mergeCell ref="AK53:AK57"/>
    <mergeCell ref="AL53:AL57"/>
    <mergeCell ref="AK63:AK67"/>
    <mergeCell ref="AL63:AL67"/>
    <mergeCell ref="AK68:AK72"/>
    <mergeCell ref="AL68:AL72"/>
    <mergeCell ref="AK73:AK77"/>
    <mergeCell ref="AL73:AL77"/>
    <mergeCell ref="AK78:AK82"/>
    <mergeCell ref="AL78:AL82"/>
    <mergeCell ref="AK83:AK87"/>
    <mergeCell ref="AL83:AL87"/>
    <mergeCell ref="AK88:AK92"/>
    <mergeCell ref="AL88:AL92"/>
    <mergeCell ref="AK93:AK97"/>
    <mergeCell ref="AL93:AL97"/>
    <mergeCell ref="AK98:AK102"/>
    <mergeCell ref="AL98:AL102"/>
    <mergeCell ref="AK103:AK107"/>
    <mergeCell ref="AL103:AL107"/>
    <mergeCell ref="AK108:AK109"/>
    <mergeCell ref="AL108:AL109"/>
    <mergeCell ref="AK110:AK112"/>
    <mergeCell ref="AL110:AL112"/>
    <mergeCell ref="AK113:AK117"/>
    <mergeCell ref="AL113:AL117"/>
    <mergeCell ref="A118:AL118"/>
    <mergeCell ref="A119:AL119"/>
    <mergeCell ref="A120:AL120"/>
    <mergeCell ref="AG108:AG109"/>
    <mergeCell ref="AH108:AH109"/>
    <mergeCell ref="AI108:AI109"/>
    <mergeCell ref="AB108:AB109"/>
    <mergeCell ref="AC110:AC112"/>
    <mergeCell ref="AD110:AD112"/>
    <mergeCell ref="AE110:AE112"/>
    <mergeCell ref="AF110:AF112"/>
    <mergeCell ref="AC108:AC109"/>
    <mergeCell ref="AD108:AD109"/>
    <mergeCell ref="AI110:AI112"/>
    <mergeCell ref="AJ110:AJ112"/>
    <mergeCell ref="AE113:AE117"/>
    <mergeCell ref="AF113:AF117"/>
    <mergeCell ref="AD113:AD117"/>
    <mergeCell ref="AK121:AK125"/>
    <mergeCell ref="AL121:AL125"/>
    <mergeCell ref="AK126:AK130"/>
    <mergeCell ref="AL126:AL130"/>
    <mergeCell ref="AK131:AK135"/>
    <mergeCell ref="AL131:AL135"/>
    <mergeCell ref="AK136:AK140"/>
    <mergeCell ref="AL136:AL140"/>
    <mergeCell ref="AK141:AK145"/>
    <mergeCell ref="AL141:AL145"/>
    <mergeCell ref="AK166:AK170"/>
    <mergeCell ref="AL166:AL170"/>
    <mergeCell ref="AK171:AK175"/>
    <mergeCell ref="AL171:AL175"/>
    <mergeCell ref="AK146:AK150"/>
    <mergeCell ref="AL146:AL150"/>
    <mergeCell ref="AK151:AK152"/>
    <mergeCell ref="AL151:AL152"/>
    <mergeCell ref="AK153:AK155"/>
    <mergeCell ref="AL153:AL155"/>
    <mergeCell ref="AK156:AK160"/>
    <mergeCell ref="AL156:AL160"/>
    <mergeCell ref="AK161:AK165"/>
    <mergeCell ref="AL161:AL165"/>
    <mergeCell ref="AJ59:AJ62"/>
    <mergeCell ref="AK59:AK62"/>
    <mergeCell ref="AL59:AL62"/>
    <mergeCell ref="AA59:AA62"/>
    <mergeCell ref="AB59:AB62"/>
    <mergeCell ref="AC59:AC62"/>
    <mergeCell ref="AD59:AD62"/>
    <mergeCell ref="AE59:AE62"/>
    <mergeCell ref="AF59:AF62"/>
    <mergeCell ref="AH59:AH62"/>
    <mergeCell ref="AG59:AG62"/>
    <mergeCell ref="AI59:AI62"/>
  </mergeCells>
  <pageMargins left="0.59055118110236227" right="0.39370078740157483" top="0.59055118110236227" bottom="0.39370078740157483" header="0.31496062992125984" footer="0.31496062992125984"/>
  <pageSetup paperSize="9" scale="40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AT121"/>
  <sheetViews>
    <sheetView tabSelected="1" zoomScale="90" zoomScaleNormal="90" workbookViewId="0">
      <selection activeCell="AS10" sqref="AS10"/>
    </sheetView>
  </sheetViews>
  <sheetFormatPr defaultRowHeight="15"/>
  <cols>
    <col min="2" max="2" width="40.5703125" customWidth="1"/>
    <col min="3" max="3" width="36.7109375" customWidth="1"/>
    <col min="4" max="4" width="9.7109375" customWidth="1"/>
    <col min="5" max="5" width="5.85546875" hidden="1" customWidth="1"/>
    <col min="6" max="6" width="3.85546875" hidden="1" customWidth="1"/>
    <col min="7" max="7" width="6" hidden="1" customWidth="1"/>
    <col min="8" max="8" width="3.7109375" customWidth="1"/>
    <col min="9" max="9" width="6.7109375" customWidth="1"/>
    <col min="10" max="10" width="4.5703125" style="62" customWidth="1"/>
    <col min="11" max="11" width="5.140625" style="62" customWidth="1"/>
    <col min="12" max="12" width="7.85546875" customWidth="1"/>
    <col min="13" max="13" width="7.5703125" customWidth="1"/>
    <col min="14" max="14" width="5.5703125" hidden="1" customWidth="1"/>
    <col min="15" max="15" width="8.85546875" hidden="1" customWidth="1"/>
    <col min="16" max="16" width="4.85546875" hidden="1" customWidth="1"/>
    <col min="17" max="17" width="5.5703125" hidden="1" customWidth="1"/>
    <col min="18" max="18" width="5" hidden="1" customWidth="1"/>
    <col min="19" max="19" width="10.28515625" hidden="1" customWidth="1"/>
    <col min="20" max="20" width="5.140625" hidden="1" customWidth="1"/>
    <col min="21" max="21" width="4.140625" hidden="1" customWidth="1"/>
    <col min="22" max="22" width="3.7109375" customWidth="1"/>
    <col min="23" max="23" width="3.5703125" customWidth="1"/>
    <col min="24" max="24" width="4.5703125" customWidth="1"/>
    <col min="25" max="25" width="14.7109375" customWidth="1"/>
    <col min="26" max="26" width="3.85546875" customWidth="1"/>
    <col min="27" max="27" width="3.5703125" customWidth="1"/>
    <col min="28" max="28" width="4.42578125" customWidth="1"/>
    <col min="29" max="29" width="3.42578125" customWidth="1"/>
    <col min="30" max="30" width="2.28515625" customWidth="1"/>
    <col min="31" max="31" width="5.42578125" customWidth="1"/>
    <col min="32" max="32" width="1.7109375" customWidth="1"/>
    <col min="33" max="33" width="4.7109375" customWidth="1"/>
    <col min="34" max="34" width="3.28515625" customWidth="1"/>
    <col min="35" max="35" width="4" customWidth="1"/>
    <col min="36" max="36" width="2.85546875" customWidth="1"/>
    <col min="37" max="37" width="5" customWidth="1"/>
    <col min="38" max="38" width="3.5703125" customWidth="1"/>
    <col min="39" max="39" width="3.140625" customWidth="1"/>
    <col min="40" max="40" width="1.85546875" customWidth="1"/>
    <col min="41" max="41" width="5.7109375" customWidth="1"/>
    <col min="42" max="42" width="3" customWidth="1"/>
    <col min="43" max="43" width="3.42578125" customWidth="1"/>
    <col min="44" max="44" width="4.140625" customWidth="1"/>
  </cols>
  <sheetData>
    <row r="2" spans="1:45">
      <c r="AR2" s="16" t="s">
        <v>103</v>
      </c>
    </row>
    <row r="3" spans="1:45">
      <c r="AR3" s="16" t="s">
        <v>102</v>
      </c>
    </row>
    <row r="4" spans="1:45">
      <c r="AR4" s="16" t="s">
        <v>208</v>
      </c>
    </row>
    <row r="5" spans="1:45">
      <c r="AR5" s="16"/>
    </row>
    <row r="6" spans="1:45">
      <c r="AR6" s="16"/>
    </row>
    <row r="7" spans="1:45" ht="20.25" customHeight="1">
      <c r="A7" s="262" t="s">
        <v>0</v>
      </c>
      <c r="B7" s="262"/>
      <c r="C7" s="262"/>
      <c r="D7" s="262"/>
      <c r="E7" s="262"/>
      <c r="F7" s="262"/>
      <c r="G7" s="262"/>
      <c r="H7" s="262"/>
      <c r="I7" s="262"/>
      <c r="J7" s="262"/>
      <c r="K7" s="262"/>
      <c r="L7" s="262"/>
      <c r="M7" s="262"/>
      <c r="N7" s="262"/>
      <c r="O7" s="262"/>
      <c r="P7" s="262"/>
      <c r="Q7" s="262"/>
      <c r="R7" s="262"/>
      <c r="S7" s="262"/>
      <c r="T7" s="262"/>
      <c r="U7" s="262"/>
      <c r="V7" s="262"/>
      <c r="W7" s="262"/>
      <c r="X7" s="262"/>
      <c r="Y7" s="262"/>
      <c r="Z7" s="262"/>
      <c r="AA7" s="262"/>
      <c r="AB7" s="262"/>
      <c r="AC7" s="262"/>
      <c r="AD7" s="262"/>
      <c r="AE7" s="262"/>
      <c r="AF7" s="262"/>
      <c r="AG7" s="262"/>
      <c r="AH7" s="262"/>
      <c r="AI7" s="262"/>
      <c r="AJ7" s="262"/>
      <c r="AK7" s="262"/>
      <c r="AL7" s="262"/>
      <c r="AM7" s="262"/>
      <c r="AN7" s="262"/>
      <c r="AO7" s="262"/>
      <c r="AP7" s="262"/>
      <c r="AQ7" s="262"/>
      <c r="AR7" s="262"/>
    </row>
    <row r="8" spans="1:45" ht="18" customHeight="1">
      <c r="A8" s="262" t="s">
        <v>1</v>
      </c>
      <c r="B8" s="262"/>
      <c r="C8" s="262"/>
      <c r="D8" s="262"/>
      <c r="E8" s="262"/>
      <c r="F8" s="262"/>
      <c r="G8" s="262"/>
      <c r="H8" s="262"/>
      <c r="I8" s="262"/>
      <c r="J8" s="262"/>
      <c r="K8" s="262"/>
      <c r="L8" s="262"/>
      <c r="M8" s="262"/>
      <c r="N8" s="262"/>
      <c r="O8" s="262"/>
      <c r="P8" s="262"/>
      <c r="Q8" s="262"/>
      <c r="R8" s="262"/>
      <c r="S8" s="262"/>
      <c r="T8" s="262"/>
      <c r="U8" s="262"/>
      <c r="V8" s="262"/>
      <c r="W8" s="262"/>
      <c r="X8" s="262"/>
      <c r="Y8" s="262"/>
      <c r="Z8" s="262"/>
      <c r="AA8" s="262"/>
      <c r="AB8" s="262"/>
      <c r="AC8" s="262"/>
      <c r="AD8" s="262"/>
      <c r="AE8" s="262"/>
      <c r="AF8" s="262"/>
      <c r="AG8" s="262"/>
      <c r="AH8" s="262"/>
      <c r="AI8" s="262"/>
      <c r="AJ8" s="262"/>
      <c r="AK8" s="262"/>
      <c r="AL8" s="262"/>
      <c r="AM8" s="262"/>
      <c r="AN8" s="262"/>
      <c r="AO8" s="262"/>
      <c r="AP8" s="262"/>
      <c r="AQ8" s="262"/>
      <c r="AR8" s="262"/>
    </row>
    <row r="9" spans="1:45" ht="26.25" customHeight="1">
      <c r="A9" s="263" t="s">
        <v>2</v>
      </c>
      <c r="B9" s="264"/>
      <c r="C9" s="264"/>
      <c r="D9" s="264"/>
      <c r="E9" s="264"/>
      <c r="F9" s="264"/>
      <c r="G9" s="264"/>
      <c r="H9" s="264"/>
      <c r="I9" s="264"/>
      <c r="J9" s="264"/>
      <c r="K9" s="264"/>
      <c r="L9" s="264"/>
      <c r="M9" s="264"/>
      <c r="N9" s="264"/>
      <c r="O9" s="264"/>
      <c r="P9" s="264"/>
      <c r="Q9" s="264"/>
      <c r="R9" s="264"/>
      <c r="S9" s="264"/>
      <c r="T9" s="264"/>
      <c r="U9" s="264"/>
      <c r="V9" s="264"/>
      <c r="W9" s="264"/>
      <c r="X9" s="264"/>
      <c r="Y9" s="264"/>
      <c r="Z9" s="264"/>
      <c r="AA9" s="264"/>
      <c r="AB9" s="264"/>
      <c r="AC9" s="264"/>
      <c r="AD9" s="264"/>
      <c r="AE9" s="264"/>
      <c r="AF9" s="264"/>
      <c r="AG9" s="264"/>
      <c r="AH9" s="264"/>
      <c r="AI9" s="264"/>
      <c r="AJ9" s="264"/>
      <c r="AK9" s="264"/>
      <c r="AL9" s="264"/>
      <c r="AM9" s="264"/>
      <c r="AN9" s="264"/>
      <c r="AO9" s="264"/>
      <c r="AP9" s="264"/>
      <c r="AQ9" s="264"/>
      <c r="AR9" s="264"/>
    </row>
    <row r="10" spans="1:45">
      <c r="A10" s="265" t="s">
        <v>3</v>
      </c>
      <c r="B10" s="265"/>
      <c r="C10" s="265"/>
      <c r="D10" s="265"/>
      <c r="E10" s="265"/>
      <c r="F10" s="265"/>
      <c r="G10" s="265"/>
      <c r="H10" s="265"/>
      <c r="I10" s="265"/>
      <c r="J10" s="265"/>
      <c r="K10" s="265"/>
      <c r="L10" s="265"/>
      <c r="M10" s="265"/>
      <c r="N10" s="265"/>
      <c r="O10" s="265"/>
      <c r="P10" s="265"/>
      <c r="Q10" s="265"/>
      <c r="R10" s="265"/>
      <c r="S10" s="265"/>
      <c r="T10" s="265"/>
      <c r="U10" s="265"/>
      <c r="V10" s="265"/>
      <c r="W10" s="265"/>
      <c r="X10" s="265"/>
      <c r="Y10" s="265"/>
      <c r="Z10" s="265"/>
      <c r="AA10" s="265"/>
      <c r="AB10" s="265"/>
      <c r="AC10" s="265"/>
      <c r="AD10" s="265"/>
      <c r="AE10" s="265"/>
      <c r="AF10" s="265"/>
      <c r="AG10" s="265"/>
      <c r="AH10" s="265"/>
      <c r="AI10" s="265"/>
      <c r="AJ10" s="265"/>
      <c r="AK10" s="265"/>
      <c r="AL10" s="265"/>
      <c r="AM10" s="265"/>
      <c r="AN10" s="265"/>
      <c r="AO10" s="265"/>
      <c r="AP10" s="265"/>
      <c r="AQ10" s="265"/>
      <c r="AR10" s="265"/>
    </row>
    <row r="11" spans="1:45" ht="7.5" customHeight="1">
      <c r="C11" s="262"/>
      <c r="D11" s="262"/>
      <c r="E11" s="262"/>
      <c r="F11" s="262"/>
      <c r="G11" s="262"/>
      <c r="H11" s="262"/>
      <c r="I11" s="262"/>
      <c r="J11" s="262"/>
      <c r="K11" s="262"/>
      <c r="L11" s="262"/>
      <c r="M11" s="262"/>
      <c r="N11" s="262"/>
      <c r="O11" s="262"/>
      <c r="P11" s="262"/>
    </row>
    <row r="12" spans="1:45" ht="21" customHeight="1">
      <c r="A12" s="262" t="s">
        <v>206</v>
      </c>
      <c r="B12" s="262"/>
      <c r="C12" s="262"/>
      <c r="D12" s="262"/>
      <c r="E12" s="262"/>
      <c r="F12" s="262"/>
      <c r="G12" s="262"/>
      <c r="H12" s="262"/>
      <c r="I12" s="262"/>
      <c r="J12" s="262"/>
      <c r="K12" s="262"/>
      <c r="L12" s="262"/>
      <c r="M12" s="262"/>
      <c r="N12" s="262"/>
      <c r="O12" s="262"/>
      <c r="P12" s="262"/>
      <c r="Q12" s="262"/>
      <c r="R12" s="262"/>
      <c r="S12" s="262"/>
      <c r="T12" s="262"/>
      <c r="U12" s="262"/>
      <c r="V12" s="262"/>
      <c r="W12" s="262"/>
      <c r="X12" s="262"/>
      <c r="Y12" s="262"/>
      <c r="Z12" s="262"/>
      <c r="AA12" s="262"/>
      <c r="AB12" s="262"/>
      <c r="AC12" s="262"/>
      <c r="AD12" s="262"/>
      <c r="AE12" s="262"/>
      <c r="AF12" s="262"/>
      <c r="AG12" s="262"/>
      <c r="AH12" s="262"/>
      <c r="AI12" s="262"/>
      <c r="AJ12" s="262"/>
      <c r="AK12" s="262"/>
      <c r="AL12" s="262"/>
      <c r="AM12" s="262"/>
      <c r="AN12" s="262"/>
      <c r="AO12" s="262"/>
      <c r="AP12" s="262"/>
      <c r="AQ12" s="262"/>
      <c r="AR12" s="262"/>
    </row>
    <row r="14" spans="1:45" ht="15" customHeight="1">
      <c r="B14" s="15" t="s">
        <v>4</v>
      </c>
      <c r="C14" s="15"/>
      <c r="D14" s="15"/>
      <c r="E14" s="15"/>
      <c r="F14" s="15"/>
      <c r="G14" s="15"/>
      <c r="H14" s="15"/>
      <c r="I14" s="15"/>
      <c r="J14" s="63"/>
      <c r="K14" s="63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</row>
    <row r="16" spans="1:45" ht="28.5" customHeight="1">
      <c r="A16" s="273" t="s">
        <v>5</v>
      </c>
      <c r="B16" s="273" t="s">
        <v>6</v>
      </c>
      <c r="C16" s="273" t="s">
        <v>7</v>
      </c>
      <c r="D16" s="273"/>
      <c r="E16" s="273"/>
      <c r="F16" s="273"/>
      <c r="G16" s="273"/>
      <c r="H16" s="273"/>
      <c r="I16" s="273"/>
      <c r="J16" s="273"/>
      <c r="K16" s="273"/>
      <c r="L16" s="273" t="s">
        <v>8</v>
      </c>
      <c r="M16" s="273"/>
      <c r="N16" s="273" t="s">
        <v>9</v>
      </c>
      <c r="O16" s="273"/>
      <c r="P16" s="273"/>
      <c r="Q16" s="273"/>
      <c r="R16" s="273"/>
      <c r="S16" s="273"/>
      <c r="T16" s="273"/>
      <c r="U16" s="273"/>
      <c r="V16" s="273"/>
      <c r="W16" s="273"/>
      <c r="X16" s="273"/>
      <c r="Y16" s="273"/>
      <c r="Z16" s="273"/>
      <c r="AA16" s="273"/>
      <c r="AB16" s="273"/>
      <c r="AC16" s="273"/>
      <c r="AD16" s="273"/>
      <c r="AE16" s="273"/>
      <c r="AF16" s="273"/>
      <c r="AG16" s="273" t="s">
        <v>10</v>
      </c>
      <c r="AH16" s="273"/>
      <c r="AI16" s="273"/>
      <c r="AJ16" s="273"/>
      <c r="AK16" s="273" t="s">
        <v>11</v>
      </c>
      <c r="AL16" s="273"/>
      <c r="AM16" s="273"/>
      <c r="AN16" s="273"/>
      <c r="AO16" s="273" t="s">
        <v>12</v>
      </c>
      <c r="AP16" s="273"/>
      <c r="AQ16" s="273"/>
      <c r="AR16" s="273"/>
      <c r="AS16" s="1"/>
    </row>
    <row r="17" spans="1:46" ht="15.75">
      <c r="A17" s="273"/>
      <c r="B17" s="273"/>
      <c r="C17" s="273" t="s">
        <v>13</v>
      </c>
      <c r="D17" s="273" t="s">
        <v>14</v>
      </c>
      <c r="E17" s="273" t="s">
        <v>15</v>
      </c>
      <c r="F17" s="273"/>
      <c r="G17" s="273"/>
      <c r="H17" s="273"/>
      <c r="I17" s="273"/>
      <c r="J17" s="273"/>
      <c r="K17" s="273"/>
      <c r="L17" s="273"/>
      <c r="M17" s="273"/>
      <c r="N17" s="273"/>
      <c r="O17" s="273"/>
      <c r="P17" s="273"/>
      <c r="Q17" s="273"/>
      <c r="R17" s="273"/>
      <c r="S17" s="273"/>
      <c r="T17" s="273"/>
      <c r="U17" s="273"/>
      <c r="V17" s="273"/>
      <c r="W17" s="273"/>
      <c r="X17" s="273"/>
      <c r="Y17" s="273"/>
      <c r="Z17" s="273"/>
      <c r="AA17" s="273"/>
      <c r="AB17" s="273"/>
      <c r="AC17" s="273"/>
      <c r="AD17" s="273"/>
      <c r="AE17" s="273"/>
      <c r="AF17" s="273"/>
      <c r="AG17" s="273"/>
      <c r="AH17" s="273"/>
      <c r="AI17" s="273"/>
      <c r="AJ17" s="273"/>
      <c r="AK17" s="273"/>
      <c r="AL17" s="273"/>
      <c r="AM17" s="273"/>
      <c r="AN17" s="273"/>
      <c r="AO17" s="273"/>
      <c r="AP17" s="273"/>
      <c r="AQ17" s="273"/>
      <c r="AR17" s="273"/>
      <c r="AS17" s="1"/>
    </row>
    <row r="18" spans="1:46" ht="15.75">
      <c r="A18" s="273"/>
      <c r="B18" s="273"/>
      <c r="C18" s="273"/>
      <c r="D18" s="273"/>
      <c r="E18" s="356" t="s">
        <v>16</v>
      </c>
      <c r="F18" s="356"/>
      <c r="G18" s="356"/>
      <c r="H18" s="356" t="s">
        <v>207</v>
      </c>
      <c r="I18" s="356"/>
      <c r="J18" s="356"/>
      <c r="K18" s="356"/>
      <c r="L18" s="273"/>
      <c r="M18" s="273"/>
      <c r="N18" s="356" t="s">
        <v>17</v>
      </c>
      <c r="O18" s="356"/>
      <c r="P18" s="356"/>
      <c r="Q18" s="356"/>
      <c r="R18" s="356"/>
      <c r="S18" s="356"/>
      <c r="T18" s="356"/>
      <c r="U18" s="356"/>
      <c r="V18" s="356" t="s">
        <v>207</v>
      </c>
      <c r="W18" s="356"/>
      <c r="X18" s="356"/>
      <c r="Y18" s="356"/>
      <c r="Z18" s="356"/>
      <c r="AA18" s="356"/>
      <c r="AB18" s="356"/>
      <c r="AC18" s="356"/>
      <c r="AD18" s="356"/>
      <c r="AE18" s="356"/>
      <c r="AF18" s="356"/>
      <c r="AG18" s="273"/>
      <c r="AH18" s="273"/>
      <c r="AI18" s="273"/>
      <c r="AJ18" s="273"/>
      <c r="AK18" s="273"/>
      <c r="AL18" s="273"/>
      <c r="AM18" s="273"/>
      <c r="AN18" s="273"/>
      <c r="AO18" s="273"/>
      <c r="AP18" s="273"/>
      <c r="AQ18" s="273"/>
      <c r="AR18" s="273"/>
      <c r="AS18" s="2"/>
    </row>
    <row r="19" spans="1:46" ht="63" customHeight="1">
      <c r="A19" s="273"/>
      <c r="B19" s="273"/>
      <c r="C19" s="273"/>
      <c r="D19" s="273"/>
      <c r="E19" s="273" t="s">
        <v>18</v>
      </c>
      <c r="F19" s="273"/>
      <c r="G19" s="67" t="s">
        <v>19</v>
      </c>
      <c r="H19" s="273" t="s">
        <v>18</v>
      </c>
      <c r="I19" s="273"/>
      <c r="J19" s="290" t="s">
        <v>19</v>
      </c>
      <c r="K19" s="290"/>
      <c r="L19" s="273"/>
      <c r="M19" s="273"/>
      <c r="N19" s="273" t="s">
        <v>18</v>
      </c>
      <c r="O19" s="273"/>
      <c r="P19" s="273" t="s">
        <v>20</v>
      </c>
      <c r="Q19" s="273"/>
      <c r="R19" s="273" t="s">
        <v>19</v>
      </c>
      <c r="S19" s="273"/>
      <c r="T19" s="273" t="s">
        <v>21</v>
      </c>
      <c r="U19" s="273"/>
      <c r="V19" s="273" t="s">
        <v>18</v>
      </c>
      <c r="W19" s="273"/>
      <c r="X19" s="273"/>
      <c r="Y19" s="67" t="s">
        <v>20</v>
      </c>
      <c r="Z19" s="273" t="s">
        <v>19</v>
      </c>
      <c r="AA19" s="273"/>
      <c r="AB19" s="273"/>
      <c r="AC19" s="273" t="s">
        <v>21</v>
      </c>
      <c r="AD19" s="273"/>
      <c r="AE19" s="273"/>
      <c r="AF19" s="273"/>
      <c r="AG19" s="273"/>
      <c r="AH19" s="273"/>
      <c r="AI19" s="273"/>
      <c r="AJ19" s="273"/>
      <c r="AK19" s="273"/>
      <c r="AL19" s="273"/>
      <c r="AM19" s="273"/>
      <c r="AN19" s="273"/>
      <c r="AO19" s="273"/>
      <c r="AP19" s="273"/>
      <c r="AQ19" s="273"/>
      <c r="AR19" s="273"/>
      <c r="AS19" s="3"/>
      <c r="AT19" s="4"/>
    </row>
    <row r="20" spans="1:46">
      <c r="A20" s="17">
        <v>1</v>
      </c>
      <c r="B20" s="17">
        <v>2</v>
      </c>
      <c r="C20" s="17">
        <v>3</v>
      </c>
      <c r="D20" s="17">
        <v>4</v>
      </c>
      <c r="E20" s="273">
        <v>5</v>
      </c>
      <c r="F20" s="273"/>
      <c r="G20" s="17">
        <v>6</v>
      </c>
      <c r="H20" s="273">
        <v>7</v>
      </c>
      <c r="I20" s="273"/>
      <c r="J20" s="290">
        <v>8</v>
      </c>
      <c r="K20" s="290"/>
      <c r="L20" s="273">
        <v>9</v>
      </c>
      <c r="M20" s="273"/>
      <c r="N20" s="273">
        <v>10</v>
      </c>
      <c r="O20" s="273"/>
      <c r="P20" s="273">
        <v>11</v>
      </c>
      <c r="Q20" s="273"/>
      <c r="R20" s="273">
        <v>12</v>
      </c>
      <c r="S20" s="273"/>
      <c r="T20" s="273">
        <v>13</v>
      </c>
      <c r="U20" s="273"/>
      <c r="V20" s="273">
        <v>14</v>
      </c>
      <c r="W20" s="273"/>
      <c r="X20" s="273"/>
      <c r="Y20" s="17">
        <v>15</v>
      </c>
      <c r="Z20" s="273">
        <v>16</v>
      </c>
      <c r="AA20" s="273"/>
      <c r="AB20" s="273"/>
      <c r="AC20" s="273">
        <v>17</v>
      </c>
      <c r="AD20" s="273"/>
      <c r="AE20" s="273"/>
      <c r="AF20" s="273"/>
      <c r="AG20" s="273">
        <v>18</v>
      </c>
      <c r="AH20" s="273"/>
      <c r="AI20" s="273"/>
      <c r="AJ20" s="273"/>
      <c r="AK20" s="273">
        <v>19</v>
      </c>
      <c r="AL20" s="273"/>
      <c r="AM20" s="273"/>
      <c r="AN20" s="273"/>
      <c r="AO20" s="273">
        <v>20</v>
      </c>
      <c r="AP20" s="273"/>
      <c r="AQ20" s="273"/>
      <c r="AR20" s="273"/>
      <c r="AS20" s="3"/>
    </row>
    <row r="21" spans="1:46" ht="28.5" customHeight="1">
      <c r="A21" s="304" t="s">
        <v>22</v>
      </c>
      <c r="B21" s="304"/>
      <c r="C21" s="304"/>
      <c r="D21" s="304"/>
      <c r="E21" s="304"/>
      <c r="F21" s="304"/>
      <c r="G21" s="304"/>
      <c r="H21" s="304"/>
      <c r="I21" s="304"/>
      <c r="J21" s="304"/>
      <c r="K21" s="304"/>
      <c r="L21" s="304"/>
      <c r="M21" s="304"/>
      <c r="N21" s="304"/>
      <c r="O21" s="304"/>
      <c r="P21" s="304"/>
      <c r="Q21" s="304"/>
      <c r="R21" s="304"/>
      <c r="S21" s="304"/>
      <c r="T21" s="304"/>
      <c r="U21" s="304"/>
      <c r="V21" s="304"/>
      <c r="W21" s="304"/>
      <c r="X21" s="304"/>
      <c r="Y21" s="304"/>
      <c r="Z21" s="304"/>
      <c r="AA21" s="304"/>
      <c r="AB21" s="304"/>
      <c r="AC21" s="304"/>
      <c r="AD21" s="304"/>
      <c r="AE21" s="304"/>
      <c r="AF21" s="304"/>
      <c r="AG21" s="304"/>
      <c r="AH21" s="304"/>
      <c r="AI21" s="304"/>
      <c r="AJ21" s="304"/>
      <c r="AK21" s="304"/>
      <c r="AL21" s="304"/>
      <c r="AM21" s="304"/>
      <c r="AN21" s="304"/>
      <c r="AO21" s="304"/>
      <c r="AP21" s="304"/>
      <c r="AQ21" s="304"/>
      <c r="AR21" s="304"/>
      <c r="AS21" s="1"/>
    </row>
    <row r="22" spans="1:46" ht="15.75">
      <c r="A22" s="357" t="s">
        <v>23</v>
      </c>
      <c r="B22" s="357"/>
      <c r="C22" s="357"/>
      <c r="D22" s="357"/>
      <c r="E22" s="357"/>
      <c r="F22" s="357"/>
      <c r="G22" s="357"/>
      <c r="H22" s="357"/>
      <c r="I22" s="357"/>
      <c r="J22" s="357"/>
      <c r="K22" s="357"/>
      <c r="L22" s="357"/>
      <c r="M22" s="357"/>
      <c r="N22" s="357"/>
      <c r="O22" s="357"/>
      <c r="P22" s="357"/>
      <c r="Q22" s="357"/>
      <c r="R22" s="357"/>
      <c r="S22" s="357"/>
      <c r="T22" s="357"/>
      <c r="U22" s="357"/>
      <c r="V22" s="357"/>
      <c r="W22" s="357"/>
      <c r="X22" s="357"/>
      <c r="Y22" s="357"/>
      <c r="Z22" s="357"/>
      <c r="AA22" s="357"/>
      <c r="AB22" s="357"/>
      <c r="AC22" s="357"/>
      <c r="AD22" s="357"/>
      <c r="AE22" s="357"/>
      <c r="AF22" s="357"/>
      <c r="AG22" s="357"/>
      <c r="AH22" s="357"/>
      <c r="AI22" s="357"/>
      <c r="AJ22" s="357"/>
      <c r="AK22" s="357"/>
      <c r="AL22" s="357"/>
      <c r="AM22" s="357"/>
      <c r="AN22" s="357"/>
      <c r="AO22" s="357"/>
      <c r="AP22" s="357"/>
      <c r="AQ22" s="357"/>
      <c r="AR22" s="357"/>
      <c r="AS22" s="1"/>
    </row>
    <row r="23" spans="1:46" ht="0.75" hidden="1" customHeight="1">
      <c r="A23" s="273" t="s">
        <v>24</v>
      </c>
      <c r="B23" s="273"/>
      <c r="C23" s="273"/>
      <c r="D23" s="273"/>
      <c r="E23" s="273"/>
      <c r="F23" s="273"/>
      <c r="G23" s="273"/>
      <c r="H23" s="273"/>
      <c r="I23" s="273"/>
      <c r="J23" s="273"/>
      <c r="K23" s="273"/>
      <c r="L23" s="273"/>
      <c r="M23" s="273"/>
      <c r="N23" s="273"/>
      <c r="O23" s="273"/>
      <c r="P23" s="273"/>
      <c r="Q23" s="273"/>
      <c r="R23" s="273"/>
      <c r="S23" s="273"/>
      <c r="T23" s="273"/>
      <c r="U23" s="273"/>
      <c r="V23" s="273"/>
      <c r="W23" s="273"/>
      <c r="X23" s="273"/>
      <c r="Y23" s="273"/>
      <c r="Z23" s="273"/>
      <c r="AA23" s="273"/>
      <c r="AB23" s="273"/>
      <c r="AC23" s="273"/>
      <c r="AD23" s="273"/>
      <c r="AE23" s="273"/>
      <c r="AF23" s="273"/>
      <c r="AG23" s="273"/>
      <c r="AH23" s="273"/>
      <c r="AI23" s="273"/>
      <c r="AJ23" s="273"/>
      <c r="AK23" s="273"/>
      <c r="AL23" s="273"/>
      <c r="AM23" s="273"/>
      <c r="AN23" s="273"/>
      <c r="AO23" s="273"/>
      <c r="AP23" s="273"/>
      <c r="AQ23" s="273"/>
      <c r="AR23" s="273"/>
      <c r="AS23" s="1"/>
    </row>
    <row r="24" spans="1:46" ht="15.75" hidden="1">
      <c r="A24" s="5"/>
      <c r="B24" s="6" t="s">
        <v>25</v>
      </c>
      <c r="C24" s="7" t="s">
        <v>26</v>
      </c>
      <c r="D24" s="17"/>
      <c r="E24" s="273"/>
      <c r="F24" s="273"/>
      <c r="G24" s="17"/>
      <c r="H24" s="273"/>
      <c r="I24" s="273"/>
      <c r="J24" s="290"/>
      <c r="K24" s="290"/>
      <c r="L24" s="273"/>
      <c r="M24" s="273"/>
      <c r="N24" s="273"/>
      <c r="O24" s="273"/>
      <c r="P24" s="273"/>
      <c r="Q24" s="273"/>
      <c r="R24" s="273"/>
      <c r="S24" s="273"/>
      <c r="T24" s="273"/>
      <c r="U24" s="273"/>
      <c r="V24" s="273"/>
      <c r="W24" s="273"/>
      <c r="X24" s="273"/>
      <c r="Y24" s="17"/>
      <c r="Z24" s="273"/>
      <c r="AA24" s="273"/>
      <c r="AB24" s="273"/>
      <c r="AC24" s="273"/>
      <c r="AD24" s="273"/>
      <c r="AE24" s="273"/>
      <c r="AF24" s="273"/>
      <c r="AG24" s="273"/>
      <c r="AH24" s="273"/>
      <c r="AI24" s="273"/>
      <c r="AJ24" s="273"/>
      <c r="AK24" s="273"/>
      <c r="AL24" s="273"/>
      <c r="AM24" s="273"/>
      <c r="AN24" s="273"/>
      <c r="AO24" s="273" t="s">
        <v>27</v>
      </c>
      <c r="AP24" s="273"/>
      <c r="AQ24" s="273"/>
      <c r="AR24" s="273"/>
      <c r="AS24" s="1"/>
    </row>
    <row r="25" spans="1:46" ht="15.75" hidden="1">
      <c r="A25" s="306" t="s">
        <v>28</v>
      </c>
      <c r="B25" s="306"/>
      <c r="C25" s="306"/>
      <c r="D25" s="306"/>
      <c r="E25" s="306"/>
      <c r="F25" s="306"/>
      <c r="G25" s="306"/>
      <c r="H25" s="306"/>
      <c r="I25" s="306"/>
      <c r="J25" s="306"/>
      <c r="K25" s="306"/>
      <c r="L25" s="306"/>
      <c r="M25" s="306"/>
      <c r="N25" s="306"/>
      <c r="O25" s="306"/>
      <c r="P25" s="306"/>
      <c r="Q25" s="306"/>
      <c r="R25" s="306"/>
      <c r="S25" s="306"/>
      <c r="T25" s="306"/>
      <c r="U25" s="306"/>
      <c r="V25" s="306"/>
      <c r="W25" s="306"/>
      <c r="X25" s="306"/>
      <c r="Y25" s="306"/>
      <c r="Z25" s="306"/>
      <c r="AA25" s="306"/>
      <c r="AB25" s="306"/>
      <c r="AC25" s="306"/>
      <c r="AD25" s="306"/>
      <c r="AE25" s="306"/>
      <c r="AF25" s="306"/>
      <c r="AG25" s="306"/>
      <c r="AH25" s="306"/>
      <c r="AI25" s="306"/>
      <c r="AJ25" s="306"/>
      <c r="AK25" s="306"/>
      <c r="AL25" s="306"/>
      <c r="AM25" s="306"/>
      <c r="AN25" s="306"/>
      <c r="AO25" s="306"/>
      <c r="AP25" s="306"/>
      <c r="AQ25" s="306"/>
      <c r="AR25" s="306"/>
      <c r="AS25" s="1"/>
    </row>
    <row r="26" spans="1:46" ht="15.75" hidden="1">
      <c r="A26" s="5"/>
      <c r="B26" s="5" t="s">
        <v>25</v>
      </c>
      <c r="C26" s="7" t="s">
        <v>26</v>
      </c>
      <c r="D26" s="17"/>
      <c r="E26" s="273"/>
      <c r="F26" s="273"/>
      <c r="G26" s="17"/>
      <c r="H26" s="273"/>
      <c r="I26" s="273"/>
      <c r="J26" s="290"/>
      <c r="K26" s="290"/>
      <c r="L26" s="273"/>
      <c r="M26" s="273"/>
      <c r="N26" s="273"/>
      <c r="O26" s="273"/>
      <c r="P26" s="273"/>
      <c r="Q26" s="273"/>
      <c r="R26" s="273"/>
      <c r="S26" s="273"/>
      <c r="T26" s="273"/>
      <c r="U26" s="273"/>
      <c r="V26" s="273"/>
      <c r="W26" s="273"/>
      <c r="X26" s="273"/>
      <c r="Y26" s="17"/>
      <c r="Z26" s="273"/>
      <c r="AA26" s="273"/>
      <c r="AB26" s="273"/>
      <c r="AC26" s="273"/>
      <c r="AD26" s="273"/>
      <c r="AE26" s="273"/>
      <c r="AF26" s="273"/>
      <c r="AG26" s="273"/>
      <c r="AH26" s="273"/>
      <c r="AI26" s="273"/>
      <c r="AJ26" s="273" t="s">
        <v>27</v>
      </c>
      <c r="AK26" s="273"/>
      <c r="AL26" s="273"/>
      <c r="AM26" s="273" t="s">
        <v>27</v>
      </c>
      <c r="AN26" s="273"/>
      <c r="AO26" s="273"/>
      <c r="AP26" s="273"/>
      <c r="AQ26" s="273"/>
      <c r="AR26" s="273"/>
      <c r="AS26" s="1"/>
    </row>
    <row r="27" spans="1:46" ht="15.75" hidden="1">
      <c r="A27" s="5"/>
      <c r="B27" s="301" t="s">
        <v>29</v>
      </c>
      <c r="C27" s="302"/>
      <c r="D27" s="302"/>
      <c r="E27" s="302"/>
      <c r="F27" s="302"/>
      <c r="G27" s="302"/>
      <c r="H27" s="302"/>
      <c r="I27" s="302"/>
      <c r="J27" s="302"/>
      <c r="K27" s="302"/>
      <c r="L27" s="302"/>
      <c r="M27" s="302"/>
      <c r="N27" s="302"/>
      <c r="O27" s="302"/>
      <c r="P27" s="302"/>
      <c r="Q27" s="302"/>
      <c r="R27" s="302"/>
      <c r="S27" s="302"/>
      <c r="T27" s="302"/>
      <c r="U27" s="302"/>
      <c r="V27" s="302"/>
      <c r="W27" s="302"/>
      <c r="X27" s="302"/>
      <c r="Y27" s="302"/>
      <c r="Z27" s="302"/>
      <c r="AA27" s="302"/>
      <c r="AB27" s="302"/>
      <c r="AC27" s="302"/>
      <c r="AD27" s="302"/>
      <c r="AE27" s="302"/>
      <c r="AF27" s="302"/>
      <c r="AG27" s="302"/>
      <c r="AH27" s="302"/>
      <c r="AI27" s="302"/>
      <c r="AJ27" s="302"/>
      <c r="AK27" s="302"/>
      <c r="AL27" s="302"/>
      <c r="AM27" s="302"/>
      <c r="AN27" s="302"/>
      <c r="AO27" s="302"/>
      <c r="AP27" s="302"/>
      <c r="AQ27" s="302"/>
      <c r="AR27" s="303"/>
      <c r="AS27" s="1"/>
    </row>
    <row r="28" spans="1:46" ht="15.75">
      <c r="A28" s="304" t="s">
        <v>30</v>
      </c>
      <c r="B28" s="304"/>
      <c r="C28" s="304"/>
      <c r="D28" s="304"/>
      <c r="E28" s="304"/>
      <c r="F28" s="304"/>
      <c r="G28" s="304"/>
      <c r="H28" s="304"/>
      <c r="I28" s="304"/>
      <c r="J28" s="304"/>
      <c r="K28" s="304"/>
      <c r="L28" s="304"/>
      <c r="M28" s="304"/>
      <c r="N28" s="304"/>
      <c r="O28" s="304"/>
      <c r="P28" s="304"/>
      <c r="Q28" s="304"/>
      <c r="R28" s="304"/>
      <c r="S28" s="304"/>
      <c r="T28" s="304"/>
      <c r="U28" s="304"/>
      <c r="V28" s="304"/>
      <c r="W28" s="304"/>
      <c r="X28" s="304"/>
      <c r="Y28" s="304"/>
      <c r="Z28" s="304"/>
      <c r="AA28" s="304"/>
      <c r="AB28" s="304"/>
      <c r="AC28" s="304"/>
      <c r="AD28" s="304"/>
      <c r="AE28" s="304"/>
      <c r="AF28" s="304"/>
      <c r="AG28" s="304"/>
      <c r="AH28" s="304"/>
      <c r="AI28" s="304"/>
      <c r="AJ28" s="304"/>
      <c r="AK28" s="304"/>
      <c r="AL28" s="304"/>
      <c r="AM28" s="304"/>
      <c r="AN28" s="304"/>
      <c r="AO28" s="304"/>
      <c r="AP28" s="304"/>
      <c r="AQ28" s="304"/>
      <c r="AR28" s="304"/>
      <c r="AS28" s="1"/>
    </row>
    <row r="29" spans="1:46" ht="15.75">
      <c r="A29" s="306" t="s">
        <v>24</v>
      </c>
      <c r="B29" s="306"/>
      <c r="C29" s="306"/>
      <c r="D29" s="306"/>
      <c r="E29" s="306"/>
      <c r="F29" s="306"/>
      <c r="G29" s="306"/>
      <c r="H29" s="306"/>
      <c r="I29" s="306"/>
      <c r="J29" s="306"/>
      <c r="K29" s="306"/>
      <c r="L29" s="306"/>
      <c r="M29" s="306"/>
      <c r="N29" s="306"/>
      <c r="O29" s="306"/>
      <c r="P29" s="306"/>
      <c r="Q29" s="306"/>
      <c r="R29" s="306"/>
      <c r="S29" s="306"/>
      <c r="T29" s="306"/>
      <c r="U29" s="306"/>
      <c r="V29" s="306"/>
      <c r="W29" s="306"/>
      <c r="X29" s="306"/>
      <c r="Y29" s="306"/>
      <c r="Z29" s="306"/>
      <c r="AA29" s="306"/>
      <c r="AB29" s="306"/>
      <c r="AC29" s="306"/>
      <c r="AD29" s="306"/>
      <c r="AE29" s="306"/>
      <c r="AF29" s="306"/>
      <c r="AG29" s="306"/>
      <c r="AH29" s="306"/>
      <c r="AI29" s="306"/>
      <c r="AJ29" s="306"/>
      <c r="AK29" s="306"/>
      <c r="AL29" s="306"/>
      <c r="AM29" s="306"/>
      <c r="AN29" s="306"/>
      <c r="AO29" s="306"/>
      <c r="AP29" s="306"/>
      <c r="AQ29" s="306"/>
      <c r="AR29" s="306"/>
      <c r="AS29" s="1"/>
    </row>
    <row r="30" spans="1:46" ht="37.5" customHeight="1">
      <c r="A30" s="5">
        <v>1</v>
      </c>
      <c r="B30" s="5" t="s">
        <v>31</v>
      </c>
      <c r="C30" s="5" t="s">
        <v>32</v>
      </c>
      <c r="D30" s="19" t="s">
        <v>33</v>
      </c>
      <c r="E30" s="351">
        <f>H30</f>
        <v>1.3660000000000001</v>
      </c>
      <c r="F30" s="352"/>
      <c r="G30" s="19">
        <f>J30</f>
        <v>1.3660000000000001</v>
      </c>
      <c r="H30" s="353">
        <v>1.3660000000000001</v>
      </c>
      <c r="I30" s="354"/>
      <c r="J30" s="353">
        <v>1.3660000000000001</v>
      </c>
      <c r="K30" s="354"/>
      <c r="L30" s="355">
        <f>G30/E30</f>
        <v>1</v>
      </c>
      <c r="M30" s="355"/>
      <c r="N30" s="307">
        <f>V30</f>
        <v>3551369.15</v>
      </c>
      <c r="O30" s="308"/>
      <c r="P30" s="307">
        <f>X30</f>
        <v>0</v>
      </c>
      <c r="Q30" s="308"/>
      <c r="R30" s="307">
        <f>Z30</f>
        <v>3551369.15</v>
      </c>
      <c r="S30" s="308"/>
      <c r="T30" s="307">
        <f>AB30</f>
        <v>0</v>
      </c>
      <c r="U30" s="308"/>
      <c r="V30" s="307">
        <v>3551369.15</v>
      </c>
      <c r="W30" s="310"/>
      <c r="X30" s="308"/>
      <c r="Y30" s="61">
        <v>0</v>
      </c>
      <c r="Z30" s="307">
        <v>3551369.15</v>
      </c>
      <c r="AA30" s="310"/>
      <c r="AB30" s="308"/>
      <c r="AC30" s="334">
        <v>0</v>
      </c>
      <c r="AD30" s="334"/>
      <c r="AE30" s="334"/>
      <c r="AF30" s="334"/>
      <c r="AG30" s="269">
        <f>(R30-P30+T30)/(N30-P30)</f>
        <v>1</v>
      </c>
      <c r="AH30" s="269"/>
      <c r="AI30" s="269"/>
      <c r="AJ30" s="269" t="s">
        <v>27</v>
      </c>
      <c r="AK30" s="269">
        <f>L30/AG30</f>
        <v>1</v>
      </c>
      <c r="AL30" s="269"/>
      <c r="AM30" s="269"/>
      <c r="AN30" s="269"/>
      <c r="AO30" s="273" t="s">
        <v>27</v>
      </c>
      <c r="AP30" s="273"/>
      <c r="AQ30" s="273"/>
      <c r="AR30" s="273"/>
      <c r="AS30" s="1"/>
    </row>
    <row r="31" spans="1:46" ht="70.5" customHeight="1">
      <c r="A31" s="8">
        <v>2</v>
      </c>
      <c r="B31" s="5" t="s">
        <v>34</v>
      </c>
      <c r="C31" s="5" t="s">
        <v>35</v>
      </c>
      <c r="D31" s="19" t="s">
        <v>36</v>
      </c>
      <c r="E31" s="150">
        <f>H31</f>
        <v>0</v>
      </c>
      <c r="F31" s="152"/>
      <c r="G31" s="19">
        <f>J31</f>
        <v>0</v>
      </c>
      <c r="H31" s="291">
        <v>0</v>
      </c>
      <c r="I31" s="292"/>
      <c r="J31" s="293">
        <v>0</v>
      </c>
      <c r="K31" s="294"/>
      <c r="L31" s="328">
        <v>1</v>
      </c>
      <c r="M31" s="328"/>
      <c r="N31" s="307">
        <f>V31</f>
        <v>0</v>
      </c>
      <c r="O31" s="308"/>
      <c r="P31" s="307">
        <f>X31</f>
        <v>0</v>
      </c>
      <c r="Q31" s="308"/>
      <c r="R31" s="307">
        <f>Z31</f>
        <v>0</v>
      </c>
      <c r="S31" s="308"/>
      <c r="T31" s="307">
        <f>AB31</f>
        <v>0</v>
      </c>
      <c r="U31" s="308"/>
      <c r="V31" s="329">
        <v>0</v>
      </c>
      <c r="W31" s="331"/>
      <c r="X31" s="330"/>
      <c r="Y31" s="61">
        <v>0</v>
      </c>
      <c r="Z31" s="329">
        <v>0</v>
      </c>
      <c r="AA31" s="331"/>
      <c r="AB31" s="330"/>
      <c r="AC31" s="334">
        <v>0</v>
      </c>
      <c r="AD31" s="334" t="s">
        <v>27</v>
      </c>
      <c r="AE31" s="334"/>
      <c r="AF31" s="334"/>
      <c r="AG31" s="269">
        <v>1</v>
      </c>
      <c r="AH31" s="269"/>
      <c r="AI31" s="269"/>
      <c r="AJ31" s="269" t="s">
        <v>27</v>
      </c>
      <c r="AK31" s="269">
        <f>L31/AG31</f>
        <v>1</v>
      </c>
      <c r="AL31" s="269"/>
      <c r="AM31" s="269"/>
      <c r="AN31" s="269"/>
      <c r="AO31" s="273" t="s">
        <v>37</v>
      </c>
      <c r="AP31" s="273"/>
      <c r="AQ31" s="273"/>
      <c r="AR31" s="273" t="s">
        <v>27</v>
      </c>
      <c r="AS31" s="1"/>
    </row>
    <row r="32" spans="1:46" ht="17.25" customHeight="1">
      <c r="A32" s="5"/>
      <c r="B32" s="9"/>
      <c r="C32" s="10" t="s">
        <v>38</v>
      </c>
      <c r="D32" s="21" t="s">
        <v>27</v>
      </c>
      <c r="E32" s="306" t="s">
        <v>27</v>
      </c>
      <c r="F32" s="306"/>
      <c r="G32" s="21" t="s">
        <v>27</v>
      </c>
      <c r="H32" s="306" t="s">
        <v>27</v>
      </c>
      <c r="I32" s="306"/>
      <c r="J32" s="348" t="s">
        <v>27</v>
      </c>
      <c r="K32" s="348"/>
      <c r="L32" s="349">
        <f>(L30+L31)/2</f>
        <v>1</v>
      </c>
      <c r="M32" s="350"/>
      <c r="N32" s="344">
        <f>SUM(N30:O31)</f>
        <v>3551369.15</v>
      </c>
      <c r="O32" s="345"/>
      <c r="P32" s="344">
        <f>SUM(P30:Q31)</f>
        <v>0</v>
      </c>
      <c r="Q32" s="345"/>
      <c r="R32" s="344">
        <f>SUM(R30:S31)</f>
        <v>3551369.15</v>
      </c>
      <c r="S32" s="345"/>
      <c r="T32" s="344">
        <f>SUM(T30:U31)</f>
        <v>0</v>
      </c>
      <c r="U32" s="345"/>
      <c r="V32" s="344">
        <f>SUM(V30:X31)</f>
        <v>3551369.15</v>
      </c>
      <c r="W32" s="345"/>
      <c r="X32" s="345"/>
      <c r="Y32" s="64">
        <f>SUM(Y30:Y31)</f>
        <v>0</v>
      </c>
      <c r="Z32" s="344">
        <f>SUM(Z30:AB31)</f>
        <v>3551369.15</v>
      </c>
      <c r="AA32" s="345"/>
      <c r="AB32" s="345"/>
      <c r="AC32" s="344">
        <f>SUM(AC30:AF31)</f>
        <v>0</v>
      </c>
      <c r="AD32" s="345"/>
      <c r="AE32" s="345"/>
      <c r="AF32" s="345"/>
      <c r="AG32" s="346">
        <f>(AG30+AG31)/2</f>
        <v>1</v>
      </c>
      <c r="AH32" s="346"/>
      <c r="AI32" s="346"/>
      <c r="AJ32" s="346"/>
      <c r="AK32" s="347">
        <f>(AK30+AK31)/2</f>
        <v>1</v>
      </c>
      <c r="AL32" s="347"/>
      <c r="AM32" s="347"/>
      <c r="AN32" s="347"/>
      <c r="AO32" s="306" t="s">
        <v>37</v>
      </c>
      <c r="AP32" s="306"/>
      <c r="AQ32" s="306"/>
      <c r="AR32" s="306" t="s">
        <v>27</v>
      </c>
      <c r="AS32" s="1"/>
    </row>
    <row r="33" spans="1:45" ht="15.75" hidden="1">
      <c r="A33" s="273" t="s">
        <v>28</v>
      </c>
      <c r="B33" s="273"/>
      <c r="C33" s="273"/>
      <c r="D33" s="273"/>
      <c r="E33" s="273"/>
      <c r="F33" s="273"/>
      <c r="G33" s="273"/>
      <c r="H33" s="273"/>
      <c r="I33" s="273"/>
      <c r="J33" s="273"/>
      <c r="K33" s="273"/>
      <c r="L33" s="273"/>
      <c r="M33" s="273"/>
      <c r="N33" s="273"/>
      <c r="O33" s="273"/>
      <c r="P33" s="273"/>
      <c r="Q33" s="273"/>
      <c r="R33" s="273"/>
      <c r="S33" s="273"/>
      <c r="T33" s="273"/>
      <c r="U33" s="273"/>
      <c r="V33" s="273"/>
      <c r="W33" s="273"/>
      <c r="X33" s="273"/>
      <c r="Y33" s="273"/>
      <c r="Z33" s="273"/>
      <c r="AA33" s="273"/>
      <c r="AB33" s="273"/>
      <c r="AC33" s="273"/>
      <c r="AD33" s="273"/>
      <c r="AE33" s="273"/>
      <c r="AF33" s="273"/>
      <c r="AG33" s="273"/>
      <c r="AH33" s="273"/>
      <c r="AI33" s="273"/>
      <c r="AJ33" s="273"/>
      <c r="AK33" s="273"/>
      <c r="AL33" s="273"/>
      <c r="AM33" s="273"/>
      <c r="AN33" s="273"/>
      <c r="AO33" s="273"/>
      <c r="AP33" s="273"/>
      <c r="AQ33" s="273"/>
      <c r="AR33" s="273"/>
      <c r="AS33" s="1"/>
    </row>
    <row r="34" spans="1:45" ht="15.75" hidden="1">
      <c r="A34" s="5"/>
      <c r="B34" s="5" t="s">
        <v>25</v>
      </c>
      <c r="C34" s="7" t="s">
        <v>26</v>
      </c>
      <c r="D34" s="17"/>
      <c r="E34" s="273"/>
      <c r="F34" s="273"/>
      <c r="G34" s="17"/>
      <c r="H34" s="273"/>
      <c r="I34" s="273"/>
      <c r="J34" s="290"/>
      <c r="K34" s="290"/>
      <c r="L34" s="273"/>
      <c r="M34" s="273"/>
      <c r="N34" s="273"/>
      <c r="O34" s="273"/>
      <c r="P34" s="273"/>
      <c r="Q34" s="273"/>
      <c r="R34" s="273"/>
      <c r="S34" s="273"/>
      <c r="T34" s="273"/>
      <c r="U34" s="273"/>
      <c r="V34" s="273"/>
      <c r="W34" s="273"/>
      <c r="X34" s="273"/>
      <c r="Y34" s="17"/>
      <c r="Z34" s="273"/>
      <c r="AA34" s="273"/>
      <c r="AB34" s="273"/>
      <c r="AC34" s="273"/>
      <c r="AD34" s="273"/>
      <c r="AE34" s="273"/>
      <c r="AF34" s="273"/>
      <c r="AG34" s="273"/>
      <c r="AH34" s="273"/>
      <c r="AI34" s="273"/>
      <c r="AJ34" s="273"/>
      <c r="AK34" s="273"/>
      <c r="AL34" s="273"/>
      <c r="AM34" s="273" t="s">
        <v>27</v>
      </c>
      <c r="AN34" s="273"/>
      <c r="AO34" s="273" t="s">
        <v>37</v>
      </c>
      <c r="AP34" s="273"/>
      <c r="AQ34" s="273"/>
      <c r="AR34" s="273" t="s">
        <v>27</v>
      </c>
      <c r="AS34" s="1"/>
    </row>
    <row r="35" spans="1:45" ht="16.5" hidden="1" customHeight="1">
      <c r="A35" s="5"/>
      <c r="B35" s="5"/>
      <c r="C35" s="5"/>
      <c r="D35" s="17"/>
      <c r="E35" s="273"/>
      <c r="F35" s="273"/>
      <c r="G35" s="17"/>
      <c r="H35" s="273"/>
      <c r="I35" s="273"/>
      <c r="J35" s="290"/>
      <c r="K35" s="290"/>
      <c r="L35" s="273"/>
      <c r="M35" s="273"/>
      <c r="N35" s="273"/>
      <c r="O35" s="273"/>
      <c r="P35" s="273"/>
      <c r="Q35" s="273"/>
      <c r="R35" s="273"/>
      <c r="S35" s="273"/>
      <c r="T35" s="273"/>
      <c r="U35" s="273"/>
      <c r="V35" s="273"/>
      <c r="W35" s="273"/>
      <c r="X35" s="273"/>
      <c r="Y35" s="17"/>
      <c r="Z35" s="273"/>
      <c r="AA35" s="273"/>
      <c r="AB35" s="273"/>
      <c r="AC35" s="273"/>
      <c r="AD35" s="273"/>
      <c r="AE35" s="273"/>
      <c r="AF35" s="273"/>
      <c r="AG35" s="273"/>
      <c r="AH35" s="273"/>
      <c r="AI35" s="273"/>
      <c r="AJ35" s="273"/>
      <c r="AK35" s="273"/>
      <c r="AL35" s="273"/>
      <c r="AM35" s="273"/>
      <c r="AN35" s="273"/>
      <c r="AO35" s="273"/>
      <c r="AP35" s="273"/>
      <c r="AQ35" s="273"/>
      <c r="AR35" s="273"/>
      <c r="AS35" s="1"/>
    </row>
    <row r="36" spans="1:45" ht="15.75" customHeight="1">
      <c r="A36" s="5"/>
      <c r="B36" s="278" t="s">
        <v>39</v>
      </c>
      <c r="C36" s="278"/>
      <c r="D36" s="278"/>
      <c r="E36" s="278"/>
      <c r="F36" s="278"/>
      <c r="G36" s="278"/>
      <c r="H36" s="278"/>
      <c r="I36" s="278"/>
      <c r="J36" s="278"/>
      <c r="K36" s="278"/>
      <c r="L36" s="278"/>
      <c r="M36" s="278"/>
      <c r="N36" s="278"/>
      <c r="O36" s="278"/>
      <c r="P36" s="278"/>
      <c r="Q36" s="278"/>
      <c r="R36" s="278"/>
      <c r="S36" s="278"/>
      <c r="T36" s="278"/>
      <c r="U36" s="278"/>
      <c r="V36" s="278"/>
      <c r="W36" s="278"/>
      <c r="X36" s="278"/>
      <c r="Y36" s="278"/>
      <c r="Z36" s="278"/>
      <c r="AA36" s="278"/>
      <c r="AB36" s="278"/>
      <c r="AC36" s="278"/>
      <c r="AD36" s="278"/>
      <c r="AE36" s="278"/>
      <c r="AF36" s="278"/>
      <c r="AG36" s="278"/>
      <c r="AH36" s="278"/>
      <c r="AI36" s="278"/>
      <c r="AJ36" s="278"/>
      <c r="AK36" s="278"/>
      <c r="AL36" s="278"/>
      <c r="AM36" s="278"/>
      <c r="AN36" s="278"/>
      <c r="AO36" s="333">
        <v>100</v>
      </c>
      <c r="AP36" s="333"/>
      <c r="AQ36" s="333"/>
      <c r="AR36" s="333"/>
      <c r="AS36" s="1"/>
    </row>
    <row r="37" spans="1:45" ht="14.25" customHeight="1">
      <c r="A37" s="5"/>
      <c r="B37" s="284" t="s">
        <v>40</v>
      </c>
      <c r="C37" s="285"/>
      <c r="D37" s="285"/>
      <c r="E37" s="285"/>
      <c r="F37" s="285"/>
      <c r="G37" s="285"/>
      <c r="H37" s="285"/>
      <c r="I37" s="285"/>
      <c r="J37" s="285"/>
      <c r="K37" s="285"/>
      <c r="L37" s="285"/>
      <c r="M37" s="285"/>
      <c r="N37" s="285"/>
      <c r="O37" s="285"/>
      <c r="P37" s="285"/>
      <c r="Q37" s="285"/>
      <c r="R37" s="285"/>
      <c r="S37" s="285"/>
      <c r="T37" s="285"/>
      <c r="U37" s="285"/>
      <c r="V37" s="285"/>
      <c r="W37" s="285"/>
      <c r="X37" s="285"/>
      <c r="Y37" s="285"/>
      <c r="Z37" s="285"/>
      <c r="AA37" s="285"/>
      <c r="AB37" s="285"/>
      <c r="AC37" s="285"/>
      <c r="AD37" s="285"/>
      <c r="AE37" s="285"/>
      <c r="AF37" s="285"/>
      <c r="AG37" s="285"/>
      <c r="AH37" s="285"/>
      <c r="AI37" s="285"/>
      <c r="AJ37" s="285"/>
      <c r="AK37" s="285"/>
      <c r="AL37" s="285"/>
      <c r="AM37" s="285"/>
      <c r="AN37" s="286"/>
      <c r="AO37" s="316">
        <f>(AO36)/1</f>
        <v>100</v>
      </c>
      <c r="AP37" s="317"/>
      <c r="AQ37" s="317"/>
      <c r="AR37" s="318"/>
      <c r="AS37" s="1"/>
    </row>
    <row r="38" spans="1:45" ht="33.75" customHeight="1">
      <c r="A38" s="304" t="s">
        <v>41</v>
      </c>
      <c r="B38" s="304"/>
      <c r="C38" s="304"/>
      <c r="D38" s="304"/>
      <c r="E38" s="304"/>
      <c r="F38" s="304"/>
      <c r="G38" s="304"/>
      <c r="H38" s="304"/>
      <c r="I38" s="304"/>
      <c r="J38" s="304"/>
      <c r="K38" s="304"/>
      <c r="L38" s="304"/>
      <c r="M38" s="304"/>
      <c r="N38" s="304"/>
      <c r="O38" s="304"/>
      <c r="P38" s="304"/>
      <c r="Q38" s="304"/>
      <c r="R38" s="304"/>
      <c r="S38" s="304"/>
      <c r="T38" s="304"/>
      <c r="U38" s="304"/>
      <c r="V38" s="304"/>
      <c r="W38" s="304"/>
      <c r="X38" s="304"/>
      <c r="Y38" s="304"/>
      <c r="Z38" s="304"/>
      <c r="AA38" s="304"/>
      <c r="AB38" s="304"/>
      <c r="AC38" s="304"/>
      <c r="AD38" s="304"/>
      <c r="AE38" s="304"/>
      <c r="AF38" s="304"/>
      <c r="AG38" s="304"/>
      <c r="AH38" s="304"/>
      <c r="AI38" s="304"/>
      <c r="AJ38" s="304"/>
      <c r="AK38" s="304"/>
      <c r="AL38" s="304"/>
      <c r="AM38" s="304"/>
      <c r="AN38" s="304"/>
      <c r="AO38" s="304"/>
      <c r="AP38" s="304"/>
      <c r="AQ38" s="304"/>
      <c r="AR38" s="304"/>
      <c r="AS38" s="1"/>
    </row>
    <row r="39" spans="1:45" ht="14.25" customHeight="1">
      <c r="A39" s="304" t="s">
        <v>23</v>
      </c>
      <c r="B39" s="304"/>
      <c r="C39" s="304"/>
      <c r="D39" s="304"/>
      <c r="E39" s="304"/>
      <c r="F39" s="304"/>
      <c r="G39" s="304"/>
      <c r="H39" s="304"/>
      <c r="I39" s="304"/>
      <c r="J39" s="304"/>
      <c r="K39" s="304"/>
      <c r="L39" s="304"/>
      <c r="M39" s="304"/>
      <c r="N39" s="304"/>
      <c r="O39" s="304"/>
      <c r="P39" s="304"/>
      <c r="Q39" s="304"/>
      <c r="R39" s="304"/>
      <c r="S39" s="304"/>
      <c r="T39" s="304"/>
      <c r="U39" s="304"/>
      <c r="V39" s="304"/>
      <c r="W39" s="304"/>
      <c r="X39" s="304"/>
      <c r="Y39" s="304"/>
      <c r="Z39" s="304"/>
      <c r="AA39" s="304"/>
      <c r="AB39" s="304"/>
      <c r="AC39" s="304"/>
      <c r="AD39" s="304"/>
      <c r="AE39" s="304"/>
      <c r="AF39" s="304"/>
      <c r="AG39" s="304"/>
      <c r="AH39" s="304"/>
      <c r="AI39" s="304"/>
      <c r="AJ39" s="304"/>
      <c r="AK39" s="304"/>
      <c r="AL39" s="304"/>
      <c r="AM39" s="304"/>
      <c r="AN39" s="304"/>
      <c r="AO39" s="304"/>
      <c r="AP39" s="304"/>
      <c r="AQ39" s="304"/>
      <c r="AR39" s="304"/>
      <c r="AS39" s="1"/>
    </row>
    <row r="40" spans="1:45" ht="15.75">
      <c r="A40" s="245" t="s">
        <v>24</v>
      </c>
      <c r="B40" s="245"/>
      <c r="C40" s="245"/>
      <c r="D40" s="245"/>
      <c r="E40" s="245"/>
      <c r="F40" s="245"/>
      <c r="G40" s="245"/>
      <c r="H40" s="245"/>
      <c r="I40" s="245"/>
      <c r="J40" s="245"/>
      <c r="K40" s="245"/>
      <c r="L40" s="245"/>
      <c r="M40" s="245"/>
      <c r="N40" s="245"/>
      <c r="O40" s="245"/>
      <c r="P40" s="245"/>
      <c r="Q40" s="245"/>
      <c r="R40" s="245"/>
      <c r="S40" s="245"/>
      <c r="T40" s="245"/>
      <c r="U40" s="245"/>
      <c r="V40" s="245"/>
      <c r="W40" s="245"/>
      <c r="X40" s="245"/>
      <c r="Y40" s="245"/>
      <c r="Z40" s="245"/>
      <c r="AA40" s="245"/>
      <c r="AB40" s="245"/>
      <c r="AC40" s="245"/>
      <c r="AD40" s="245"/>
      <c r="AE40" s="245"/>
      <c r="AF40" s="245"/>
      <c r="AG40" s="245"/>
      <c r="AH40" s="245"/>
      <c r="AI40" s="245"/>
      <c r="AJ40" s="245"/>
      <c r="AK40" s="245"/>
      <c r="AL40" s="245"/>
      <c r="AM40" s="245"/>
      <c r="AN40" s="245"/>
      <c r="AO40" s="245"/>
      <c r="AP40" s="245"/>
      <c r="AQ40" s="245"/>
      <c r="AR40" s="245"/>
      <c r="AS40" s="1"/>
    </row>
    <row r="41" spans="1:45" ht="12.75" customHeight="1">
      <c r="A41" s="11"/>
      <c r="B41" s="6" t="s">
        <v>25</v>
      </c>
      <c r="C41" s="7" t="s">
        <v>26</v>
      </c>
      <c r="D41" s="22"/>
      <c r="E41" s="245"/>
      <c r="F41" s="245"/>
      <c r="G41" s="22"/>
      <c r="H41" s="245"/>
      <c r="I41" s="245"/>
      <c r="J41" s="311"/>
      <c r="K41" s="311"/>
      <c r="L41" s="245"/>
      <c r="M41" s="245"/>
      <c r="N41" s="245"/>
      <c r="O41" s="245"/>
      <c r="P41" s="245"/>
      <c r="Q41" s="245"/>
      <c r="R41" s="245"/>
      <c r="S41" s="245"/>
      <c r="T41" s="245"/>
      <c r="U41" s="245"/>
      <c r="V41" s="245"/>
      <c r="W41" s="245"/>
      <c r="X41" s="245"/>
      <c r="Y41" s="22"/>
      <c r="Z41" s="245"/>
      <c r="AA41" s="245"/>
      <c r="AB41" s="245"/>
      <c r="AC41" s="245"/>
      <c r="AD41" s="245"/>
      <c r="AE41" s="245"/>
      <c r="AF41" s="245"/>
      <c r="AG41" s="245"/>
      <c r="AH41" s="245"/>
      <c r="AI41" s="245"/>
      <c r="AJ41" s="245"/>
      <c r="AK41" s="245"/>
      <c r="AL41" s="245"/>
      <c r="AM41" s="245"/>
      <c r="AN41" s="245"/>
      <c r="AO41" s="245" t="s">
        <v>27</v>
      </c>
      <c r="AP41" s="245"/>
      <c r="AQ41" s="245"/>
      <c r="AR41" s="245"/>
      <c r="AS41" s="1"/>
    </row>
    <row r="42" spans="1:45" ht="15.75">
      <c r="A42" s="305" t="s">
        <v>28</v>
      </c>
      <c r="B42" s="305"/>
      <c r="C42" s="305"/>
      <c r="D42" s="305"/>
      <c r="E42" s="305"/>
      <c r="F42" s="305"/>
      <c r="G42" s="305"/>
      <c r="H42" s="305"/>
      <c r="I42" s="305"/>
      <c r="J42" s="305"/>
      <c r="K42" s="305"/>
      <c r="L42" s="305"/>
      <c r="M42" s="305"/>
      <c r="N42" s="305"/>
      <c r="O42" s="305"/>
      <c r="P42" s="305"/>
      <c r="Q42" s="305"/>
      <c r="R42" s="305"/>
      <c r="S42" s="305"/>
      <c r="T42" s="305"/>
      <c r="U42" s="305"/>
      <c r="V42" s="305"/>
      <c r="W42" s="305"/>
      <c r="X42" s="305"/>
      <c r="Y42" s="305"/>
      <c r="Z42" s="305"/>
      <c r="AA42" s="305"/>
      <c r="AB42" s="305"/>
      <c r="AC42" s="305"/>
      <c r="AD42" s="305"/>
      <c r="AE42" s="305"/>
      <c r="AF42" s="305"/>
      <c r="AG42" s="305"/>
      <c r="AH42" s="305"/>
      <c r="AI42" s="305"/>
      <c r="AJ42" s="305"/>
      <c r="AK42" s="305"/>
      <c r="AL42" s="305"/>
      <c r="AM42" s="305"/>
      <c r="AN42" s="305"/>
      <c r="AO42" s="305"/>
      <c r="AP42" s="305"/>
      <c r="AQ42" s="305"/>
      <c r="AR42" s="305"/>
      <c r="AS42" s="1"/>
    </row>
    <row r="43" spans="1:45" ht="14.25" customHeight="1">
      <c r="A43" s="11"/>
      <c r="B43" s="5" t="s">
        <v>25</v>
      </c>
      <c r="C43" s="7" t="s">
        <v>26</v>
      </c>
      <c r="D43" s="22"/>
      <c r="E43" s="245"/>
      <c r="F43" s="245"/>
      <c r="G43" s="22"/>
      <c r="H43" s="245"/>
      <c r="I43" s="245"/>
      <c r="J43" s="311"/>
      <c r="K43" s="311"/>
      <c r="L43" s="245"/>
      <c r="M43" s="245"/>
      <c r="N43" s="245"/>
      <c r="O43" s="245"/>
      <c r="P43" s="245"/>
      <c r="Q43" s="245"/>
      <c r="R43" s="245"/>
      <c r="S43" s="245"/>
      <c r="T43" s="245"/>
      <c r="U43" s="245"/>
      <c r="V43" s="245"/>
      <c r="W43" s="245"/>
      <c r="X43" s="245"/>
      <c r="Y43" s="22"/>
      <c r="Z43" s="245"/>
      <c r="AA43" s="245"/>
      <c r="AB43" s="245"/>
      <c r="AC43" s="245"/>
      <c r="AD43" s="245"/>
      <c r="AE43" s="245"/>
      <c r="AF43" s="245"/>
      <c r="AG43" s="245"/>
      <c r="AH43" s="245"/>
      <c r="AI43" s="245"/>
      <c r="AJ43" s="245" t="s">
        <v>27</v>
      </c>
      <c r="AK43" s="245"/>
      <c r="AL43" s="245"/>
      <c r="AM43" s="245" t="s">
        <v>27</v>
      </c>
      <c r="AN43" s="245"/>
      <c r="AO43" s="245"/>
      <c r="AP43" s="245"/>
      <c r="AQ43" s="245"/>
      <c r="AR43" s="245"/>
      <c r="AS43" s="1"/>
    </row>
    <row r="44" spans="1:45" ht="15.75">
      <c r="A44" s="11"/>
      <c r="B44" s="341" t="s">
        <v>29</v>
      </c>
      <c r="C44" s="342"/>
      <c r="D44" s="342"/>
      <c r="E44" s="342"/>
      <c r="F44" s="342"/>
      <c r="G44" s="342"/>
      <c r="H44" s="342"/>
      <c r="I44" s="342"/>
      <c r="J44" s="342"/>
      <c r="K44" s="342"/>
      <c r="L44" s="342"/>
      <c r="M44" s="342"/>
      <c r="N44" s="342"/>
      <c r="O44" s="342"/>
      <c r="P44" s="342"/>
      <c r="Q44" s="342"/>
      <c r="R44" s="342"/>
      <c r="S44" s="342"/>
      <c r="T44" s="342"/>
      <c r="U44" s="342"/>
      <c r="V44" s="342"/>
      <c r="W44" s="342"/>
      <c r="X44" s="342"/>
      <c r="Y44" s="342"/>
      <c r="Z44" s="342"/>
      <c r="AA44" s="342"/>
      <c r="AB44" s="342"/>
      <c r="AC44" s="342"/>
      <c r="AD44" s="342"/>
      <c r="AE44" s="342"/>
      <c r="AF44" s="342"/>
      <c r="AG44" s="342"/>
      <c r="AH44" s="342"/>
      <c r="AI44" s="342"/>
      <c r="AJ44" s="342"/>
      <c r="AK44" s="342"/>
      <c r="AL44" s="342"/>
      <c r="AM44" s="342"/>
      <c r="AN44" s="342"/>
      <c r="AO44" s="342"/>
      <c r="AP44" s="342"/>
      <c r="AQ44" s="342"/>
      <c r="AR44" s="343"/>
      <c r="AS44" s="1"/>
    </row>
    <row r="45" spans="1:45" ht="21" customHeight="1">
      <c r="A45" s="304" t="s">
        <v>42</v>
      </c>
      <c r="B45" s="304"/>
      <c r="C45" s="304"/>
      <c r="D45" s="304"/>
      <c r="E45" s="304"/>
      <c r="F45" s="304"/>
      <c r="G45" s="304"/>
      <c r="H45" s="304"/>
      <c r="I45" s="304"/>
      <c r="J45" s="304"/>
      <c r="K45" s="304"/>
      <c r="L45" s="304"/>
      <c r="M45" s="304"/>
      <c r="N45" s="304"/>
      <c r="O45" s="304"/>
      <c r="P45" s="304"/>
      <c r="Q45" s="304"/>
      <c r="R45" s="304"/>
      <c r="S45" s="304"/>
      <c r="T45" s="304"/>
      <c r="U45" s="304"/>
      <c r="V45" s="304"/>
      <c r="W45" s="304"/>
      <c r="X45" s="304"/>
      <c r="Y45" s="304"/>
      <c r="Z45" s="304"/>
      <c r="AA45" s="304"/>
      <c r="AB45" s="304"/>
      <c r="AC45" s="304"/>
      <c r="AD45" s="304"/>
      <c r="AE45" s="304"/>
      <c r="AF45" s="304"/>
      <c r="AG45" s="304"/>
      <c r="AH45" s="304"/>
      <c r="AI45" s="304"/>
      <c r="AJ45" s="304"/>
      <c r="AK45" s="304"/>
      <c r="AL45" s="304"/>
      <c r="AM45" s="304"/>
      <c r="AN45" s="304"/>
      <c r="AO45" s="304"/>
      <c r="AP45" s="304"/>
      <c r="AQ45" s="304"/>
      <c r="AR45" s="304"/>
      <c r="AS45" s="1"/>
    </row>
    <row r="46" spans="1:45" ht="15.75">
      <c r="A46" s="306" t="s">
        <v>24</v>
      </c>
      <c r="B46" s="306"/>
      <c r="C46" s="306"/>
      <c r="D46" s="306"/>
      <c r="E46" s="306"/>
      <c r="F46" s="306"/>
      <c r="G46" s="306"/>
      <c r="H46" s="306"/>
      <c r="I46" s="306"/>
      <c r="J46" s="306"/>
      <c r="K46" s="306"/>
      <c r="L46" s="306"/>
      <c r="M46" s="306"/>
      <c r="N46" s="306"/>
      <c r="O46" s="306"/>
      <c r="P46" s="306"/>
      <c r="Q46" s="306"/>
      <c r="R46" s="306"/>
      <c r="S46" s="306"/>
      <c r="T46" s="306"/>
      <c r="U46" s="306"/>
      <c r="V46" s="306"/>
      <c r="W46" s="306"/>
      <c r="X46" s="306"/>
      <c r="Y46" s="306"/>
      <c r="Z46" s="306"/>
      <c r="AA46" s="306"/>
      <c r="AB46" s="306"/>
      <c r="AC46" s="306"/>
      <c r="AD46" s="306"/>
      <c r="AE46" s="306"/>
      <c r="AF46" s="306"/>
      <c r="AG46" s="306"/>
      <c r="AH46" s="306"/>
      <c r="AI46" s="306"/>
      <c r="AJ46" s="306"/>
      <c r="AK46" s="306"/>
      <c r="AL46" s="306"/>
      <c r="AM46" s="306"/>
      <c r="AN46" s="306"/>
      <c r="AO46" s="306"/>
      <c r="AP46" s="306"/>
      <c r="AQ46" s="306"/>
      <c r="AR46" s="306"/>
      <c r="AS46" s="1"/>
    </row>
    <row r="47" spans="1:45" ht="58.5" customHeight="1">
      <c r="A47" s="5">
        <v>3</v>
      </c>
      <c r="B47" s="5" t="s">
        <v>43</v>
      </c>
      <c r="C47" s="5" t="s">
        <v>44</v>
      </c>
      <c r="D47" s="19" t="s">
        <v>45</v>
      </c>
      <c r="E47" s="150">
        <f>H47</f>
        <v>20</v>
      </c>
      <c r="F47" s="152"/>
      <c r="G47" s="19">
        <f>J47</f>
        <v>17</v>
      </c>
      <c r="H47" s="293">
        <v>20</v>
      </c>
      <c r="I47" s="294"/>
      <c r="J47" s="293">
        <v>17</v>
      </c>
      <c r="K47" s="294"/>
      <c r="L47" s="149">
        <f>G47/E47</f>
        <v>0.85</v>
      </c>
      <c r="M47" s="149"/>
      <c r="N47" s="329">
        <f>V47</f>
        <v>16000</v>
      </c>
      <c r="O47" s="330"/>
      <c r="P47" s="329">
        <f>X47</f>
        <v>0</v>
      </c>
      <c r="Q47" s="330"/>
      <c r="R47" s="329">
        <f>Z47</f>
        <v>16000</v>
      </c>
      <c r="S47" s="330"/>
      <c r="T47" s="329">
        <f>AB47</f>
        <v>0</v>
      </c>
      <c r="U47" s="330"/>
      <c r="V47" s="329">
        <v>16000</v>
      </c>
      <c r="W47" s="331"/>
      <c r="X47" s="330"/>
      <c r="Y47" s="61">
        <v>0</v>
      </c>
      <c r="Z47" s="329">
        <v>16000</v>
      </c>
      <c r="AA47" s="331"/>
      <c r="AB47" s="330"/>
      <c r="AC47" s="334">
        <v>0</v>
      </c>
      <c r="AD47" s="334"/>
      <c r="AE47" s="334"/>
      <c r="AF47" s="334"/>
      <c r="AG47" s="269">
        <f>(R47-P47+T47)/(N47-P47)</f>
        <v>1</v>
      </c>
      <c r="AH47" s="269"/>
      <c r="AI47" s="269"/>
      <c r="AJ47" s="269" t="s">
        <v>27</v>
      </c>
      <c r="AK47" s="149">
        <f>L47/AG47</f>
        <v>0.85</v>
      </c>
      <c r="AL47" s="149"/>
      <c r="AM47" s="149"/>
      <c r="AN47" s="149"/>
      <c r="AO47" s="273" t="s">
        <v>27</v>
      </c>
      <c r="AP47" s="273"/>
      <c r="AQ47" s="273"/>
      <c r="AR47" s="273"/>
      <c r="AS47" s="1"/>
    </row>
    <row r="48" spans="1:45" ht="28.5" customHeight="1">
      <c r="A48" s="5">
        <v>4</v>
      </c>
      <c r="B48" s="5" t="s">
        <v>46</v>
      </c>
      <c r="C48" s="5" t="s">
        <v>47</v>
      </c>
      <c r="D48" s="19" t="s">
        <v>48</v>
      </c>
      <c r="E48" s="150">
        <f>H48</f>
        <v>0</v>
      </c>
      <c r="F48" s="152"/>
      <c r="G48" s="19">
        <f>J48</f>
        <v>0</v>
      </c>
      <c r="H48" s="291">
        <v>0</v>
      </c>
      <c r="I48" s="292"/>
      <c r="J48" s="293">
        <v>0</v>
      </c>
      <c r="K48" s="294"/>
      <c r="L48" s="149">
        <v>0</v>
      </c>
      <c r="M48" s="149"/>
      <c r="N48" s="329">
        <f>V48</f>
        <v>0</v>
      </c>
      <c r="O48" s="330"/>
      <c r="P48" s="329">
        <f>X48</f>
        <v>0</v>
      </c>
      <c r="Q48" s="330"/>
      <c r="R48" s="329">
        <f>Z48</f>
        <v>0</v>
      </c>
      <c r="S48" s="330"/>
      <c r="T48" s="329">
        <f>AB48</f>
        <v>0</v>
      </c>
      <c r="U48" s="330"/>
      <c r="V48" s="329">
        <v>0</v>
      </c>
      <c r="W48" s="331"/>
      <c r="X48" s="330"/>
      <c r="Y48" s="61">
        <v>0</v>
      </c>
      <c r="Z48" s="329">
        <v>0</v>
      </c>
      <c r="AA48" s="331"/>
      <c r="AB48" s="330"/>
      <c r="AC48" s="334">
        <v>0</v>
      </c>
      <c r="AD48" s="334"/>
      <c r="AE48" s="334"/>
      <c r="AF48" s="334"/>
      <c r="AG48" s="149">
        <v>0</v>
      </c>
      <c r="AH48" s="149"/>
      <c r="AI48" s="149"/>
      <c r="AJ48" s="149" t="s">
        <v>27</v>
      </c>
      <c r="AK48" s="149">
        <v>0</v>
      </c>
      <c r="AL48" s="149"/>
      <c r="AM48" s="149"/>
      <c r="AN48" s="149"/>
      <c r="AO48" s="273" t="s">
        <v>27</v>
      </c>
      <c r="AP48" s="273"/>
      <c r="AQ48" s="273"/>
      <c r="AR48" s="273"/>
      <c r="AS48" s="1"/>
    </row>
    <row r="49" spans="1:45" ht="15.75">
      <c r="A49" s="273" t="s">
        <v>28</v>
      </c>
      <c r="B49" s="273"/>
      <c r="C49" s="273"/>
      <c r="D49" s="273"/>
      <c r="E49" s="273"/>
      <c r="F49" s="273"/>
      <c r="G49" s="273"/>
      <c r="H49" s="273"/>
      <c r="I49" s="273"/>
      <c r="J49" s="273"/>
      <c r="K49" s="273"/>
      <c r="L49" s="273"/>
      <c r="M49" s="273"/>
      <c r="N49" s="273"/>
      <c r="O49" s="273"/>
      <c r="P49" s="273"/>
      <c r="Q49" s="273"/>
      <c r="R49" s="273"/>
      <c r="S49" s="273"/>
      <c r="T49" s="273"/>
      <c r="U49" s="273"/>
      <c r="V49" s="273"/>
      <c r="W49" s="273"/>
      <c r="X49" s="273"/>
      <c r="Y49" s="273"/>
      <c r="Z49" s="273"/>
      <c r="AA49" s="273"/>
      <c r="AB49" s="273"/>
      <c r="AC49" s="273"/>
      <c r="AD49" s="273"/>
      <c r="AE49" s="273"/>
      <c r="AF49" s="273"/>
      <c r="AG49" s="273"/>
      <c r="AH49" s="273"/>
      <c r="AI49" s="273"/>
      <c r="AJ49" s="273"/>
      <c r="AK49" s="273"/>
      <c r="AL49" s="273"/>
      <c r="AM49" s="273"/>
      <c r="AN49" s="273"/>
      <c r="AO49" s="273"/>
      <c r="AP49" s="273"/>
      <c r="AQ49" s="273"/>
      <c r="AR49" s="273"/>
      <c r="AS49" s="1"/>
    </row>
    <row r="50" spans="1:45" ht="37.5" customHeight="1">
      <c r="A50" s="295">
        <v>5</v>
      </c>
      <c r="B50" s="298" t="s">
        <v>49</v>
      </c>
      <c r="C50" s="5" t="s">
        <v>50</v>
      </c>
      <c r="D50" s="19" t="s">
        <v>45</v>
      </c>
      <c r="E50" s="150">
        <f>H50</f>
        <v>100</v>
      </c>
      <c r="F50" s="152"/>
      <c r="G50" s="19">
        <f>J50</f>
        <v>100</v>
      </c>
      <c r="H50" s="291">
        <v>100</v>
      </c>
      <c r="I50" s="292"/>
      <c r="J50" s="293">
        <v>100</v>
      </c>
      <c r="K50" s="294"/>
      <c r="L50" s="273">
        <f>G50/E50</f>
        <v>1</v>
      </c>
      <c r="M50" s="273"/>
      <c r="N50" s="150" t="s">
        <v>37</v>
      </c>
      <c r="O50" s="152" t="s">
        <v>37</v>
      </c>
      <c r="P50" s="150" t="s">
        <v>37</v>
      </c>
      <c r="Q50" s="152" t="s">
        <v>37</v>
      </c>
      <c r="R50" s="150" t="s">
        <v>37</v>
      </c>
      <c r="S50" s="152" t="s">
        <v>37</v>
      </c>
      <c r="T50" s="150" t="s">
        <v>37</v>
      </c>
      <c r="U50" s="152" t="s">
        <v>37</v>
      </c>
      <c r="V50" s="274" t="s">
        <v>37</v>
      </c>
      <c r="W50" s="275"/>
      <c r="X50" s="276"/>
      <c r="Y50" s="18" t="s">
        <v>37</v>
      </c>
      <c r="Z50" s="274" t="s">
        <v>37</v>
      </c>
      <c r="AA50" s="275"/>
      <c r="AB50" s="276"/>
      <c r="AC50" s="268" t="s">
        <v>37</v>
      </c>
      <c r="AD50" s="268"/>
      <c r="AE50" s="268"/>
      <c r="AF50" s="268"/>
      <c r="AG50" s="273" t="s">
        <v>37</v>
      </c>
      <c r="AH50" s="273"/>
      <c r="AI50" s="273"/>
      <c r="AJ50" s="273" t="s">
        <v>27</v>
      </c>
      <c r="AK50" s="273" t="s">
        <v>37</v>
      </c>
      <c r="AL50" s="273"/>
      <c r="AM50" s="273"/>
      <c r="AN50" s="273"/>
      <c r="AO50" s="273" t="s">
        <v>37</v>
      </c>
      <c r="AP50" s="273"/>
      <c r="AQ50" s="273"/>
      <c r="AR50" s="273" t="s">
        <v>27</v>
      </c>
      <c r="AS50" s="1"/>
    </row>
    <row r="51" spans="1:45" ht="26.25" customHeight="1">
      <c r="A51" s="297"/>
      <c r="B51" s="300"/>
      <c r="C51" s="5" t="s">
        <v>51</v>
      </c>
      <c r="D51" s="19" t="s">
        <v>45</v>
      </c>
      <c r="E51" s="150">
        <f>H51</f>
        <v>100</v>
      </c>
      <c r="F51" s="152"/>
      <c r="G51" s="19">
        <f>J51</f>
        <v>100</v>
      </c>
      <c r="H51" s="291">
        <v>100</v>
      </c>
      <c r="I51" s="292"/>
      <c r="J51" s="293">
        <v>100</v>
      </c>
      <c r="K51" s="294"/>
      <c r="L51" s="273">
        <f>G51/E51</f>
        <v>1</v>
      </c>
      <c r="M51" s="273"/>
      <c r="N51" s="150" t="s">
        <v>37</v>
      </c>
      <c r="O51" s="152" t="s">
        <v>37</v>
      </c>
      <c r="P51" s="150" t="s">
        <v>37</v>
      </c>
      <c r="Q51" s="152" t="s">
        <v>37</v>
      </c>
      <c r="R51" s="150" t="s">
        <v>37</v>
      </c>
      <c r="S51" s="152" t="s">
        <v>37</v>
      </c>
      <c r="T51" s="150" t="s">
        <v>37</v>
      </c>
      <c r="U51" s="152" t="s">
        <v>37</v>
      </c>
      <c r="V51" s="274" t="s">
        <v>37</v>
      </c>
      <c r="W51" s="275"/>
      <c r="X51" s="276"/>
      <c r="Y51" s="18" t="s">
        <v>37</v>
      </c>
      <c r="Z51" s="274" t="s">
        <v>37</v>
      </c>
      <c r="AA51" s="275"/>
      <c r="AB51" s="276"/>
      <c r="AC51" s="268" t="s">
        <v>37</v>
      </c>
      <c r="AD51" s="268"/>
      <c r="AE51" s="268"/>
      <c r="AF51" s="268"/>
      <c r="AG51" s="273" t="s">
        <v>37</v>
      </c>
      <c r="AH51" s="273"/>
      <c r="AI51" s="273"/>
      <c r="AJ51" s="273" t="s">
        <v>27</v>
      </c>
      <c r="AK51" s="273" t="s">
        <v>37</v>
      </c>
      <c r="AL51" s="273"/>
      <c r="AM51" s="273"/>
      <c r="AN51" s="273"/>
      <c r="AO51" s="273" t="s">
        <v>37</v>
      </c>
      <c r="AP51" s="273"/>
      <c r="AQ51" s="273"/>
      <c r="AR51" s="273" t="s">
        <v>27</v>
      </c>
      <c r="AS51" s="1"/>
    </row>
    <row r="52" spans="1:45" ht="15.75">
      <c r="A52" s="12"/>
      <c r="B52" s="20"/>
      <c r="C52" s="5" t="s">
        <v>52</v>
      </c>
      <c r="D52" s="19" t="s">
        <v>37</v>
      </c>
      <c r="E52" s="150" t="s">
        <v>37</v>
      </c>
      <c r="F52" s="152"/>
      <c r="G52" s="19" t="s">
        <v>37</v>
      </c>
      <c r="H52" s="150" t="s">
        <v>37</v>
      </c>
      <c r="I52" s="152" t="s">
        <v>37</v>
      </c>
      <c r="J52" s="156" t="s">
        <v>37</v>
      </c>
      <c r="K52" s="158" t="s">
        <v>37</v>
      </c>
      <c r="L52" s="339">
        <v>1</v>
      </c>
      <c r="M52" s="340" t="s">
        <v>37</v>
      </c>
      <c r="N52" s="274">
        <f>V52</f>
        <v>4156521.79</v>
      </c>
      <c r="O52" s="276"/>
      <c r="P52" s="274">
        <f>X52</f>
        <v>0</v>
      </c>
      <c r="Q52" s="276"/>
      <c r="R52" s="274">
        <f>Z52</f>
        <v>4156521.79</v>
      </c>
      <c r="S52" s="276"/>
      <c r="T52" s="274">
        <f>AB52</f>
        <v>0</v>
      </c>
      <c r="U52" s="276"/>
      <c r="V52" s="274">
        <v>4156521.79</v>
      </c>
      <c r="W52" s="275"/>
      <c r="X52" s="276"/>
      <c r="Y52" s="18">
        <v>0</v>
      </c>
      <c r="Z52" s="274">
        <v>4156521.79</v>
      </c>
      <c r="AA52" s="275"/>
      <c r="AB52" s="276"/>
      <c r="AC52" s="268">
        <v>0</v>
      </c>
      <c r="AD52" s="268"/>
      <c r="AE52" s="268"/>
      <c r="AF52" s="268"/>
      <c r="AG52" s="338">
        <f>(R52-P52+T52)/(N52-P52)</f>
        <v>1</v>
      </c>
      <c r="AH52" s="338"/>
      <c r="AI52" s="338"/>
      <c r="AJ52" s="338" t="s">
        <v>27</v>
      </c>
      <c r="AK52" s="338">
        <f>L52/AG52</f>
        <v>1</v>
      </c>
      <c r="AL52" s="338"/>
      <c r="AM52" s="338"/>
      <c r="AN52" s="338"/>
      <c r="AO52" s="273" t="s">
        <v>37</v>
      </c>
      <c r="AP52" s="273"/>
      <c r="AQ52" s="273"/>
      <c r="AR52" s="273" t="s">
        <v>27</v>
      </c>
      <c r="AS52" s="1"/>
    </row>
    <row r="53" spans="1:45" ht="21" customHeight="1">
      <c r="A53" s="5"/>
      <c r="B53" s="278" t="s">
        <v>39</v>
      </c>
      <c r="C53" s="278"/>
      <c r="D53" s="278"/>
      <c r="E53" s="278"/>
      <c r="F53" s="278"/>
      <c r="G53" s="278"/>
      <c r="H53" s="278"/>
      <c r="I53" s="278"/>
      <c r="J53" s="278"/>
      <c r="K53" s="278"/>
      <c r="L53" s="278"/>
      <c r="M53" s="278"/>
      <c r="N53" s="278"/>
      <c r="O53" s="278"/>
      <c r="P53" s="278"/>
      <c r="Q53" s="278"/>
      <c r="R53" s="278"/>
      <c r="S53" s="278"/>
      <c r="T53" s="278"/>
      <c r="U53" s="278"/>
      <c r="V53" s="278"/>
      <c r="W53" s="278"/>
      <c r="X53" s="278"/>
      <c r="Y53" s="278"/>
      <c r="Z53" s="278"/>
      <c r="AA53" s="278"/>
      <c r="AB53" s="278"/>
      <c r="AC53" s="278"/>
      <c r="AD53" s="278"/>
      <c r="AE53" s="278"/>
      <c r="AF53" s="278"/>
      <c r="AG53" s="278"/>
      <c r="AH53" s="278"/>
      <c r="AI53" s="278"/>
      <c r="AJ53" s="278"/>
      <c r="AK53" s="278"/>
      <c r="AL53" s="278"/>
      <c r="AM53" s="278"/>
      <c r="AN53" s="278"/>
      <c r="AO53" s="333">
        <f>(AK47+AK52)/2*100</f>
        <v>92.5</v>
      </c>
      <c r="AP53" s="333"/>
      <c r="AQ53" s="333"/>
      <c r="AR53" s="333"/>
      <c r="AS53" s="1"/>
    </row>
    <row r="54" spans="1:45" ht="22.5" customHeight="1">
      <c r="A54" s="304" t="s">
        <v>53</v>
      </c>
      <c r="B54" s="304"/>
      <c r="C54" s="304"/>
      <c r="D54" s="304"/>
      <c r="E54" s="304"/>
      <c r="F54" s="304"/>
      <c r="G54" s="304"/>
      <c r="H54" s="304"/>
      <c r="I54" s="304"/>
      <c r="J54" s="304"/>
      <c r="K54" s="304"/>
      <c r="L54" s="304"/>
      <c r="M54" s="304"/>
      <c r="N54" s="304"/>
      <c r="O54" s="304"/>
      <c r="P54" s="304"/>
      <c r="Q54" s="304"/>
      <c r="R54" s="304"/>
      <c r="S54" s="304"/>
      <c r="T54" s="304"/>
      <c r="U54" s="304"/>
      <c r="V54" s="304"/>
      <c r="W54" s="304"/>
      <c r="X54" s="304"/>
      <c r="Y54" s="304"/>
      <c r="Z54" s="304"/>
      <c r="AA54" s="304"/>
      <c r="AB54" s="304"/>
      <c r="AC54" s="304"/>
      <c r="AD54" s="304"/>
      <c r="AE54" s="304"/>
      <c r="AF54" s="304"/>
      <c r="AG54" s="304"/>
      <c r="AH54" s="304"/>
      <c r="AI54" s="304"/>
      <c r="AJ54" s="304"/>
      <c r="AK54" s="304"/>
      <c r="AL54" s="304"/>
      <c r="AM54" s="304"/>
      <c r="AN54" s="304"/>
      <c r="AO54" s="304"/>
      <c r="AP54" s="304"/>
      <c r="AQ54" s="304"/>
      <c r="AR54" s="304"/>
      <c r="AS54" s="1"/>
    </row>
    <row r="55" spans="1:45" ht="15.75">
      <c r="A55" s="306" t="s">
        <v>24</v>
      </c>
      <c r="B55" s="306"/>
      <c r="C55" s="306"/>
      <c r="D55" s="306"/>
      <c r="E55" s="306"/>
      <c r="F55" s="306"/>
      <c r="G55" s="306"/>
      <c r="H55" s="306"/>
      <c r="I55" s="306"/>
      <c r="J55" s="306"/>
      <c r="K55" s="306"/>
      <c r="L55" s="306"/>
      <c r="M55" s="306"/>
      <c r="N55" s="306"/>
      <c r="O55" s="306"/>
      <c r="P55" s="306"/>
      <c r="Q55" s="306"/>
      <c r="R55" s="306"/>
      <c r="S55" s="306"/>
      <c r="T55" s="306"/>
      <c r="U55" s="306"/>
      <c r="V55" s="306"/>
      <c r="W55" s="306"/>
      <c r="X55" s="306"/>
      <c r="Y55" s="306"/>
      <c r="Z55" s="306"/>
      <c r="AA55" s="306"/>
      <c r="AB55" s="306"/>
      <c r="AC55" s="306"/>
      <c r="AD55" s="306"/>
      <c r="AE55" s="306"/>
      <c r="AF55" s="306"/>
      <c r="AG55" s="306"/>
      <c r="AH55" s="306"/>
      <c r="AI55" s="306"/>
      <c r="AJ55" s="306"/>
      <c r="AK55" s="306"/>
      <c r="AL55" s="306"/>
      <c r="AM55" s="306"/>
      <c r="AN55" s="306"/>
      <c r="AO55" s="306"/>
      <c r="AP55" s="306"/>
      <c r="AQ55" s="306"/>
      <c r="AR55" s="306"/>
      <c r="AS55" s="1"/>
    </row>
    <row r="56" spans="1:45" ht="63" customHeight="1">
      <c r="A56" s="5">
        <v>6</v>
      </c>
      <c r="B56" s="5" t="s">
        <v>54</v>
      </c>
      <c r="C56" s="5" t="s">
        <v>55</v>
      </c>
      <c r="D56" s="71" t="s">
        <v>165</v>
      </c>
      <c r="E56" s="150">
        <f>H56</f>
        <v>20</v>
      </c>
      <c r="F56" s="152"/>
      <c r="G56" s="19">
        <f>J56</f>
        <v>20.399999999999999</v>
      </c>
      <c r="H56" s="293">
        <v>20</v>
      </c>
      <c r="I56" s="294"/>
      <c r="J56" s="293">
        <v>20.399999999999999</v>
      </c>
      <c r="K56" s="294"/>
      <c r="L56" s="328">
        <v>1</v>
      </c>
      <c r="M56" s="328"/>
      <c r="N56" s="335">
        <f>V56</f>
        <v>319577</v>
      </c>
      <c r="O56" s="336"/>
      <c r="P56" s="335">
        <f>X56</f>
        <v>0</v>
      </c>
      <c r="Q56" s="336"/>
      <c r="R56" s="335">
        <f>Z56</f>
        <v>319577</v>
      </c>
      <c r="S56" s="336"/>
      <c r="T56" s="335">
        <f>AB56</f>
        <v>0</v>
      </c>
      <c r="U56" s="336"/>
      <c r="V56" s="324">
        <v>319577</v>
      </c>
      <c r="W56" s="325"/>
      <c r="X56" s="326"/>
      <c r="Y56" s="122">
        <v>0</v>
      </c>
      <c r="Z56" s="324">
        <v>319577</v>
      </c>
      <c r="AA56" s="325"/>
      <c r="AB56" s="326"/>
      <c r="AC56" s="337">
        <v>0</v>
      </c>
      <c r="AD56" s="337"/>
      <c r="AE56" s="337"/>
      <c r="AF56" s="337"/>
      <c r="AG56" s="328">
        <f>(R56-P56+T56)/(N56-P56)</f>
        <v>1</v>
      </c>
      <c r="AH56" s="328"/>
      <c r="AI56" s="328"/>
      <c r="AJ56" s="328" t="s">
        <v>27</v>
      </c>
      <c r="AK56" s="328">
        <f>L56/AG56</f>
        <v>1</v>
      </c>
      <c r="AL56" s="328"/>
      <c r="AM56" s="328"/>
      <c r="AN56" s="328"/>
      <c r="AO56" s="149" t="s">
        <v>27</v>
      </c>
      <c r="AP56" s="149"/>
      <c r="AQ56" s="149"/>
      <c r="AR56" s="149"/>
      <c r="AS56" s="1"/>
    </row>
    <row r="57" spans="1:45" ht="86.25" customHeight="1">
      <c r="A57" s="5">
        <v>7</v>
      </c>
      <c r="B57" s="5" t="s">
        <v>56</v>
      </c>
      <c r="C57" s="5" t="s">
        <v>57</v>
      </c>
      <c r="D57" s="71" t="s">
        <v>58</v>
      </c>
      <c r="E57" s="150">
        <f>H57</f>
        <v>5</v>
      </c>
      <c r="F57" s="152"/>
      <c r="G57" s="19">
        <f>J57</f>
        <v>5</v>
      </c>
      <c r="H57" s="291">
        <v>5</v>
      </c>
      <c r="I57" s="292"/>
      <c r="J57" s="293">
        <v>5</v>
      </c>
      <c r="K57" s="294"/>
      <c r="L57" s="269">
        <f>G57/E57</f>
        <v>1</v>
      </c>
      <c r="M57" s="269"/>
      <c r="N57" s="329">
        <f>V57</f>
        <v>23400</v>
      </c>
      <c r="O57" s="330"/>
      <c r="P57" s="329">
        <f>X57</f>
        <v>0</v>
      </c>
      <c r="Q57" s="330"/>
      <c r="R57" s="329">
        <f>Z57</f>
        <v>23400</v>
      </c>
      <c r="S57" s="330"/>
      <c r="T57" s="329">
        <f>AB57</f>
        <v>0</v>
      </c>
      <c r="U57" s="330"/>
      <c r="V57" s="329">
        <v>23400</v>
      </c>
      <c r="W57" s="331"/>
      <c r="X57" s="330"/>
      <c r="Y57" s="24">
        <v>0</v>
      </c>
      <c r="Z57" s="329">
        <v>23400</v>
      </c>
      <c r="AA57" s="331"/>
      <c r="AB57" s="330"/>
      <c r="AC57" s="334">
        <v>0</v>
      </c>
      <c r="AD57" s="334"/>
      <c r="AE57" s="334"/>
      <c r="AF57" s="334"/>
      <c r="AG57" s="269">
        <f>(R57-P57+T57)/(N57-P57)</f>
        <v>1</v>
      </c>
      <c r="AH57" s="269"/>
      <c r="AI57" s="269"/>
      <c r="AJ57" s="269" t="s">
        <v>27</v>
      </c>
      <c r="AK57" s="269">
        <f>L57/AG57</f>
        <v>1</v>
      </c>
      <c r="AL57" s="269"/>
      <c r="AM57" s="269"/>
      <c r="AN57" s="269"/>
      <c r="AO57" s="149" t="s">
        <v>27</v>
      </c>
      <c r="AP57" s="149"/>
      <c r="AQ57" s="149"/>
      <c r="AR57" s="149"/>
      <c r="AS57" s="1"/>
    </row>
    <row r="58" spans="1:45" ht="15.75">
      <c r="A58" s="273" t="s">
        <v>28</v>
      </c>
      <c r="B58" s="273"/>
      <c r="C58" s="273"/>
      <c r="D58" s="273"/>
      <c r="E58" s="273"/>
      <c r="F58" s="273"/>
      <c r="G58" s="273"/>
      <c r="H58" s="273"/>
      <c r="I58" s="273"/>
      <c r="J58" s="273"/>
      <c r="K58" s="273"/>
      <c r="L58" s="273"/>
      <c r="M58" s="273"/>
      <c r="N58" s="273"/>
      <c r="O58" s="273"/>
      <c r="P58" s="273"/>
      <c r="Q58" s="273"/>
      <c r="R58" s="273"/>
      <c r="S58" s="273"/>
      <c r="T58" s="273"/>
      <c r="U58" s="273"/>
      <c r="V58" s="273"/>
      <c r="W58" s="273"/>
      <c r="X58" s="273"/>
      <c r="Y58" s="273"/>
      <c r="Z58" s="273"/>
      <c r="AA58" s="273"/>
      <c r="AB58" s="273"/>
      <c r="AC58" s="273"/>
      <c r="AD58" s="273"/>
      <c r="AE58" s="273"/>
      <c r="AF58" s="273"/>
      <c r="AG58" s="273"/>
      <c r="AH58" s="273"/>
      <c r="AI58" s="273"/>
      <c r="AJ58" s="273"/>
      <c r="AK58" s="273"/>
      <c r="AL58" s="273"/>
      <c r="AM58" s="273"/>
      <c r="AN58" s="273"/>
      <c r="AO58" s="273"/>
      <c r="AP58" s="273"/>
      <c r="AQ58" s="273"/>
      <c r="AR58" s="273"/>
      <c r="AS58" s="1"/>
    </row>
    <row r="59" spans="1:45" ht="15.75">
      <c r="A59" s="5"/>
      <c r="B59" s="5" t="s">
        <v>25</v>
      </c>
      <c r="C59" s="7" t="s">
        <v>26</v>
      </c>
      <c r="D59" s="17"/>
      <c r="E59" s="273"/>
      <c r="F59" s="273"/>
      <c r="G59" s="17"/>
      <c r="H59" s="273"/>
      <c r="I59" s="273"/>
      <c r="J59" s="290"/>
      <c r="K59" s="290"/>
      <c r="L59" s="273"/>
      <c r="M59" s="273"/>
      <c r="N59" s="273"/>
      <c r="O59" s="273"/>
      <c r="P59" s="273"/>
      <c r="Q59" s="273"/>
      <c r="R59" s="273"/>
      <c r="S59" s="273"/>
      <c r="T59" s="273"/>
      <c r="U59" s="273"/>
      <c r="V59" s="273"/>
      <c r="W59" s="273"/>
      <c r="X59" s="273"/>
      <c r="Y59" s="17"/>
      <c r="Z59" s="273"/>
      <c r="AA59" s="273"/>
      <c r="AB59" s="273"/>
      <c r="AC59" s="273"/>
      <c r="AD59" s="273"/>
      <c r="AE59" s="273"/>
      <c r="AF59" s="273"/>
      <c r="AG59" s="273"/>
      <c r="AH59" s="273"/>
      <c r="AI59" s="273"/>
      <c r="AJ59" s="273"/>
      <c r="AK59" s="273"/>
      <c r="AL59" s="273"/>
      <c r="AM59" s="273" t="s">
        <v>27</v>
      </c>
      <c r="AN59" s="273"/>
      <c r="AO59" s="273" t="s">
        <v>37</v>
      </c>
      <c r="AP59" s="273"/>
      <c r="AQ59" s="273"/>
      <c r="AR59" s="273" t="s">
        <v>27</v>
      </c>
      <c r="AS59" s="1"/>
    </row>
    <row r="60" spans="1:45" ht="21" customHeight="1">
      <c r="A60" s="5"/>
      <c r="B60" s="278" t="s">
        <v>39</v>
      </c>
      <c r="C60" s="278"/>
      <c r="D60" s="278"/>
      <c r="E60" s="278"/>
      <c r="F60" s="278"/>
      <c r="G60" s="278"/>
      <c r="H60" s="278"/>
      <c r="I60" s="278"/>
      <c r="J60" s="278"/>
      <c r="K60" s="278"/>
      <c r="L60" s="278"/>
      <c r="M60" s="278"/>
      <c r="N60" s="278"/>
      <c r="O60" s="278"/>
      <c r="P60" s="278"/>
      <c r="Q60" s="278"/>
      <c r="R60" s="278"/>
      <c r="S60" s="278"/>
      <c r="T60" s="278"/>
      <c r="U60" s="278"/>
      <c r="V60" s="278"/>
      <c r="W60" s="278"/>
      <c r="X60" s="278"/>
      <c r="Y60" s="278"/>
      <c r="Z60" s="278"/>
      <c r="AA60" s="278"/>
      <c r="AB60" s="278"/>
      <c r="AC60" s="278"/>
      <c r="AD60" s="278"/>
      <c r="AE60" s="278"/>
      <c r="AF60" s="278"/>
      <c r="AG60" s="278"/>
      <c r="AH60" s="278"/>
      <c r="AI60" s="278"/>
      <c r="AJ60" s="278"/>
      <c r="AK60" s="278"/>
      <c r="AL60" s="278"/>
      <c r="AM60" s="278"/>
      <c r="AN60" s="278"/>
      <c r="AO60" s="333">
        <v>100</v>
      </c>
      <c r="AP60" s="333"/>
      <c r="AQ60" s="333"/>
      <c r="AR60" s="333"/>
      <c r="AS60" s="1"/>
    </row>
    <row r="61" spans="1:45" ht="15.75">
      <c r="A61" s="304" t="s">
        <v>59</v>
      </c>
      <c r="B61" s="304"/>
      <c r="C61" s="304"/>
      <c r="D61" s="304"/>
      <c r="E61" s="304"/>
      <c r="F61" s="304"/>
      <c r="G61" s="304"/>
      <c r="H61" s="304"/>
      <c r="I61" s="304"/>
      <c r="J61" s="304"/>
      <c r="K61" s="304"/>
      <c r="L61" s="304"/>
      <c r="M61" s="304"/>
      <c r="N61" s="304"/>
      <c r="O61" s="304"/>
      <c r="P61" s="304"/>
      <c r="Q61" s="304"/>
      <c r="R61" s="304"/>
      <c r="S61" s="304"/>
      <c r="T61" s="304"/>
      <c r="U61" s="304"/>
      <c r="V61" s="304"/>
      <c r="W61" s="304"/>
      <c r="X61" s="304"/>
      <c r="Y61" s="304"/>
      <c r="Z61" s="304"/>
      <c r="AA61" s="304"/>
      <c r="AB61" s="304"/>
      <c r="AC61" s="304"/>
      <c r="AD61" s="304"/>
      <c r="AE61" s="304"/>
      <c r="AF61" s="304"/>
      <c r="AG61" s="304"/>
      <c r="AH61" s="304"/>
      <c r="AI61" s="304"/>
      <c r="AJ61" s="304"/>
      <c r="AK61" s="304"/>
      <c r="AL61" s="304"/>
      <c r="AM61" s="304"/>
      <c r="AN61" s="304"/>
      <c r="AO61" s="304"/>
      <c r="AP61" s="304"/>
      <c r="AQ61" s="304"/>
      <c r="AR61" s="304"/>
      <c r="AS61" s="1"/>
    </row>
    <row r="62" spans="1:45" ht="15.75">
      <c r="A62" s="306" t="s">
        <v>24</v>
      </c>
      <c r="B62" s="306"/>
      <c r="C62" s="306"/>
      <c r="D62" s="306"/>
      <c r="E62" s="306"/>
      <c r="F62" s="306"/>
      <c r="G62" s="306"/>
      <c r="H62" s="306"/>
      <c r="I62" s="306"/>
      <c r="J62" s="306"/>
      <c r="K62" s="306"/>
      <c r="L62" s="306"/>
      <c r="M62" s="306"/>
      <c r="N62" s="306"/>
      <c r="O62" s="306"/>
      <c r="P62" s="306"/>
      <c r="Q62" s="306"/>
      <c r="R62" s="306"/>
      <c r="S62" s="306"/>
      <c r="T62" s="306"/>
      <c r="U62" s="306"/>
      <c r="V62" s="306"/>
      <c r="W62" s="306"/>
      <c r="X62" s="306"/>
      <c r="Y62" s="306"/>
      <c r="Z62" s="306"/>
      <c r="AA62" s="306"/>
      <c r="AB62" s="306"/>
      <c r="AC62" s="306"/>
      <c r="AD62" s="306"/>
      <c r="AE62" s="306"/>
      <c r="AF62" s="306"/>
      <c r="AG62" s="306"/>
      <c r="AH62" s="306"/>
      <c r="AI62" s="306"/>
      <c r="AJ62" s="306"/>
      <c r="AK62" s="306"/>
      <c r="AL62" s="306"/>
      <c r="AM62" s="306"/>
      <c r="AN62" s="306"/>
      <c r="AO62" s="306"/>
      <c r="AP62" s="306"/>
      <c r="AQ62" s="306"/>
      <c r="AR62" s="306"/>
      <c r="AS62" s="1"/>
    </row>
    <row r="63" spans="1:45" ht="39" customHeight="1">
      <c r="A63" s="295">
        <v>8</v>
      </c>
      <c r="B63" s="298" t="s">
        <v>60</v>
      </c>
      <c r="C63" s="5" t="s">
        <v>61</v>
      </c>
      <c r="D63" s="19" t="s">
        <v>48</v>
      </c>
      <c r="E63" s="150">
        <f>H63</f>
        <v>0</v>
      </c>
      <c r="F63" s="152"/>
      <c r="G63" s="19">
        <f>J63</f>
        <v>0</v>
      </c>
      <c r="H63" s="291">
        <v>0</v>
      </c>
      <c r="I63" s="292"/>
      <c r="J63" s="293">
        <v>0</v>
      </c>
      <c r="K63" s="294"/>
      <c r="L63" s="328">
        <v>1</v>
      </c>
      <c r="M63" s="328"/>
      <c r="N63" s="329">
        <f>V63</f>
        <v>0</v>
      </c>
      <c r="O63" s="330"/>
      <c r="P63" s="329">
        <f>X63</f>
        <v>0</v>
      </c>
      <c r="Q63" s="330"/>
      <c r="R63" s="329">
        <f>Z63</f>
        <v>0</v>
      </c>
      <c r="S63" s="330"/>
      <c r="T63" s="329">
        <f>AB63</f>
        <v>0</v>
      </c>
      <c r="U63" s="330"/>
      <c r="V63" s="329">
        <v>0</v>
      </c>
      <c r="W63" s="331"/>
      <c r="X63" s="330"/>
      <c r="Y63" s="106">
        <v>0</v>
      </c>
      <c r="Z63" s="329">
        <v>0</v>
      </c>
      <c r="AA63" s="331"/>
      <c r="AB63" s="330"/>
      <c r="AC63" s="332">
        <v>0</v>
      </c>
      <c r="AD63" s="332"/>
      <c r="AE63" s="332"/>
      <c r="AF63" s="332"/>
      <c r="AG63" s="269">
        <v>1</v>
      </c>
      <c r="AH63" s="269"/>
      <c r="AI63" s="269"/>
      <c r="AJ63" s="269" t="s">
        <v>27</v>
      </c>
      <c r="AK63" s="269">
        <v>1</v>
      </c>
      <c r="AL63" s="269"/>
      <c r="AM63" s="269"/>
      <c r="AN63" s="269"/>
      <c r="AO63" s="149" t="s">
        <v>27</v>
      </c>
      <c r="AP63" s="149"/>
      <c r="AQ63" s="149"/>
      <c r="AR63" s="149"/>
      <c r="AS63" s="1"/>
    </row>
    <row r="64" spans="1:45" ht="72" customHeight="1">
      <c r="A64" s="297"/>
      <c r="B64" s="300"/>
      <c r="C64" s="5" t="s">
        <v>62</v>
      </c>
      <c r="D64" s="19" t="s">
        <v>45</v>
      </c>
      <c r="E64" s="150">
        <f>H64</f>
        <v>100</v>
      </c>
      <c r="F64" s="152"/>
      <c r="G64" s="19">
        <f>J64</f>
        <v>122</v>
      </c>
      <c r="H64" s="291">
        <v>100</v>
      </c>
      <c r="I64" s="292"/>
      <c r="J64" s="293">
        <v>122</v>
      </c>
      <c r="K64" s="294"/>
      <c r="L64" s="269">
        <v>1</v>
      </c>
      <c r="M64" s="269"/>
      <c r="N64" s="324">
        <f>V64</f>
        <v>451294.69</v>
      </c>
      <c r="O64" s="326"/>
      <c r="P64" s="324">
        <f>X64</f>
        <v>0</v>
      </c>
      <c r="Q64" s="326"/>
      <c r="R64" s="324">
        <f>Z64</f>
        <v>446639.42</v>
      </c>
      <c r="S64" s="326"/>
      <c r="T64" s="324">
        <f>AB64</f>
        <v>0</v>
      </c>
      <c r="U64" s="326"/>
      <c r="V64" s="324">
        <v>451294.69</v>
      </c>
      <c r="W64" s="325"/>
      <c r="X64" s="326"/>
      <c r="Y64" s="107">
        <v>0</v>
      </c>
      <c r="Z64" s="324">
        <v>446639.42</v>
      </c>
      <c r="AA64" s="325"/>
      <c r="AB64" s="326"/>
      <c r="AC64" s="327">
        <v>0</v>
      </c>
      <c r="AD64" s="327"/>
      <c r="AE64" s="327"/>
      <c r="AF64" s="327"/>
      <c r="AG64" s="328">
        <v>1</v>
      </c>
      <c r="AH64" s="328"/>
      <c r="AI64" s="328"/>
      <c r="AJ64" s="328" t="s">
        <v>27</v>
      </c>
      <c r="AK64" s="328">
        <v>1</v>
      </c>
      <c r="AL64" s="328"/>
      <c r="AM64" s="328"/>
      <c r="AN64" s="328"/>
      <c r="AO64" s="149" t="s">
        <v>27</v>
      </c>
      <c r="AP64" s="149"/>
      <c r="AQ64" s="149"/>
      <c r="AR64" s="149"/>
      <c r="AS64" s="1"/>
    </row>
    <row r="65" spans="1:45" ht="15.75">
      <c r="A65" s="273" t="s">
        <v>28</v>
      </c>
      <c r="B65" s="273"/>
      <c r="C65" s="273"/>
      <c r="D65" s="273"/>
      <c r="E65" s="273"/>
      <c r="F65" s="273"/>
      <c r="G65" s="273"/>
      <c r="H65" s="273"/>
      <c r="I65" s="273"/>
      <c r="J65" s="273"/>
      <c r="K65" s="273"/>
      <c r="L65" s="273"/>
      <c r="M65" s="273"/>
      <c r="N65" s="273"/>
      <c r="O65" s="273"/>
      <c r="P65" s="273"/>
      <c r="Q65" s="273"/>
      <c r="R65" s="273"/>
      <c r="S65" s="273"/>
      <c r="T65" s="273"/>
      <c r="U65" s="273"/>
      <c r="V65" s="273"/>
      <c r="W65" s="273"/>
      <c r="X65" s="273"/>
      <c r="Y65" s="273"/>
      <c r="Z65" s="273"/>
      <c r="AA65" s="273"/>
      <c r="AB65" s="273"/>
      <c r="AC65" s="273"/>
      <c r="AD65" s="273"/>
      <c r="AE65" s="273"/>
      <c r="AF65" s="273"/>
      <c r="AG65" s="273"/>
      <c r="AH65" s="273"/>
      <c r="AI65" s="273"/>
      <c r="AJ65" s="273"/>
      <c r="AK65" s="273"/>
      <c r="AL65" s="273"/>
      <c r="AM65" s="273"/>
      <c r="AN65" s="273"/>
      <c r="AO65" s="273"/>
      <c r="AP65" s="273"/>
      <c r="AQ65" s="273"/>
      <c r="AR65" s="273"/>
      <c r="AS65" s="1"/>
    </row>
    <row r="66" spans="1:45" ht="15.75">
      <c r="A66" s="5"/>
      <c r="B66" s="5" t="s">
        <v>25</v>
      </c>
      <c r="C66" s="7" t="s">
        <v>26</v>
      </c>
      <c r="D66" s="17"/>
      <c r="E66" s="273"/>
      <c r="F66" s="273"/>
      <c r="G66" s="17"/>
      <c r="H66" s="273"/>
      <c r="I66" s="273"/>
      <c r="J66" s="290"/>
      <c r="K66" s="290"/>
      <c r="L66" s="273"/>
      <c r="M66" s="273"/>
      <c r="N66" s="273"/>
      <c r="O66" s="273"/>
      <c r="P66" s="273"/>
      <c r="Q66" s="273"/>
      <c r="R66" s="273"/>
      <c r="S66" s="273"/>
      <c r="T66" s="273"/>
      <c r="U66" s="273"/>
      <c r="V66" s="273"/>
      <c r="W66" s="273"/>
      <c r="X66" s="273"/>
      <c r="Y66" s="17"/>
      <c r="Z66" s="273"/>
      <c r="AA66" s="273"/>
      <c r="AB66" s="273"/>
      <c r="AC66" s="273"/>
      <c r="AD66" s="273"/>
      <c r="AE66" s="273"/>
      <c r="AF66" s="273"/>
      <c r="AG66" s="273"/>
      <c r="AH66" s="273"/>
      <c r="AI66" s="273"/>
      <c r="AJ66" s="273"/>
      <c r="AK66" s="273"/>
      <c r="AL66" s="273"/>
      <c r="AM66" s="273" t="s">
        <v>27</v>
      </c>
      <c r="AN66" s="273"/>
      <c r="AO66" s="273" t="s">
        <v>37</v>
      </c>
      <c r="AP66" s="273"/>
      <c r="AQ66" s="273"/>
      <c r="AR66" s="273" t="s">
        <v>27</v>
      </c>
      <c r="AS66" s="1"/>
    </row>
    <row r="67" spans="1:45" ht="0.75" hidden="1" customHeight="1">
      <c r="A67" s="5"/>
      <c r="B67" s="5"/>
      <c r="C67" s="5"/>
      <c r="D67" s="17"/>
      <c r="E67" s="273"/>
      <c r="F67" s="273"/>
      <c r="G67" s="17"/>
      <c r="H67" s="273"/>
      <c r="I67" s="273"/>
      <c r="J67" s="290"/>
      <c r="K67" s="290"/>
      <c r="L67" s="273"/>
      <c r="M67" s="273"/>
      <c r="N67" s="273"/>
      <c r="O67" s="273"/>
      <c r="P67" s="273"/>
      <c r="Q67" s="273"/>
      <c r="R67" s="273"/>
      <c r="S67" s="273"/>
      <c r="T67" s="273"/>
      <c r="U67" s="273"/>
      <c r="V67" s="273"/>
      <c r="W67" s="273"/>
      <c r="X67" s="273"/>
      <c r="Y67" s="17"/>
      <c r="Z67" s="273"/>
      <c r="AA67" s="273"/>
      <c r="AB67" s="273"/>
      <c r="AC67" s="273"/>
      <c r="AD67" s="273"/>
      <c r="AE67" s="273"/>
      <c r="AF67" s="273"/>
      <c r="AG67" s="273"/>
      <c r="AH67" s="273"/>
      <c r="AI67" s="273"/>
      <c r="AJ67" s="273"/>
      <c r="AK67" s="273"/>
      <c r="AL67" s="273"/>
      <c r="AM67" s="273"/>
      <c r="AN67" s="273"/>
      <c r="AO67" s="273"/>
      <c r="AP67" s="273"/>
      <c r="AQ67" s="273"/>
      <c r="AR67" s="273"/>
      <c r="AS67" s="1"/>
    </row>
    <row r="68" spans="1:45" ht="15.75">
      <c r="A68" s="5"/>
      <c r="B68" s="5"/>
      <c r="C68" s="5" t="s">
        <v>52</v>
      </c>
      <c r="D68" s="19" t="s">
        <v>37</v>
      </c>
      <c r="E68" s="150" t="s">
        <v>37</v>
      </c>
      <c r="F68" s="152"/>
      <c r="G68" s="19" t="s">
        <v>37</v>
      </c>
      <c r="H68" s="150" t="s">
        <v>37</v>
      </c>
      <c r="I68" s="152" t="s">
        <v>37</v>
      </c>
      <c r="J68" s="156" t="s">
        <v>37</v>
      </c>
      <c r="K68" s="158" t="s">
        <v>37</v>
      </c>
      <c r="L68" s="313">
        <f>(L63+L64)/2</f>
        <v>1</v>
      </c>
      <c r="M68" s="314" t="s">
        <v>37</v>
      </c>
      <c r="N68" s="319">
        <f>V68</f>
        <v>451294.69</v>
      </c>
      <c r="O68" s="320"/>
      <c r="P68" s="319">
        <f>X68</f>
        <v>0</v>
      </c>
      <c r="Q68" s="320"/>
      <c r="R68" s="319">
        <f>Z68</f>
        <v>446639.42</v>
      </c>
      <c r="S68" s="320"/>
      <c r="T68" s="319">
        <f>AB68</f>
        <v>0</v>
      </c>
      <c r="U68" s="320"/>
      <c r="V68" s="319">
        <f>V64+V63</f>
        <v>451294.69</v>
      </c>
      <c r="W68" s="321"/>
      <c r="X68" s="320"/>
      <c r="Y68" s="23">
        <v>0</v>
      </c>
      <c r="Z68" s="319">
        <f>Z64+Z63</f>
        <v>446639.42</v>
      </c>
      <c r="AA68" s="321"/>
      <c r="AB68" s="320"/>
      <c r="AC68" s="322">
        <v>0</v>
      </c>
      <c r="AD68" s="322"/>
      <c r="AE68" s="322"/>
      <c r="AF68" s="322"/>
      <c r="AG68" s="323">
        <f>(R68-P68+T68)/(N68-P68)</f>
        <v>0.98968463378108873</v>
      </c>
      <c r="AH68" s="323"/>
      <c r="AI68" s="323"/>
      <c r="AJ68" s="323" t="s">
        <v>27</v>
      </c>
      <c r="AK68" s="312">
        <v>1</v>
      </c>
      <c r="AL68" s="312"/>
      <c r="AM68" s="312"/>
      <c r="AN68" s="312"/>
      <c r="AO68" s="273" t="s">
        <v>37</v>
      </c>
      <c r="AP68" s="273"/>
      <c r="AQ68" s="273"/>
      <c r="AR68" s="273" t="s">
        <v>27</v>
      </c>
      <c r="AS68" s="1"/>
    </row>
    <row r="69" spans="1:45" ht="15.75">
      <c r="A69" s="5"/>
      <c r="B69" s="278" t="s">
        <v>39</v>
      </c>
      <c r="C69" s="278"/>
      <c r="D69" s="278"/>
      <c r="E69" s="278"/>
      <c r="F69" s="278"/>
      <c r="G69" s="278"/>
      <c r="H69" s="278"/>
      <c r="I69" s="278"/>
      <c r="J69" s="278"/>
      <c r="K69" s="278"/>
      <c r="L69" s="278"/>
      <c r="M69" s="278"/>
      <c r="N69" s="278"/>
      <c r="O69" s="278"/>
      <c r="P69" s="278"/>
      <c r="Q69" s="278"/>
      <c r="R69" s="278"/>
      <c r="S69" s="278"/>
      <c r="T69" s="278"/>
      <c r="U69" s="278"/>
      <c r="V69" s="278"/>
      <c r="W69" s="278"/>
      <c r="X69" s="278"/>
      <c r="Y69" s="278"/>
      <c r="Z69" s="278"/>
      <c r="AA69" s="278"/>
      <c r="AB69" s="278"/>
      <c r="AC69" s="278"/>
      <c r="AD69" s="278"/>
      <c r="AE69" s="278"/>
      <c r="AF69" s="278"/>
      <c r="AG69" s="278"/>
      <c r="AH69" s="278"/>
      <c r="AI69" s="278"/>
      <c r="AJ69" s="278"/>
      <c r="AK69" s="278"/>
      <c r="AL69" s="278"/>
      <c r="AM69" s="278"/>
      <c r="AN69" s="278"/>
      <c r="AO69" s="315">
        <f>(AK63+AK64)/2*100</f>
        <v>100</v>
      </c>
      <c r="AP69" s="315"/>
      <c r="AQ69" s="315"/>
      <c r="AR69" s="315"/>
      <c r="AS69" s="1"/>
    </row>
    <row r="70" spans="1:45" ht="15.75">
      <c r="A70" s="5"/>
      <c r="B70" s="284" t="s">
        <v>63</v>
      </c>
      <c r="C70" s="285"/>
      <c r="D70" s="285"/>
      <c r="E70" s="285"/>
      <c r="F70" s="285"/>
      <c r="G70" s="285"/>
      <c r="H70" s="285"/>
      <c r="I70" s="285"/>
      <c r="J70" s="285"/>
      <c r="K70" s="285"/>
      <c r="L70" s="285"/>
      <c r="M70" s="285"/>
      <c r="N70" s="285"/>
      <c r="O70" s="285"/>
      <c r="P70" s="285"/>
      <c r="Q70" s="285"/>
      <c r="R70" s="285"/>
      <c r="S70" s="285"/>
      <c r="T70" s="285"/>
      <c r="U70" s="285"/>
      <c r="V70" s="285"/>
      <c r="W70" s="285"/>
      <c r="X70" s="285"/>
      <c r="Y70" s="285"/>
      <c r="Z70" s="285"/>
      <c r="AA70" s="285"/>
      <c r="AB70" s="285"/>
      <c r="AC70" s="285"/>
      <c r="AD70" s="285"/>
      <c r="AE70" s="285"/>
      <c r="AF70" s="285"/>
      <c r="AG70" s="285"/>
      <c r="AH70" s="285"/>
      <c r="AI70" s="285"/>
      <c r="AJ70" s="285"/>
      <c r="AK70" s="285"/>
      <c r="AL70" s="285"/>
      <c r="AM70" s="285"/>
      <c r="AN70" s="286"/>
      <c r="AO70" s="316">
        <f>(AO53+AO60+AO69)/3</f>
        <v>97.5</v>
      </c>
      <c r="AP70" s="317"/>
      <c r="AQ70" s="317"/>
      <c r="AR70" s="318"/>
      <c r="AS70" s="1"/>
    </row>
    <row r="71" spans="1:45" ht="15.75">
      <c r="A71" s="304" t="s">
        <v>64</v>
      </c>
      <c r="B71" s="304"/>
      <c r="C71" s="304"/>
      <c r="D71" s="304"/>
      <c r="E71" s="304"/>
      <c r="F71" s="304"/>
      <c r="G71" s="304"/>
      <c r="H71" s="304"/>
      <c r="I71" s="304"/>
      <c r="J71" s="304"/>
      <c r="K71" s="304"/>
      <c r="L71" s="304"/>
      <c r="M71" s="304"/>
      <c r="N71" s="304"/>
      <c r="O71" s="304"/>
      <c r="P71" s="304"/>
      <c r="Q71" s="304"/>
      <c r="R71" s="304"/>
      <c r="S71" s="304"/>
      <c r="T71" s="304"/>
      <c r="U71" s="304"/>
      <c r="V71" s="304"/>
      <c r="W71" s="304"/>
      <c r="X71" s="304"/>
      <c r="Y71" s="304"/>
      <c r="Z71" s="304"/>
      <c r="AA71" s="304"/>
      <c r="AB71" s="304"/>
      <c r="AC71" s="304"/>
      <c r="AD71" s="304"/>
      <c r="AE71" s="304"/>
      <c r="AF71" s="304"/>
      <c r="AG71" s="304"/>
      <c r="AH71" s="304"/>
      <c r="AI71" s="304"/>
      <c r="AJ71" s="304"/>
      <c r="AK71" s="304"/>
      <c r="AL71" s="304"/>
      <c r="AM71" s="304"/>
      <c r="AN71" s="304"/>
      <c r="AO71" s="304"/>
      <c r="AP71" s="304"/>
      <c r="AQ71" s="304"/>
      <c r="AR71" s="304"/>
      <c r="AS71" s="1"/>
    </row>
    <row r="72" spans="1:45" ht="15.75">
      <c r="A72" s="304" t="s">
        <v>23</v>
      </c>
      <c r="B72" s="304"/>
      <c r="C72" s="304"/>
      <c r="D72" s="304"/>
      <c r="E72" s="304"/>
      <c r="F72" s="304"/>
      <c r="G72" s="304"/>
      <c r="H72" s="304"/>
      <c r="I72" s="304"/>
      <c r="J72" s="304"/>
      <c r="K72" s="304"/>
      <c r="L72" s="304"/>
      <c r="M72" s="304"/>
      <c r="N72" s="304"/>
      <c r="O72" s="304"/>
      <c r="P72" s="304"/>
      <c r="Q72" s="304"/>
      <c r="R72" s="304"/>
      <c r="S72" s="304"/>
      <c r="T72" s="304"/>
      <c r="U72" s="304"/>
      <c r="V72" s="304"/>
      <c r="W72" s="304"/>
      <c r="X72" s="304"/>
      <c r="Y72" s="304"/>
      <c r="Z72" s="304"/>
      <c r="AA72" s="304"/>
      <c r="AB72" s="304"/>
      <c r="AC72" s="304"/>
      <c r="AD72" s="304"/>
      <c r="AE72" s="304"/>
      <c r="AF72" s="304"/>
      <c r="AG72" s="304"/>
      <c r="AH72" s="304"/>
      <c r="AI72" s="304"/>
      <c r="AJ72" s="304"/>
      <c r="AK72" s="304"/>
      <c r="AL72" s="304"/>
      <c r="AM72" s="304"/>
      <c r="AN72" s="304"/>
      <c r="AO72" s="304"/>
      <c r="AP72" s="304"/>
      <c r="AQ72" s="304"/>
      <c r="AR72" s="304"/>
      <c r="AS72" s="1"/>
    </row>
    <row r="73" spans="1:45" ht="1.5" customHeight="1">
      <c r="A73" s="245" t="s">
        <v>24</v>
      </c>
      <c r="B73" s="245"/>
      <c r="C73" s="245"/>
      <c r="D73" s="245"/>
      <c r="E73" s="245"/>
      <c r="F73" s="245"/>
      <c r="G73" s="245"/>
      <c r="H73" s="245"/>
      <c r="I73" s="245"/>
      <c r="J73" s="245"/>
      <c r="K73" s="245"/>
      <c r="L73" s="245"/>
      <c r="M73" s="245"/>
      <c r="N73" s="245"/>
      <c r="O73" s="245"/>
      <c r="P73" s="245"/>
      <c r="Q73" s="245"/>
      <c r="R73" s="245"/>
      <c r="S73" s="245"/>
      <c r="T73" s="245"/>
      <c r="U73" s="245"/>
      <c r="V73" s="245"/>
      <c r="W73" s="245"/>
      <c r="X73" s="245"/>
      <c r="Y73" s="245"/>
      <c r="Z73" s="245"/>
      <c r="AA73" s="245"/>
      <c r="AB73" s="245"/>
      <c r="AC73" s="245"/>
      <c r="AD73" s="245"/>
      <c r="AE73" s="245"/>
      <c r="AF73" s="245"/>
      <c r="AG73" s="245"/>
      <c r="AH73" s="245"/>
      <c r="AI73" s="245"/>
      <c r="AJ73" s="245"/>
      <c r="AK73" s="245"/>
      <c r="AL73" s="245"/>
      <c r="AM73" s="245"/>
      <c r="AN73" s="245"/>
      <c r="AO73" s="245"/>
      <c r="AP73" s="245"/>
      <c r="AQ73" s="245"/>
      <c r="AR73" s="245"/>
      <c r="AS73" s="1"/>
    </row>
    <row r="74" spans="1:45" ht="15.75" hidden="1">
      <c r="A74" s="11"/>
      <c r="B74" s="6" t="s">
        <v>25</v>
      </c>
      <c r="C74" s="7" t="s">
        <v>26</v>
      </c>
      <c r="D74" s="22"/>
      <c r="E74" s="245"/>
      <c r="F74" s="245"/>
      <c r="G74" s="22"/>
      <c r="H74" s="245"/>
      <c r="I74" s="245"/>
      <c r="J74" s="311"/>
      <c r="K74" s="311"/>
      <c r="L74" s="245"/>
      <c r="M74" s="245"/>
      <c r="N74" s="245"/>
      <c r="O74" s="245"/>
      <c r="P74" s="245"/>
      <c r="Q74" s="245"/>
      <c r="R74" s="245"/>
      <c r="S74" s="245"/>
      <c r="T74" s="245"/>
      <c r="U74" s="245"/>
      <c r="V74" s="245"/>
      <c r="W74" s="245"/>
      <c r="X74" s="245"/>
      <c r="Y74" s="22"/>
      <c r="Z74" s="245"/>
      <c r="AA74" s="245"/>
      <c r="AB74" s="245"/>
      <c r="AC74" s="245"/>
      <c r="AD74" s="245"/>
      <c r="AE74" s="245"/>
      <c r="AF74" s="245"/>
      <c r="AG74" s="245"/>
      <c r="AH74" s="245"/>
      <c r="AI74" s="245"/>
      <c r="AJ74" s="245"/>
      <c r="AK74" s="245"/>
      <c r="AL74" s="245"/>
      <c r="AM74" s="245"/>
      <c r="AN74" s="245"/>
      <c r="AO74" s="245" t="s">
        <v>27</v>
      </c>
      <c r="AP74" s="245"/>
      <c r="AQ74" s="245"/>
      <c r="AR74" s="245"/>
      <c r="AS74" s="1"/>
    </row>
    <row r="75" spans="1:45" ht="15.75" hidden="1">
      <c r="A75" s="305" t="s">
        <v>28</v>
      </c>
      <c r="B75" s="305"/>
      <c r="C75" s="305"/>
      <c r="D75" s="305"/>
      <c r="E75" s="305"/>
      <c r="F75" s="305"/>
      <c r="G75" s="305"/>
      <c r="H75" s="305"/>
      <c r="I75" s="305"/>
      <c r="J75" s="305"/>
      <c r="K75" s="305"/>
      <c r="L75" s="305"/>
      <c r="M75" s="305"/>
      <c r="N75" s="305"/>
      <c r="O75" s="305"/>
      <c r="P75" s="305"/>
      <c r="Q75" s="305"/>
      <c r="R75" s="305"/>
      <c r="S75" s="305"/>
      <c r="T75" s="305"/>
      <c r="U75" s="305"/>
      <c r="V75" s="305"/>
      <c r="W75" s="305"/>
      <c r="X75" s="305"/>
      <c r="Y75" s="305"/>
      <c r="Z75" s="305"/>
      <c r="AA75" s="305"/>
      <c r="AB75" s="305"/>
      <c r="AC75" s="305"/>
      <c r="AD75" s="305"/>
      <c r="AE75" s="305"/>
      <c r="AF75" s="305"/>
      <c r="AG75" s="305"/>
      <c r="AH75" s="305"/>
      <c r="AI75" s="305"/>
      <c r="AJ75" s="305"/>
      <c r="AK75" s="305"/>
      <c r="AL75" s="305"/>
      <c r="AM75" s="305"/>
      <c r="AN75" s="305"/>
      <c r="AO75" s="305"/>
      <c r="AP75" s="305"/>
      <c r="AQ75" s="305"/>
      <c r="AR75" s="305"/>
      <c r="AS75" s="1"/>
    </row>
    <row r="76" spans="1:45" ht="15.75" hidden="1">
      <c r="A76" s="11"/>
      <c r="B76" s="5" t="s">
        <v>25</v>
      </c>
      <c r="C76" s="7" t="s">
        <v>26</v>
      </c>
      <c r="D76" s="22"/>
      <c r="E76" s="245"/>
      <c r="F76" s="245"/>
      <c r="G76" s="22"/>
      <c r="H76" s="245"/>
      <c r="I76" s="245"/>
      <c r="J76" s="311"/>
      <c r="K76" s="311"/>
      <c r="L76" s="245"/>
      <c r="M76" s="245"/>
      <c r="N76" s="245"/>
      <c r="O76" s="245"/>
      <c r="P76" s="245"/>
      <c r="Q76" s="245"/>
      <c r="R76" s="245"/>
      <c r="S76" s="245"/>
      <c r="T76" s="245"/>
      <c r="U76" s="245"/>
      <c r="V76" s="245"/>
      <c r="W76" s="245"/>
      <c r="X76" s="245"/>
      <c r="Y76" s="22"/>
      <c r="Z76" s="245"/>
      <c r="AA76" s="245"/>
      <c r="AB76" s="245"/>
      <c r="AC76" s="245"/>
      <c r="AD76" s="245"/>
      <c r="AE76" s="245"/>
      <c r="AF76" s="245"/>
      <c r="AG76" s="245"/>
      <c r="AH76" s="245"/>
      <c r="AI76" s="245"/>
      <c r="AJ76" s="245" t="s">
        <v>27</v>
      </c>
      <c r="AK76" s="245"/>
      <c r="AL76" s="245"/>
      <c r="AM76" s="245" t="s">
        <v>27</v>
      </c>
      <c r="AN76" s="245"/>
      <c r="AO76" s="245"/>
      <c r="AP76" s="245"/>
      <c r="AQ76" s="245"/>
      <c r="AR76" s="245"/>
      <c r="AS76" s="1"/>
    </row>
    <row r="77" spans="1:45" ht="15.75" hidden="1">
      <c r="A77" s="11"/>
      <c r="B77" s="301" t="s">
        <v>29</v>
      </c>
      <c r="C77" s="302"/>
      <c r="D77" s="302"/>
      <c r="E77" s="302"/>
      <c r="F77" s="302"/>
      <c r="G77" s="302"/>
      <c r="H77" s="302"/>
      <c r="I77" s="302"/>
      <c r="J77" s="302"/>
      <c r="K77" s="302"/>
      <c r="L77" s="302"/>
      <c r="M77" s="302"/>
      <c r="N77" s="302"/>
      <c r="O77" s="302"/>
      <c r="P77" s="302"/>
      <c r="Q77" s="302"/>
      <c r="R77" s="302"/>
      <c r="S77" s="302"/>
      <c r="T77" s="302"/>
      <c r="U77" s="302"/>
      <c r="V77" s="302"/>
      <c r="W77" s="302"/>
      <c r="X77" s="302"/>
      <c r="Y77" s="302"/>
      <c r="Z77" s="302"/>
      <c r="AA77" s="302"/>
      <c r="AB77" s="302"/>
      <c r="AC77" s="302"/>
      <c r="AD77" s="302"/>
      <c r="AE77" s="302"/>
      <c r="AF77" s="302"/>
      <c r="AG77" s="302"/>
      <c r="AH77" s="302"/>
      <c r="AI77" s="302"/>
      <c r="AJ77" s="302"/>
      <c r="AK77" s="302"/>
      <c r="AL77" s="302"/>
      <c r="AM77" s="302"/>
      <c r="AN77" s="302"/>
      <c r="AO77" s="302"/>
      <c r="AP77" s="302"/>
      <c r="AQ77" s="302"/>
      <c r="AR77" s="303"/>
      <c r="AS77" s="1"/>
    </row>
    <row r="78" spans="1:45" ht="15.75">
      <c r="A78" s="304" t="s">
        <v>65</v>
      </c>
      <c r="B78" s="304"/>
      <c r="C78" s="304"/>
      <c r="D78" s="304"/>
      <c r="E78" s="304"/>
      <c r="F78" s="304"/>
      <c r="G78" s="304"/>
      <c r="H78" s="304"/>
      <c r="I78" s="304"/>
      <c r="J78" s="304"/>
      <c r="K78" s="304"/>
      <c r="L78" s="304"/>
      <c r="M78" s="304"/>
      <c r="N78" s="304"/>
      <c r="O78" s="304"/>
      <c r="P78" s="304"/>
      <c r="Q78" s="304"/>
      <c r="R78" s="304"/>
      <c r="S78" s="304"/>
      <c r="T78" s="304"/>
      <c r="U78" s="304"/>
      <c r="V78" s="304"/>
      <c r="W78" s="304"/>
      <c r="X78" s="304"/>
      <c r="Y78" s="304"/>
      <c r="Z78" s="304"/>
      <c r="AA78" s="304"/>
      <c r="AB78" s="304"/>
      <c r="AC78" s="304"/>
      <c r="AD78" s="304"/>
      <c r="AE78" s="304"/>
      <c r="AF78" s="304"/>
      <c r="AG78" s="304"/>
      <c r="AH78" s="304"/>
      <c r="AI78" s="304"/>
      <c r="AJ78" s="304"/>
      <c r="AK78" s="304"/>
      <c r="AL78" s="304"/>
      <c r="AM78" s="304"/>
      <c r="AN78" s="304"/>
      <c r="AO78" s="304"/>
      <c r="AP78" s="304"/>
      <c r="AQ78" s="304"/>
      <c r="AR78" s="304"/>
      <c r="AS78" s="1"/>
    </row>
    <row r="79" spans="1:45" ht="15.75">
      <c r="A79" s="306" t="s">
        <v>24</v>
      </c>
      <c r="B79" s="306"/>
      <c r="C79" s="306"/>
      <c r="D79" s="306"/>
      <c r="E79" s="306"/>
      <c r="F79" s="306"/>
      <c r="G79" s="306"/>
      <c r="H79" s="306"/>
      <c r="I79" s="306"/>
      <c r="J79" s="306"/>
      <c r="K79" s="306"/>
      <c r="L79" s="306"/>
      <c r="M79" s="306"/>
      <c r="N79" s="306"/>
      <c r="O79" s="306"/>
      <c r="P79" s="306"/>
      <c r="Q79" s="306"/>
      <c r="R79" s="306"/>
      <c r="S79" s="306"/>
      <c r="T79" s="306"/>
      <c r="U79" s="306"/>
      <c r="V79" s="306"/>
      <c r="W79" s="306"/>
      <c r="X79" s="306"/>
      <c r="Y79" s="306"/>
      <c r="Z79" s="306"/>
      <c r="AA79" s="306"/>
      <c r="AB79" s="306"/>
      <c r="AC79" s="306"/>
      <c r="AD79" s="306"/>
      <c r="AE79" s="306"/>
      <c r="AF79" s="306"/>
      <c r="AG79" s="306"/>
      <c r="AH79" s="306"/>
      <c r="AI79" s="306"/>
      <c r="AJ79" s="306"/>
      <c r="AK79" s="306"/>
      <c r="AL79" s="306"/>
      <c r="AM79" s="306"/>
      <c r="AN79" s="306"/>
      <c r="AO79" s="306"/>
      <c r="AP79" s="306"/>
      <c r="AQ79" s="306"/>
      <c r="AR79" s="306"/>
      <c r="AS79" s="1"/>
    </row>
    <row r="80" spans="1:45" ht="96" customHeight="1">
      <c r="A80" s="5">
        <v>9</v>
      </c>
      <c r="B80" s="5" t="s">
        <v>66</v>
      </c>
      <c r="C80" s="5" t="s">
        <v>67</v>
      </c>
      <c r="D80" s="19" t="s">
        <v>45</v>
      </c>
      <c r="E80" s="150">
        <f>H80</f>
        <v>100</v>
      </c>
      <c r="F80" s="152"/>
      <c r="G80" s="19">
        <f>J80</f>
        <v>100</v>
      </c>
      <c r="H80" s="291">
        <v>100</v>
      </c>
      <c r="I80" s="292"/>
      <c r="J80" s="293">
        <v>100</v>
      </c>
      <c r="K80" s="294"/>
      <c r="L80" s="269">
        <f>G80/E80</f>
        <v>1</v>
      </c>
      <c r="M80" s="269"/>
      <c r="N80" s="307">
        <f>V80</f>
        <v>521065.36</v>
      </c>
      <c r="O80" s="308"/>
      <c r="P80" s="307">
        <f>X80</f>
        <v>0</v>
      </c>
      <c r="Q80" s="308"/>
      <c r="R80" s="307">
        <f>Z80</f>
        <v>521065.36</v>
      </c>
      <c r="S80" s="308"/>
      <c r="T80" s="307">
        <f>AB80</f>
        <v>0</v>
      </c>
      <c r="U80" s="308"/>
      <c r="V80" s="307">
        <v>521065.36</v>
      </c>
      <c r="W80" s="310"/>
      <c r="X80" s="308"/>
      <c r="Y80" s="73">
        <v>0</v>
      </c>
      <c r="Z80" s="307">
        <v>521065.36</v>
      </c>
      <c r="AA80" s="310"/>
      <c r="AB80" s="308"/>
      <c r="AC80" s="309">
        <v>0</v>
      </c>
      <c r="AD80" s="309"/>
      <c r="AE80" s="309"/>
      <c r="AF80" s="309"/>
      <c r="AG80" s="269">
        <f>(R80-P80+T80)/(N80-P80)</f>
        <v>1</v>
      </c>
      <c r="AH80" s="269"/>
      <c r="AI80" s="269"/>
      <c r="AJ80" s="269" t="s">
        <v>27</v>
      </c>
      <c r="AK80" s="269">
        <f>L80/AG80</f>
        <v>1</v>
      </c>
      <c r="AL80" s="269"/>
      <c r="AM80" s="269"/>
      <c r="AN80" s="269"/>
      <c r="AO80" s="273" t="s">
        <v>27</v>
      </c>
      <c r="AP80" s="273"/>
      <c r="AQ80" s="273"/>
      <c r="AR80" s="273"/>
      <c r="AS80" s="1"/>
    </row>
    <row r="81" spans="1:45" ht="40.5" customHeight="1">
      <c r="A81" s="295">
        <v>10</v>
      </c>
      <c r="B81" s="298" t="s">
        <v>68</v>
      </c>
      <c r="C81" s="5" t="s">
        <v>69</v>
      </c>
      <c r="D81" s="19" t="s">
        <v>48</v>
      </c>
      <c r="E81" s="149">
        <f>H81</f>
        <v>25</v>
      </c>
      <c r="F81" s="149"/>
      <c r="G81" s="19">
        <f>J81</f>
        <v>25</v>
      </c>
      <c r="H81" s="149">
        <v>25</v>
      </c>
      <c r="I81" s="149"/>
      <c r="J81" s="139">
        <v>25</v>
      </c>
      <c r="K81" s="139"/>
      <c r="L81" s="269">
        <f>G81/E81</f>
        <v>1</v>
      </c>
      <c r="M81" s="269"/>
      <c r="N81" s="149" t="s">
        <v>37</v>
      </c>
      <c r="O81" s="149" t="s">
        <v>37</v>
      </c>
      <c r="P81" s="149" t="s">
        <v>37</v>
      </c>
      <c r="Q81" s="149" t="s">
        <v>37</v>
      </c>
      <c r="R81" s="149" t="s">
        <v>37</v>
      </c>
      <c r="S81" s="149" t="s">
        <v>37</v>
      </c>
      <c r="T81" s="149" t="s">
        <v>37</v>
      </c>
      <c r="U81" s="149" t="s">
        <v>37</v>
      </c>
      <c r="V81" s="274" t="s">
        <v>37</v>
      </c>
      <c r="W81" s="275"/>
      <c r="X81" s="276"/>
      <c r="Y81" s="18" t="s">
        <v>37</v>
      </c>
      <c r="Z81" s="274" t="s">
        <v>37</v>
      </c>
      <c r="AA81" s="275"/>
      <c r="AB81" s="276"/>
      <c r="AC81" s="268" t="s">
        <v>37</v>
      </c>
      <c r="AD81" s="268"/>
      <c r="AE81" s="268"/>
      <c r="AF81" s="268"/>
      <c r="AG81" s="273" t="s">
        <v>37</v>
      </c>
      <c r="AH81" s="273"/>
      <c r="AI81" s="273"/>
      <c r="AJ81" s="273" t="s">
        <v>27</v>
      </c>
      <c r="AK81" s="273" t="s">
        <v>37</v>
      </c>
      <c r="AL81" s="273"/>
      <c r="AM81" s="273"/>
      <c r="AN81" s="273"/>
      <c r="AO81" s="273" t="s">
        <v>37</v>
      </c>
      <c r="AP81" s="273"/>
      <c r="AQ81" s="273"/>
      <c r="AR81" s="273" t="s">
        <v>27</v>
      </c>
    </row>
    <row r="82" spans="1:45" ht="49.5" customHeight="1">
      <c r="A82" s="296"/>
      <c r="B82" s="299"/>
      <c r="C82" s="5" t="s">
        <v>70</v>
      </c>
      <c r="D82" s="19" t="s">
        <v>45</v>
      </c>
      <c r="E82" s="149">
        <f>H82</f>
        <v>100</v>
      </c>
      <c r="F82" s="149"/>
      <c r="G82" s="19">
        <f>J82</f>
        <v>100</v>
      </c>
      <c r="H82" s="149">
        <v>100</v>
      </c>
      <c r="I82" s="149"/>
      <c r="J82" s="139">
        <v>100</v>
      </c>
      <c r="K82" s="139"/>
      <c r="L82" s="269">
        <f>G82/E82</f>
        <v>1</v>
      </c>
      <c r="M82" s="269"/>
      <c r="N82" s="149" t="s">
        <v>37</v>
      </c>
      <c r="O82" s="149" t="s">
        <v>37</v>
      </c>
      <c r="P82" s="149" t="s">
        <v>37</v>
      </c>
      <c r="Q82" s="149" t="s">
        <v>37</v>
      </c>
      <c r="R82" s="149" t="s">
        <v>37</v>
      </c>
      <c r="S82" s="149" t="s">
        <v>37</v>
      </c>
      <c r="T82" s="149" t="s">
        <v>37</v>
      </c>
      <c r="U82" s="149" t="s">
        <v>37</v>
      </c>
      <c r="V82" s="274" t="s">
        <v>37</v>
      </c>
      <c r="W82" s="275"/>
      <c r="X82" s="276"/>
      <c r="Y82" s="18" t="s">
        <v>37</v>
      </c>
      <c r="Z82" s="274" t="s">
        <v>37</v>
      </c>
      <c r="AA82" s="275"/>
      <c r="AB82" s="276"/>
      <c r="AC82" s="268" t="s">
        <v>37</v>
      </c>
      <c r="AD82" s="268"/>
      <c r="AE82" s="268"/>
      <c r="AF82" s="268"/>
      <c r="AG82" s="273" t="s">
        <v>37</v>
      </c>
      <c r="AH82" s="273"/>
      <c r="AI82" s="273"/>
      <c r="AJ82" s="273" t="s">
        <v>27</v>
      </c>
      <c r="AK82" s="273" t="s">
        <v>37</v>
      </c>
      <c r="AL82" s="273"/>
      <c r="AM82" s="273"/>
      <c r="AN82" s="273"/>
      <c r="AO82" s="273" t="s">
        <v>37</v>
      </c>
      <c r="AP82" s="273"/>
      <c r="AQ82" s="273"/>
      <c r="AR82" s="273" t="s">
        <v>27</v>
      </c>
    </row>
    <row r="83" spans="1:45">
      <c r="A83" s="297"/>
      <c r="B83" s="300"/>
      <c r="C83" s="5" t="s">
        <v>52</v>
      </c>
      <c r="D83" s="19" t="s">
        <v>37</v>
      </c>
      <c r="E83" s="150" t="s">
        <v>37</v>
      </c>
      <c r="F83" s="152"/>
      <c r="G83" s="19" t="s">
        <v>37</v>
      </c>
      <c r="H83" s="291" t="s">
        <v>37</v>
      </c>
      <c r="I83" s="292"/>
      <c r="J83" s="293" t="s">
        <v>37</v>
      </c>
      <c r="K83" s="294"/>
      <c r="L83" s="269">
        <f>(L81+L82)/2</f>
        <v>1</v>
      </c>
      <c r="M83" s="269"/>
      <c r="N83" s="274">
        <f>V83</f>
        <v>2543979.25</v>
      </c>
      <c r="O83" s="276"/>
      <c r="P83" s="274">
        <f>X83</f>
        <v>0</v>
      </c>
      <c r="Q83" s="276"/>
      <c r="R83" s="274">
        <f>Z83</f>
        <v>2543979.25</v>
      </c>
      <c r="S83" s="276"/>
      <c r="T83" s="274">
        <f>AB83</f>
        <v>0</v>
      </c>
      <c r="U83" s="276"/>
      <c r="V83" s="274">
        <v>2543979.25</v>
      </c>
      <c r="W83" s="275"/>
      <c r="X83" s="276"/>
      <c r="Y83" s="18">
        <v>0</v>
      </c>
      <c r="Z83" s="274">
        <v>2543979.25</v>
      </c>
      <c r="AA83" s="275"/>
      <c r="AB83" s="276"/>
      <c r="AC83" s="268">
        <v>0</v>
      </c>
      <c r="AD83" s="268"/>
      <c r="AE83" s="268"/>
      <c r="AF83" s="268"/>
      <c r="AG83" s="269">
        <f>(R83-P83+T83)/(N83-P83)</f>
        <v>1</v>
      </c>
      <c r="AH83" s="269"/>
      <c r="AI83" s="269"/>
      <c r="AJ83" s="269" t="s">
        <v>27</v>
      </c>
      <c r="AK83" s="269">
        <f>L83/AG83</f>
        <v>1</v>
      </c>
      <c r="AL83" s="269"/>
      <c r="AM83" s="269"/>
      <c r="AN83" s="269"/>
      <c r="AO83" s="273" t="s">
        <v>27</v>
      </c>
      <c r="AP83" s="273"/>
      <c r="AQ83" s="273"/>
      <c r="AR83" s="273"/>
    </row>
    <row r="84" spans="1:45" ht="108" customHeight="1">
      <c r="A84" s="5">
        <v>11</v>
      </c>
      <c r="B84" s="5" t="s">
        <v>71</v>
      </c>
      <c r="C84" s="5" t="s">
        <v>67</v>
      </c>
      <c r="D84" s="19" t="s">
        <v>45</v>
      </c>
      <c r="E84" s="150">
        <f>H84</f>
        <v>100</v>
      </c>
      <c r="F84" s="152"/>
      <c r="G84" s="19">
        <f>J84</f>
        <v>100</v>
      </c>
      <c r="H84" s="291">
        <v>100</v>
      </c>
      <c r="I84" s="292"/>
      <c r="J84" s="293">
        <v>100</v>
      </c>
      <c r="K84" s="294"/>
      <c r="L84" s="269">
        <f>G84/E84</f>
        <v>1</v>
      </c>
      <c r="M84" s="269"/>
      <c r="N84" s="274">
        <f>V84</f>
        <v>779000</v>
      </c>
      <c r="O84" s="276"/>
      <c r="P84" s="274">
        <f>X84</f>
        <v>0</v>
      </c>
      <c r="Q84" s="276"/>
      <c r="R84" s="274">
        <f>Z84</f>
        <v>779000</v>
      </c>
      <c r="S84" s="276"/>
      <c r="T84" s="274">
        <f>AB84</f>
        <v>0</v>
      </c>
      <c r="U84" s="276"/>
      <c r="V84" s="274">
        <v>779000</v>
      </c>
      <c r="W84" s="275"/>
      <c r="X84" s="276"/>
      <c r="Y84" s="18">
        <v>0</v>
      </c>
      <c r="Z84" s="274">
        <v>779000</v>
      </c>
      <c r="AA84" s="275"/>
      <c r="AB84" s="276"/>
      <c r="AC84" s="268">
        <v>0</v>
      </c>
      <c r="AD84" s="268"/>
      <c r="AE84" s="268"/>
      <c r="AF84" s="268"/>
      <c r="AG84" s="269">
        <f>(R84-P84+T84)/(N84-P84)</f>
        <v>1</v>
      </c>
      <c r="AH84" s="269"/>
      <c r="AI84" s="269"/>
      <c r="AJ84" s="269" t="s">
        <v>27</v>
      </c>
      <c r="AK84" s="269">
        <f>L84/AG84</f>
        <v>1</v>
      </c>
      <c r="AL84" s="269"/>
      <c r="AM84" s="269"/>
      <c r="AN84" s="269"/>
      <c r="AO84" s="273" t="s">
        <v>27</v>
      </c>
      <c r="AP84" s="273"/>
      <c r="AQ84" s="273"/>
      <c r="AR84" s="273"/>
    </row>
    <row r="85" spans="1:45" ht="50.25" customHeight="1">
      <c r="A85" s="5">
        <v>12</v>
      </c>
      <c r="B85" s="5" t="s">
        <v>198</v>
      </c>
      <c r="C85" s="5" t="s">
        <v>201</v>
      </c>
      <c r="D85" s="55" t="s">
        <v>48</v>
      </c>
      <c r="E85" s="56"/>
      <c r="F85" s="57"/>
      <c r="G85" s="55">
        <f>J85</f>
        <v>1</v>
      </c>
      <c r="H85" s="150">
        <v>1</v>
      </c>
      <c r="I85" s="152"/>
      <c r="J85" s="156">
        <v>1</v>
      </c>
      <c r="K85" s="158"/>
      <c r="L85" s="269">
        <f>J85/H85</f>
        <v>1</v>
      </c>
      <c r="M85" s="269"/>
      <c r="N85" s="59"/>
      <c r="O85" s="60"/>
      <c r="P85" s="59"/>
      <c r="Q85" s="60"/>
      <c r="R85" s="59"/>
      <c r="S85" s="60"/>
      <c r="T85" s="59"/>
      <c r="U85" s="60"/>
      <c r="V85" s="274">
        <v>1259802.54</v>
      </c>
      <c r="W85" s="275"/>
      <c r="X85" s="276"/>
      <c r="Y85" s="58">
        <v>0</v>
      </c>
      <c r="Z85" s="274">
        <v>1259802.54</v>
      </c>
      <c r="AA85" s="275"/>
      <c r="AB85" s="276"/>
      <c r="AC85" s="274">
        <v>0</v>
      </c>
      <c r="AD85" s="275"/>
      <c r="AE85" s="275"/>
      <c r="AF85" s="276"/>
      <c r="AG85" s="269">
        <v>1</v>
      </c>
      <c r="AH85" s="269"/>
      <c r="AI85" s="269"/>
      <c r="AJ85" s="269" t="s">
        <v>27</v>
      </c>
      <c r="AK85" s="270">
        <f>L85/AG85</f>
        <v>1</v>
      </c>
      <c r="AL85" s="271"/>
      <c r="AM85" s="271"/>
      <c r="AN85" s="272"/>
      <c r="AO85" s="273" t="s">
        <v>27</v>
      </c>
      <c r="AP85" s="273"/>
      <c r="AQ85" s="273"/>
      <c r="AR85" s="273"/>
    </row>
    <row r="86" spans="1:45" ht="15.75" hidden="1">
      <c r="A86" s="273" t="s">
        <v>28</v>
      </c>
      <c r="B86" s="273"/>
      <c r="C86" s="273"/>
      <c r="D86" s="273"/>
      <c r="E86" s="273"/>
      <c r="F86" s="273"/>
      <c r="G86" s="273"/>
      <c r="H86" s="273"/>
      <c r="I86" s="273"/>
      <c r="J86" s="273"/>
      <c r="K86" s="273"/>
      <c r="L86" s="273"/>
      <c r="M86" s="273"/>
      <c r="N86" s="273"/>
      <c r="O86" s="273"/>
      <c r="P86" s="273"/>
      <c r="Q86" s="273"/>
      <c r="R86" s="273"/>
      <c r="S86" s="273"/>
      <c r="T86" s="273"/>
      <c r="U86" s="273"/>
      <c r="V86" s="273"/>
      <c r="W86" s="273"/>
      <c r="X86" s="273"/>
      <c r="Y86" s="273"/>
      <c r="Z86" s="273"/>
      <c r="AA86" s="273"/>
      <c r="AB86" s="273"/>
      <c r="AC86" s="273"/>
      <c r="AD86" s="273"/>
      <c r="AE86" s="273"/>
      <c r="AF86" s="273"/>
      <c r="AG86" s="273"/>
      <c r="AH86" s="273"/>
      <c r="AI86" s="273"/>
      <c r="AJ86" s="273"/>
      <c r="AK86" s="273"/>
      <c r="AL86" s="273"/>
      <c r="AM86" s="273"/>
      <c r="AN86" s="273"/>
      <c r="AO86" s="273"/>
      <c r="AP86" s="273"/>
      <c r="AQ86" s="273"/>
      <c r="AR86" s="273"/>
      <c r="AS86" s="1"/>
    </row>
    <row r="87" spans="1:45" ht="15.75" hidden="1">
      <c r="A87" s="5"/>
      <c r="B87" s="5" t="s">
        <v>25</v>
      </c>
      <c r="C87" s="7" t="s">
        <v>26</v>
      </c>
      <c r="D87" s="19"/>
      <c r="E87" s="273"/>
      <c r="F87" s="273"/>
      <c r="G87" s="17"/>
      <c r="H87" s="273"/>
      <c r="I87" s="273"/>
      <c r="J87" s="290"/>
      <c r="K87" s="290"/>
      <c r="L87" s="273"/>
      <c r="M87" s="273"/>
      <c r="N87" s="273"/>
      <c r="O87" s="273"/>
      <c r="P87" s="273"/>
      <c r="Q87" s="273"/>
      <c r="R87" s="273"/>
      <c r="S87" s="273"/>
      <c r="T87" s="273"/>
      <c r="U87" s="273"/>
      <c r="V87" s="273"/>
      <c r="W87" s="273"/>
      <c r="X87" s="273"/>
      <c r="Y87" s="17"/>
      <c r="Z87" s="273"/>
      <c r="AA87" s="273"/>
      <c r="AB87" s="273"/>
      <c r="AC87" s="273"/>
      <c r="AD87" s="273"/>
      <c r="AE87" s="273"/>
      <c r="AF87" s="273"/>
      <c r="AG87" s="273"/>
      <c r="AH87" s="273"/>
      <c r="AI87" s="273"/>
      <c r="AJ87" s="273"/>
      <c r="AK87" s="273"/>
      <c r="AL87" s="273"/>
      <c r="AM87" s="273" t="s">
        <v>27</v>
      </c>
      <c r="AN87" s="273"/>
      <c r="AO87" s="273" t="s">
        <v>37</v>
      </c>
      <c r="AP87" s="273"/>
      <c r="AQ87" s="273"/>
      <c r="AR87" s="273" t="s">
        <v>27</v>
      </c>
      <c r="AS87" s="1"/>
    </row>
    <row r="88" spans="1:45" ht="8.25" hidden="1" customHeight="1">
      <c r="A88" s="9"/>
      <c r="B88" s="9"/>
      <c r="C88" s="9"/>
      <c r="D88" s="19"/>
      <c r="E88" s="266"/>
      <c r="F88" s="267"/>
      <c r="G88" s="17"/>
      <c r="H88" s="266"/>
      <c r="I88" s="267"/>
      <c r="J88" s="282"/>
      <c r="K88" s="283"/>
      <c r="L88" s="266"/>
      <c r="M88" s="267"/>
      <c r="N88" s="266"/>
      <c r="O88" s="267"/>
      <c r="P88" s="266"/>
      <c r="Q88" s="267"/>
      <c r="R88" s="266"/>
      <c r="S88" s="267"/>
      <c r="T88" s="266"/>
      <c r="U88" s="267"/>
      <c r="V88" s="266"/>
      <c r="W88" s="277"/>
      <c r="X88" s="267"/>
      <c r="Y88" s="17"/>
      <c r="Z88" s="266"/>
      <c r="AA88" s="277"/>
      <c r="AB88" s="267"/>
      <c r="AC88" s="266"/>
      <c r="AD88" s="277"/>
      <c r="AE88" s="277"/>
      <c r="AF88" s="267"/>
      <c r="AG88" s="266"/>
      <c r="AH88" s="277"/>
      <c r="AI88" s="277"/>
      <c r="AJ88" s="267"/>
      <c r="AK88" s="266"/>
      <c r="AL88" s="277"/>
      <c r="AM88" s="277"/>
      <c r="AN88" s="267"/>
      <c r="AO88" s="266"/>
      <c r="AP88" s="277"/>
      <c r="AQ88" s="277"/>
      <c r="AR88" s="267"/>
      <c r="AS88" s="1"/>
    </row>
    <row r="89" spans="1:45" ht="21" customHeight="1">
      <c r="A89" s="5"/>
      <c r="B89" s="278" t="s">
        <v>39</v>
      </c>
      <c r="C89" s="278"/>
      <c r="D89" s="278"/>
      <c r="E89" s="278"/>
      <c r="F89" s="278"/>
      <c r="G89" s="278"/>
      <c r="H89" s="278"/>
      <c r="I89" s="278"/>
      <c r="J89" s="278"/>
      <c r="K89" s="278"/>
      <c r="L89" s="278"/>
      <c r="M89" s="278"/>
      <c r="N89" s="278"/>
      <c r="O89" s="278"/>
      <c r="P89" s="278"/>
      <c r="Q89" s="278"/>
      <c r="R89" s="278"/>
      <c r="S89" s="278"/>
      <c r="T89" s="278"/>
      <c r="U89" s="278"/>
      <c r="V89" s="278"/>
      <c r="W89" s="278"/>
      <c r="X89" s="278"/>
      <c r="Y89" s="278"/>
      <c r="Z89" s="278"/>
      <c r="AA89" s="278"/>
      <c r="AB89" s="278"/>
      <c r="AC89" s="278"/>
      <c r="AD89" s="278"/>
      <c r="AE89" s="278"/>
      <c r="AF89" s="278"/>
      <c r="AG89" s="278"/>
      <c r="AH89" s="278"/>
      <c r="AI89" s="278"/>
      <c r="AJ89" s="278"/>
      <c r="AK89" s="278"/>
      <c r="AL89" s="278"/>
      <c r="AM89" s="278"/>
      <c r="AN89" s="278"/>
      <c r="AO89" s="279">
        <f>(AK80+AK83+AK84+AK85)/4*100</f>
        <v>100</v>
      </c>
      <c r="AP89" s="280"/>
      <c r="AQ89" s="280"/>
      <c r="AR89" s="281"/>
      <c r="AS89" s="1"/>
    </row>
    <row r="90" spans="1:45" ht="21" customHeight="1">
      <c r="A90" s="5"/>
      <c r="B90" s="284" t="s">
        <v>72</v>
      </c>
      <c r="C90" s="285"/>
      <c r="D90" s="285"/>
      <c r="E90" s="285"/>
      <c r="F90" s="285"/>
      <c r="G90" s="285"/>
      <c r="H90" s="285"/>
      <c r="I90" s="285"/>
      <c r="J90" s="285"/>
      <c r="K90" s="285"/>
      <c r="L90" s="285"/>
      <c r="M90" s="285"/>
      <c r="N90" s="285"/>
      <c r="O90" s="285"/>
      <c r="P90" s="285"/>
      <c r="Q90" s="285"/>
      <c r="R90" s="285"/>
      <c r="S90" s="285"/>
      <c r="T90" s="285"/>
      <c r="U90" s="285"/>
      <c r="V90" s="285"/>
      <c r="W90" s="285"/>
      <c r="X90" s="285"/>
      <c r="Y90" s="285"/>
      <c r="Z90" s="285"/>
      <c r="AA90" s="285"/>
      <c r="AB90" s="285"/>
      <c r="AC90" s="285"/>
      <c r="AD90" s="285"/>
      <c r="AE90" s="285"/>
      <c r="AF90" s="285"/>
      <c r="AG90" s="285"/>
      <c r="AH90" s="285"/>
      <c r="AI90" s="285"/>
      <c r="AJ90" s="285"/>
      <c r="AK90" s="285"/>
      <c r="AL90" s="285"/>
      <c r="AM90" s="285"/>
      <c r="AN90" s="286"/>
      <c r="AO90" s="287">
        <f>(AO89)/1</f>
        <v>100</v>
      </c>
      <c r="AP90" s="288"/>
      <c r="AQ90" s="288"/>
      <c r="AR90" s="289"/>
      <c r="AS90" s="1"/>
    </row>
    <row r="91" spans="1:45" ht="21.75" customHeight="1">
      <c r="A91" s="5"/>
      <c r="B91" s="284" t="s">
        <v>73</v>
      </c>
      <c r="C91" s="285"/>
      <c r="D91" s="285"/>
      <c r="E91" s="285"/>
      <c r="F91" s="285"/>
      <c r="G91" s="285"/>
      <c r="H91" s="285"/>
      <c r="I91" s="285"/>
      <c r="J91" s="285"/>
      <c r="K91" s="285"/>
      <c r="L91" s="285"/>
      <c r="M91" s="285"/>
      <c r="N91" s="285"/>
      <c r="O91" s="285"/>
      <c r="P91" s="285"/>
      <c r="Q91" s="285"/>
      <c r="R91" s="285"/>
      <c r="S91" s="285"/>
      <c r="T91" s="285"/>
      <c r="U91" s="285"/>
      <c r="V91" s="285"/>
      <c r="W91" s="285"/>
      <c r="X91" s="285"/>
      <c r="Y91" s="285"/>
      <c r="Z91" s="285"/>
      <c r="AA91" s="285"/>
      <c r="AB91" s="285"/>
      <c r="AC91" s="285"/>
      <c r="AD91" s="285"/>
      <c r="AE91" s="285"/>
      <c r="AF91" s="285"/>
      <c r="AG91" s="285"/>
      <c r="AH91" s="285"/>
      <c r="AI91" s="285"/>
      <c r="AJ91" s="285"/>
      <c r="AK91" s="285"/>
      <c r="AL91" s="285"/>
      <c r="AM91" s="285"/>
      <c r="AN91" s="286"/>
      <c r="AO91" s="287">
        <f>(AO37+AO70+AO90)/3</f>
        <v>99.166666666666671</v>
      </c>
      <c r="AP91" s="288"/>
      <c r="AQ91" s="288"/>
      <c r="AR91" s="289"/>
      <c r="AS91" s="1"/>
    </row>
    <row r="94" spans="1:45">
      <c r="A94" s="74"/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</row>
    <row r="95" spans="1:45">
      <c r="A95" s="74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</row>
    <row r="96" spans="1:45">
      <c r="A96" s="74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</row>
    <row r="98" spans="1:29">
      <c r="A98" s="14"/>
      <c r="B98" s="14"/>
      <c r="C98" s="14"/>
      <c r="D98" s="14"/>
      <c r="E98" s="3"/>
      <c r="F98" s="3"/>
      <c r="G98" s="3"/>
      <c r="H98" s="3"/>
      <c r="I98" s="3"/>
      <c r="J98" s="3"/>
      <c r="K98" s="3"/>
      <c r="L98" s="3"/>
      <c r="M98" s="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</row>
    <row r="99" spans="1:29">
      <c r="A99" s="14"/>
      <c r="B99" s="14"/>
      <c r="C99" s="14"/>
      <c r="D99" s="14"/>
      <c r="E99" s="75"/>
      <c r="F99" s="75"/>
      <c r="G99" s="75"/>
      <c r="H99" s="75"/>
      <c r="I99" s="75"/>
      <c r="J99" s="75"/>
      <c r="K99" s="75"/>
      <c r="L99" s="3"/>
      <c r="M99" s="3"/>
    </row>
    <row r="100" spans="1:29" ht="44.25" customHeight="1">
      <c r="A100" s="14"/>
      <c r="B100" s="14"/>
      <c r="C100" s="14"/>
      <c r="D100" s="14"/>
      <c r="E100" s="3"/>
      <c r="F100" s="3"/>
      <c r="G100" s="76"/>
      <c r="H100" s="3"/>
      <c r="I100" s="3"/>
      <c r="J100" s="77"/>
      <c r="K100" s="77"/>
      <c r="L100" s="3"/>
      <c r="M100" s="3"/>
    </row>
    <row r="101" spans="1:29">
      <c r="A101" s="78"/>
      <c r="B101" s="78"/>
      <c r="C101" s="14"/>
      <c r="D101" s="14"/>
      <c r="E101" s="3"/>
      <c r="F101" s="3"/>
      <c r="G101" s="76"/>
      <c r="H101" s="3"/>
      <c r="I101" s="3"/>
      <c r="J101" s="77"/>
      <c r="K101" s="77"/>
      <c r="L101" s="3"/>
      <c r="M101" s="3"/>
    </row>
    <row r="102" spans="1:29" ht="30" customHeight="1">
      <c r="A102" s="79"/>
      <c r="B102" s="79"/>
      <c r="C102" s="79"/>
      <c r="D102" s="79"/>
      <c r="E102" s="79"/>
      <c r="F102" s="79"/>
      <c r="G102" s="79"/>
      <c r="H102" s="79"/>
      <c r="I102" s="79"/>
      <c r="J102" s="79"/>
      <c r="K102" s="79"/>
      <c r="L102" s="79"/>
      <c r="M102" s="79"/>
    </row>
    <row r="103" spans="1:29" ht="14.25" customHeight="1">
      <c r="A103" s="79"/>
      <c r="B103" s="79"/>
      <c r="C103" s="79"/>
      <c r="D103" s="79"/>
      <c r="E103" s="79"/>
      <c r="F103" s="79"/>
      <c r="G103" s="79"/>
      <c r="H103" s="79"/>
      <c r="I103" s="79"/>
      <c r="J103" s="79"/>
      <c r="K103" s="79"/>
      <c r="L103" s="79"/>
      <c r="M103" s="79"/>
    </row>
    <row r="104" spans="1:29" ht="15.75">
      <c r="A104" s="80"/>
      <c r="B104" s="79"/>
      <c r="C104" s="81"/>
      <c r="D104" s="81"/>
      <c r="E104" s="81"/>
      <c r="F104" s="81"/>
      <c r="G104" s="80"/>
      <c r="H104" s="82"/>
      <c r="I104" s="82"/>
      <c r="J104" s="83"/>
      <c r="K104" s="83"/>
      <c r="L104" s="84"/>
      <c r="M104" s="84"/>
    </row>
    <row r="105" spans="1:29" ht="45" customHeight="1">
      <c r="A105" s="80"/>
      <c r="B105" s="79"/>
      <c r="C105" s="81"/>
      <c r="D105" s="81"/>
      <c r="E105" s="81"/>
      <c r="F105" s="81"/>
      <c r="G105" s="85"/>
      <c r="H105" s="86"/>
      <c r="I105" s="86"/>
      <c r="J105" s="87"/>
      <c r="K105" s="87"/>
      <c r="L105" s="88"/>
      <c r="M105" s="84"/>
    </row>
    <row r="106" spans="1:29" ht="15.75">
      <c r="A106" s="80"/>
      <c r="B106" s="79"/>
      <c r="C106" s="81"/>
      <c r="D106" s="81"/>
      <c r="E106" s="81"/>
      <c r="F106" s="81"/>
      <c r="G106" s="80"/>
      <c r="H106" s="81"/>
      <c r="I106" s="81"/>
      <c r="J106" s="83"/>
      <c r="K106" s="83"/>
      <c r="L106" s="84"/>
      <c r="M106" s="84"/>
    </row>
    <row r="107" spans="1:29" ht="31.5" customHeight="1">
      <c r="A107" s="79"/>
      <c r="B107" s="79"/>
      <c r="C107" s="79"/>
      <c r="D107" s="79"/>
      <c r="E107" s="79"/>
      <c r="F107" s="79"/>
      <c r="G107" s="79"/>
      <c r="H107" s="79"/>
      <c r="I107" s="79"/>
      <c r="J107" s="79"/>
      <c r="K107" s="79"/>
      <c r="L107" s="79"/>
      <c r="M107" s="79"/>
    </row>
    <row r="108" spans="1:29" ht="35.25" customHeight="1">
      <c r="A108" s="80"/>
      <c r="B108" s="79"/>
      <c r="C108" s="81"/>
      <c r="D108" s="81"/>
      <c r="E108" s="81"/>
      <c r="F108" s="81"/>
      <c r="G108" s="80"/>
      <c r="H108" s="89"/>
      <c r="I108" s="89"/>
      <c r="J108" s="87"/>
      <c r="K108" s="87"/>
      <c r="L108" s="84"/>
      <c r="M108" s="84"/>
    </row>
    <row r="109" spans="1:29" ht="63" customHeight="1">
      <c r="A109" s="80"/>
      <c r="B109" s="79"/>
      <c r="C109" s="81"/>
      <c r="D109" s="81"/>
      <c r="E109" s="81"/>
      <c r="F109" s="81"/>
      <c r="G109" s="80"/>
      <c r="H109" s="89"/>
      <c r="I109" s="89"/>
      <c r="J109" s="83"/>
      <c r="K109" s="83"/>
      <c r="L109" s="84"/>
      <c r="M109" s="84"/>
    </row>
    <row r="110" spans="1:29" ht="61.5" customHeight="1">
      <c r="A110" s="80"/>
      <c r="B110" s="79"/>
      <c r="C110" s="81"/>
      <c r="D110" s="81"/>
      <c r="E110" s="81"/>
      <c r="F110" s="81"/>
      <c r="G110" s="80"/>
      <c r="H110" s="81"/>
      <c r="I110" s="81"/>
      <c r="J110" s="83"/>
      <c r="K110" s="83"/>
      <c r="L110" s="90"/>
      <c r="M110" s="90"/>
    </row>
    <row r="111" spans="1:29" ht="31.5" customHeight="1">
      <c r="A111" s="79"/>
      <c r="B111" s="79"/>
      <c r="C111" s="79"/>
      <c r="D111" s="79"/>
      <c r="E111" s="79"/>
      <c r="F111" s="79"/>
      <c r="G111" s="79"/>
      <c r="H111" s="79"/>
      <c r="I111" s="79"/>
      <c r="J111" s="79"/>
      <c r="K111" s="79"/>
      <c r="L111" s="79"/>
      <c r="M111" s="79"/>
    </row>
    <row r="112" spans="1:29" ht="15.75">
      <c r="A112" s="80"/>
      <c r="B112" s="79"/>
      <c r="C112" s="81"/>
      <c r="D112" s="81"/>
      <c r="E112" s="81"/>
      <c r="F112" s="81"/>
      <c r="G112" s="80"/>
      <c r="H112" s="81"/>
      <c r="I112" s="81"/>
      <c r="J112" s="83"/>
      <c r="K112" s="83"/>
      <c r="L112" s="84"/>
      <c r="M112" s="84"/>
    </row>
    <row r="113" spans="1:25" ht="15.75">
      <c r="A113" s="80"/>
      <c r="B113" s="79"/>
      <c r="C113" s="81"/>
      <c r="D113" s="81"/>
      <c r="E113" s="81"/>
      <c r="F113" s="81"/>
      <c r="G113" s="80"/>
      <c r="H113" s="81"/>
      <c r="I113" s="81"/>
      <c r="J113" s="83"/>
      <c r="K113" s="83"/>
      <c r="L113" s="91"/>
      <c r="M113" s="91"/>
    </row>
    <row r="114" spans="1:25" ht="15.75">
      <c r="A114" s="80"/>
      <c r="B114" s="79"/>
      <c r="C114" s="81"/>
      <c r="D114" s="81"/>
      <c r="E114" s="81"/>
      <c r="F114" s="81"/>
      <c r="G114" s="80"/>
      <c r="H114" s="81"/>
      <c r="I114" s="81"/>
      <c r="J114" s="83"/>
      <c r="K114" s="83"/>
      <c r="L114" s="91"/>
      <c r="M114" s="91"/>
    </row>
    <row r="115" spans="1:25" ht="33.75" customHeight="1">
      <c r="A115" s="79"/>
      <c r="B115" s="79"/>
      <c r="C115" s="79"/>
      <c r="D115" s="79"/>
      <c r="E115" s="79"/>
      <c r="F115" s="79"/>
      <c r="G115" s="79"/>
      <c r="H115" s="79"/>
      <c r="I115" s="79"/>
      <c r="J115" s="79"/>
      <c r="K115" s="79"/>
      <c r="L115" s="79"/>
      <c r="M115" s="79"/>
    </row>
    <row r="116" spans="1:25" ht="15.75">
      <c r="A116" s="80"/>
      <c r="B116" s="79"/>
      <c r="C116" s="81"/>
      <c r="D116" s="81"/>
      <c r="E116" s="81"/>
      <c r="F116" s="81"/>
      <c r="G116" s="80"/>
      <c r="H116" s="81"/>
      <c r="I116" s="81"/>
      <c r="J116" s="83"/>
      <c r="K116" s="83"/>
      <c r="L116" s="91"/>
      <c r="M116" s="91"/>
    </row>
    <row r="117" spans="1:25" ht="15.75">
      <c r="A117" s="80"/>
      <c r="B117" s="79"/>
      <c r="C117" s="81"/>
      <c r="D117" s="81"/>
      <c r="E117" s="81"/>
      <c r="F117" s="81"/>
      <c r="G117" s="80"/>
      <c r="H117" s="81"/>
      <c r="I117" s="81"/>
      <c r="J117" s="83"/>
      <c r="K117" s="83"/>
      <c r="L117" s="90"/>
      <c r="M117" s="90"/>
    </row>
    <row r="118" spans="1:25" ht="21.75" customHeight="1">
      <c r="A118" s="75"/>
      <c r="B118" s="75"/>
      <c r="C118" s="75"/>
      <c r="D118" s="75"/>
      <c r="E118" s="75"/>
      <c r="F118" s="75"/>
      <c r="G118" s="75"/>
      <c r="H118" s="75"/>
      <c r="I118" s="75"/>
      <c r="J118" s="75"/>
      <c r="K118" s="75"/>
      <c r="L118" s="92"/>
      <c r="M118" s="92"/>
      <c r="S118" s="4"/>
      <c r="T118" s="4"/>
      <c r="U118" s="4"/>
      <c r="V118" s="4"/>
      <c r="W118" s="4"/>
      <c r="X118" s="4"/>
      <c r="Y118" s="4"/>
    </row>
    <row r="119" spans="1:25" ht="30" customHeight="1">
      <c r="A119" s="79"/>
      <c r="B119" s="79"/>
      <c r="C119" s="79"/>
      <c r="D119" s="79"/>
      <c r="E119" s="79"/>
      <c r="F119" s="79"/>
      <c r="G119" s="79"/>
      <c r="H119" s="79"/>
      <c r="I119" s="79"/>
      <c r="J119" s="79"/>
      <c r="K119" s="79"/>
      <c r="L119" s="93"/>
      <c r="M119" s="93"/>
      <c r="S119" s="4"/>
      <c r="T119" s="14"/>
      <c r="U119" s="14"/>
      <c r="V119" s="4"/>
      <c r="W119" s="4"/>
      <c r="X119" s="4"/>
      <c r="Y119" s="4"/>
    </row>
    <row r="120" spans="1:25">
      <c r="L120" s="25"/>
      <c r="M120" s="25"/>
      <c r="S120" s="4"/>
      <c r="T120" s="14"/>
      <c r="U120" s="14"/>
      <c r="V120" s="4"/>
      <c r="W120" s="4"/>
      <c r="X120" s="4"/>
      <c r="Y120" s="4"/>
    </row>
    <row r="121" spans="1:25">
      <c r="S121" s="4"/>
      <c r="T121" s="14"/>
      <c r="U121" s="14"/>
      <c r="V121" s="4"/>
      <c r="W121" s="4"/>
      <c r="X121" s="4"/>
      <c r="Y121" s="4"/>
    </row>
  </sheetData>
  <mergeCells count="542">
    <mergeCell ref="C11:P11"/>
    <mergeCell ref="C17:C19"/>
    <mergeCell ref="D17:D19"/>
    <mergeCell ref="E17:K17"/>
    <mergeCell ref="E18:G18"/>
    <mergeCell ref="H18:K18"/>
    <mergeCell ref="N18:U18"/>
    <mergeCell ref="P19:Q19"/>
    <mergeCell ref="R19:S19"/>
    <mergeCell ref="T19:U19"/>
    <mergeCell ref="AG16:AJ19"/>
    <mergeCell ref="AK16:AN19"/>
    <mergeCell ref="AO16:AR19"/>
    <mergeCell ref="V18:AF18"/>
    <mergeCell ref="AK20:AN20"/>
    <mergeCell ref="AO20:AR20"/>
    <mergeCell ref="A21:AR21"/>
    <mergeCell ref="A22:AR22"/>
    <mergeCell ref="A23:AR23"/>
    <mergeCell ref="AC20:AF20"/>
    <mergeCell ref="AG20:AJ20"/>
    <mergeCell ref="A16:A19"/>
    <mergeCell ref="B16:B19"/>
    <mergeCell ref="C16:K16"/>
    <mergeCell ref="L16:M19"/>
    <mergeCell ref="N16:AF17"/>
    <mergeCell ref="E19:F19"/>
    <mergeCell ref="H19:I19"/>
    <mergeCell ref="J19:K19"/>
    <mergeCell ref="N19:O19"/>
    <mergeCell ref="V19:X19"/>
    <mergeCell ref="Z19:AB19"/>
    <mergeCell ref="AC19:AF19"/>
    <mergeCell ref="R20:S20"/>
    <mergeCell ref="T20:U20"/>
    <mergeCell ref="V20:X20"/>
    <mergeCell ref="Z20:AB20"/>
    <mergeCell ref="E20:F20"/>
    <mergeCell ref="H20:I20"/>
    <mergeCell ref="J20:K20"/>
    <mergeCell ref="L20:M20"/>
    <mergeCell ref="N20:O20"/>
    <mergeCell ref="P20:Q20"/>
    <mergeCell ref="AG24:AJ24"/>
    <mergeCell ref="AK24:AN24"/>
    <mergeCell ref="AO24:AR24"/>
    <mergeCell ref="A25:AR25"/>
    <mergeCell ref="E26:F26"/>
    <mergeCell ref="H26:I26"/>
    <mergeCell ref="J26:K26"/>
    <mergeCell ref="L26:M26"/>
    <mergeCell ref="N26:O26"/>
    <mergeCell ref="P26:Q26"/>
    <mergeCell ref="P24:Q24"/>
    <mergeCell ref="R24:S24"/>
    <mergeCell ref="T24:U24"/>
    <mergeCell ref="V24:X24"/>
    <mergeCell ref="Z24:AB24"/>
    <mergeCell ref="AC24:AF24"/>
    <mergeCell ref="AK26:AN26"/>
    <mergeCell ref="AO26:AR26"/>
    <mergeCell ref="E24:F24"/>
    <mergeCell ref="H24:I24"/>
    <mergeCell ref="J24:K24"/>
    <mergeCell ref="L24:M24"/>
    <mergeCell ref="N24:O24"/>
    <mergeCell ref="R26:S26"/>
    <mergeCell ref="T26:U26"/>
    <mergeCell ref="V26:X26"/>
    <mergeCell ref="Z26:AB26"/>
    <mergeCell ref="AC26:AF26"/>
    <mergeCell ref="AG26:AJ26"/>
    <mergeCell ref="AG30:AJ30"/>
    <mergeCell ref="AK30:AN30"/>
    <mergeCell ref="AO30:AR30"/>
    <mergeCell ref="T30:U30"/>
    <mergeCell ref="V30:X30"/>
    <mergeCell ref="Z30:AB30"/>
    <mergeCell ref="AC30:AF30"/>
    <mergeCell ref="J31:K31"/>
    <mergeCell ref="L31:M31"/>
    <mergeCell ref="N31:O31"/>
    <mergeCell ref="P31:Q31"/>
    <mergeCell ref="R31:S31"/>
    <mergeCell ref="P30:Q30"/>
    <mergeCell ref="R30:S30"/>
    <mergeCell ref="B27:AR27"/>
    <mergeCell ref="A28:AR28"/>
    <mergeCell ref="A29:AR29"/>
    <mergeCell ref="E30:F30"/>
    <mergeCell ref="H30:I30"/>
    <mergeCell ref="J30:K30"/>
    <mergeCell ref="L30:M30"/>
    <mergeCell ref="N30:O30"/>
    <mergeCell ref="Z32:AB32"/>
    <mergeCell ref="AC32:AF32"/>
    <mergeCell ref="AG32:AJ32"/>
    <mergeCell ref="AK32:AN32"/>
    <mergeCell ref="AO32:AR32"/>
    <mergeCell ref="A33:AR33"/>
    <mergeCell ref="AO31:AR31"/>
    <mergeCell ref="E32:F32"/>
    <mergeCell ref="H32:I32"/>
    <mergeCell ref="J32:K32"/>
    <mergeCell ref="L32:M32"/>
    <mergeCell ref="N32:O32"/>
    <mergeCell ref="P32:Q32"/>
    <mergeCell ref="R32:S32"/>
    <mergeCell ref="T32:U32"/>
    <mergeCell ref="V32:X32"/>
    <mergeCell ref="T31:U31"/>
    <mergeCell ref="V31:X31"/>
    <mergeCell ref="Z31:AB31"/>
    <mergeCell ref="AC31:AF31"/>
    <mergeCell ref="AG31:AJ31"/>
    <mergeCell ref="AK31:AN31"/>
    <mergeCell ref="E31:F31"/>
    <mergeCell ref="H31:I31"/>
    <mergeCell ref="AK34:AN34"/>
    <mergeCell ref="AO34:AR34"/>
    <mergeCell ref="E35:F35"/>
    <mergeCell ref="H35:I35"/>
    <mergeCell ref="J35:K35"/>
    <mergeCell ref="L35:M35"/>
    <mergeCell ref="N35:O35"/>
    <mergeCell ref="P35:Q35"/>
    <mergeCell ref="R35:S35"/>
    <mergeCell ref="T35:U35"/>
    <mergeCell ref="R34:S34"/>
    <mergeCell ref="T34:U34"/>
    <mergeCell ref="V34:X34"/>
    <mergeCell ref="Z34:AB34"/>
    <mergeCell ref="AC34:AF34"/>
    <mergeCell ref="AG34:AJ34"/>
    <mergeCell ref="E34:F34"/>
    <mergeCell ref="H34:I34"/>
    <mergeCell ref="J34:K34"/>
    <mergeCell ref="L34:M34"/>
    <mergeCell ref="N34:O34"/>
    <mergeCell ref="P34:Q34"/>
    <mergeCell ref="B36:AN36"/>
    <mergeCell ref="AO36:AR36"/>
    <mergeCell ref="B37:AN37"/>
    <mergeCell ref="AO37:AR37"/>
    <mergeCell ref="A38:AR38"/>
    <mergeCell ref="A39:AR39"/>
    <mergeCell ref="V35:X35"/>
    <mergeCell ref="Z35:AB35"/>
    <mergeCell ref="AC35:AF35"/>
    <mergeCell ref="AG35:AJ35"/>
    <mergeCell ref="AK35:AN35"/>
    <mergeCell ref="AO35:AR35"/>
    <mergeCell ref="Z41:AB41"/>
    <mergeCell ref="AC41:AF41"/>
    <mergeCell ref="AG41:AJ41"/>
    <mergeCell ref="AK41:AN41"/>
    <mergeCell ref="AO41:AR41"/>
    <mergeCell ref="A42:AR42"/>
    <mergeCell ref="A40:AR40"/>
    <mergeCell ref="E41:F41"/>
    <mergeCell ref="H41:I41"/>
    <mergeCell ref="J41:K41"/>
    <mergeCell ref="L41:M41"/>
    <mergeCell ref="N41:O41"/>
    <mergeCell ref="P41:Q41"/>
    <mergeCell ref="R41:S41"/>
    <mergeCell ref="T41:U41"/>
    <mergeCell ref="V41:X41"/>
    <mergeCell ref="AK43:AN43"/>
    <mergeCell ref="AO43:AR43"/>
    <mergeCell ref="B44:AR44"/>
    <mergeCell ref="A45:AR45"/>
    <mergeCell ref="A46:AR46"/>
    <mergeCell ref="E47:F47"/>
    <mergeCell ref="H47:I47"/>
    <mergeCell ref="J47:K47"/>
    <mergeCell ref="L47:M47"/>
    <mergeCell ref="N47:O47"/>
    <mergeCell ref="R43:S43"/>
    <mergeCell ref="T43:U43"/>
    <mergeCell ref="V43:X43"/>
    <mergeCell ref="Z43:AB43"/>
    <mergeCell ref="AC43:AF43"/>
    <mergeCell ref="AG43:AJ43"/>
    <mergeCell ref="E43:F43"/>
    <mergeCell ref="H43:I43"/>
    <mergeCell ref="J43:K43"/>
    <mergeCell ref="L43:M43"/>
    <mergeCell ref="N43:O43"/>
    <mergeCell ref="P43:Q43"/>
    <mergeCell ref="AG47:AJ47"/>
    <mergeCell ref="AK47:AN47"/>
    <mergeCell ref="AO47:AR47"/>
    <mergeCell ref="E48:F48"/>
    <mergeCell ref="H48:I48"/>
    <mergeCell ref="J48:K48"/>
    <mergeCell ref="L48:M48"/>
    <mergeCell ref="N48:O48"/>
    <mergeCell ref="P48:Q48"/>
    <mergeCell ref="R48:S48"/>
    <mergeCell ref="P47:Q47"/>
    <mergeCell ref="R47:S47"/>
    <mergeCell ref="T47:U47"/>
    <mergeCell ref="V47:X47"/>
    <mergeCell ref="Z47:AB47"/>
    <mergeCell ref="AC47:AF47"/>
    <mergeCell ref="AO48:AR48"/>
    <mergeCell ref="T48:U48"/>
    <mergeCell ref="V48:X48"/>
    <mergeCell ref="Z48:AB48"/>
    <mergeCell ref="AC48:AF48"/>
    <mergeCell ref="AG48:AJ48"/>
    <mergeCell ref="AK48:AN48"/>
    <mergeCell ref="A49:AR49"/>
    <mergeCell ref="A50:A51"/>
    <mergeCell ref="B50:B51"/>
    <mergeCell ref="E50:F50"/>
    <mergeCell ref="H50:I50"/>
    <mergeCell ref="J50:K50"/>
    <mergeCell ref="L50:M50"/>
    <mergeCell ref="N50:O50"/>
    <mergeCell ref="P50:Q50"/>
    <mergeCell ref="V51:X51"/>
    <mergeCell ref="Z51:AB51"/>
    <mergeCell ref="AC51:AF51"/>
    <mergeCell ref="AG51:AJ51"/>
    <mergeCell ref="AK51:AN51"/>
    <mergeCell ref="AO51:AR51"/>
    <mergeCell ref="AK50:AN50"/>
    <mergeCell ref="AO50:AR50"/>
    <mergeCell ref="E51:F51"/>
    <mergeCell ref="H51:I51"/>
    <mergeCell ref="J51:K51"/>
    <mergeCell ref="L51:M51"/>
    <mergeCell ref="N51:O51"/>
    <mergeCell ref="P51:Q51"/>
    <mergeCell ref="R51:S51"/>
    <mergeCell ref="T51:U51"/>
    <mergeCell ref="R50:S50"/>
    <mergeCell ref="T50:U50"/>
    <mergeCell ref="V50:X50"/>
    <mergeCell ref="Z50:AB50"/>
    <mergeCell ref="AC50:AF50"/>
    <mergeCell ref="AG50:AJ50"/>
    <mergeCell ref="J56:K56"/>
    <mergeCell ref="L56:M56"/>
    <mergeCell ref="N56:O56"/>
    <mergeCell ref="P56:Q56"/>
    <mergeCell ref="AK52:AN52"/>
    <mergeCell ref="AO52:AR52"/>
    <mergeCell ref="B53:AN53"/>
    <mergeCell ref="AO53:AR53"/>
    <mergeCell ref="A54:AR54"/>
    <mergeCell ref="A55:AR55"/>
    <mergeCell ref="R52:S52"/>
    <mergeCell ref="T52:U52"/>
    <mergeCell ref="V52:X52"/>
    <mergeCell ref="Z52:AB52"/>
    <mergeCell ref="AC52:AF52"/>
    <mergeCell ref="AG52:AJ52"/>
    <mergeCell ref="E52:F52"/>
    <mergeCell ref="H52:I52"/>
    <mergeCell ref="J52:K52"/>
    <mergeCell ref="L52:M52"/>
    <mergeCell ref="N52:O52"/>
    <mergeCell ref="P52:Q52"/>
    <mergeCell ref="V57:X57"/>
    <mergeCell ref="Z57:AB57"/>
    <mergeCell ref="AC57:AF57"/>
    <mergeCell ref="AG57:AJ57"/>
    <mergeCell ref="AK57:AN57"/>
    <mergeCell ref="AO57:AR57"/>
    <mergeCell ref="AK56:AN56"/>
    <mergeCell ref="AO56:AR56"/>
    <mergeCell ref="E57:F57"/>
    <mergeCell ref="H57:I57"/>
    <mergeCell ref="J57:K57"/>
    <mergeCell ref="L57:M57"/>
    <mergeCell ref="N57:O57"/>
    <mergeCell ref="P57:Q57"/>
    <mergeCell ref="R57:S57"/>
    <mergeCell ref="T57:U57"/>
    <mergeCell ref="R56:S56"/>
    <mergeCell ref="T56:U56"/>
    <mergeCell ref="V56:X56"/>
    <mergeCell ref="Z56:AB56"/>
    <mergeCell ref="AC56:AF56"/>
    <mergeCell ref="AG56:AJ56"/>
    <mergeCell ref="E56:F56"/>
    <mergeCell ref="H56:I56"/>
    <mergeCell ref="B60:AN60"/>
    <mergeCell ref="AO60:AR60"/>
    <mergeCell ref="A61:AR61"/>
    <mergeCell ref="Z59:AB59"/>
    <mergeCell ref="AC59:AF59"/>
    <mergeCell ref="AG59:AJ59"/>
    <mergeCell ref="AK59:AN59"/>
    <mergeCell ref="AO59:AR59"/>
    <mergeCell ref="A58:AR58"/>
    <mergeCell ref="E59:F59"/>
    <mergeCell ref="H59:I59"/>
    <mergeCell ref="J59:K59"/>
    <mergeCell ref="L59:M59"/>
    <mergeCell ref="N59:O59"/>
    <mergeCell ref="P59:Q59"/>
    <mergeCell ref="R59:S59"/>
    <mergeCell ref="T59:U59"/>
    <mergeCell ref="V59:X59"/>
    <mergeCell ref="A62:AR62"/>
    <mergeCell ref="A63:A64"/>
    <mergeCell ref="B63:B64"/>
    <mergeCell ref="E63:F63"/>
    <mergeCell ref="H63:I63"/>
    <mergeCell ref="J63:K63"/>
    <mergeCell ref="L63:M63"/>
    <mergeCell ref="N63:O63"/>
    <mergeCell ref="P63:Q63"/>
    <mergeCell ref="R63:S63"/>
    <mergeCell ref="AO63:AR63"/>
    <mergeCell ref="E64:F64"/>
    <mergeCell ref="H64:I64"/>
    <mergeCell ref="J64:K64"/>
    <mergeCell ref="L64:M64"/>
    <mergeCell ref="N64:O64"/>
    <mergeCell ref="P64:Q64"/>
    <mergeCell ref="R64:S64"/>
    <mergeCell ref="T64:U64"/>
    <mergeCell ref="V64:X64"/>
    <mergeCell ref="T63:U63"/>
    <mergeCell ref="V63:X63"/>
    <mergeCell ref="Z63:AB63"/>
    <mergeCell ref="AC63:AF63"/>
    <mergeCell ref="AG63:AJ63"/>
    <mergeCell ref="AK63:AN63"/>
    <mergeCell ref="J66:K66"/>
    <mergeCell ref="L66:M66"/>
    <mergeCell ref="N66:O66"/>
    <mergeCell ref="P66:Q66"/>
    <mergeCell ref="Z64:AB64"/>
    <mergeCell ref="AC64:AF64"/>
    <mergeCell ref="R66:S66"/>
    <mergeCell ref="T66:U66"/>
    <mergeCell ref="V66:X66"/>
    <mergeCell ref="Z66:AB66"/>
    <mergeCell ref="AG64:AJ64"/>
    <mergeCell ref="AK64:AN64"/>
    <mergeCell ref="AO64:AR64"/>
    <mergeCell ref="A65:AR65"/>
    <mergeCell ref="V67:X67"/>
    <mergeCell ref="Z67:AB67"/>
    <mergeCell ref="AC67:AF67"/>
    <mergeCell ref="AG67:AJ67"/>
    <mergeCell ref="AK67:AN67"/>
    <mergeCell ref="AO67:AR67"/>
    <mergeCell ref="AK66:AN66"/>
    <mergeCell ref="AO66:AR66"/>
    <mergeCell ref="E67:F67"/>
    <mergeCell ref="H67:I67"/>
    <mergeCell ref="J67:K67"/>
    <mergeCell ref="L67:M67"/>
    <mergeCell ref="N67:O67"/>
    <mergeCell ref="P67:Q67"/>
    <mergeCell ref="R67:S67"/>
    <mergeCell ref="T67:U67"/>
    <mergeCell ref="AC66:AF66"/>
    <mergeCell ref="AG66:AJ66"/>
    <mergeCell ref="E66:F66"/>
    <mergeCell ref="H66:I66"/>
    <mergeCell ref="AK68:AN68"/>
    <mergeCell ref="AO68:AR68"/>
    <mergeCell ref="E68:F68"/>
    <mergeCell ref="H68:I68"/>
    <mergeCell ref="J68:K68"/>
    <mergeCell ref="L68:M68"/>
    <mergeCell ref="B69:AN69"/>
    <mergeCell ref="AO69:AR69"/>
    <mergeCell ref="B70:AN70"/>
    <mergeCell ref="AO70:AR70"/>
    <mergeCell ref="R68:S68"/>
    <mergeCell ref="T68:U68"/>
    <mergeCell ref="V68:X68"/>
    <mergeCell ref="Z68:AB68"/>
    <mergeCell ref="AC68:AF68"/>
    <mergeCell ref="AG68:AJ68"/>
    <mergeCell ref="N68:O68"/>
    <mergeCell ref="P68:Q68"/>
    <mergeCell ref="A71:AR71"/>
    <mergeCell ref="A72:AR72"/>
    <mergeCell ref="A73:AR73"/>
    <mergeCell ref="E74:F74"/>
    <mergeCell ref="H74:I74"/>
    <mergeCell ref="J74:K74"/>
    <mergeCell ref="L74:M74"/>
    <mergeCell ref="N74:O74"/>
    <mergeCell ref="P74:Q74"/>
    <mergeCell ref="R74:S74"/>
    <mergeCell ref="AK74:AN74"/>
    <mergeCell ref="AG76:AJ76"/>
    <mergeCell ref="R76:S76"/>
    <mergeCell ref="T76:U76"/>
    <mergeCell ref="T74:U74"/>
    <mergeCell ref="V74:X74"/>
    <mergeCell ref="E76:F76"/>
    <mergeCell ref="H76:I76"/>
    <mergeCell ref="J76:K76"/>
    <mergeCell ref="L76:M76"/>
    <mergeCell ref="N76:O76"/>
    <mergeCell ref="P76:Q76"/>
    <mergeCell ref="Z74:AB74"/>
    <mergeCell ref="AC74:AF74"/>
    <mergeCell ref="AG74:AJ74"/>
    <mergeCell ref="B77:AR77"/>
    <mergeCell ref="A78:AR78"/>
    <mergeCell ref="AK76:AN76"/>
    <mergeCell ref="AO76:AR76"/>
    <mergeCell ref="AO74:AR74"/>
    <mergeCell ref="A75:AR75"/>
    <mergeCell ref="A79:AR79"/>
    <mergeCell ref="E80:F80"/>
    <mergeCell ref="H80:I80"/>
    <mergeCell ref="J80:K80"/>
    <mergeCell ref="L80:M80"/>
    <mergeCell ref="N80:O80"/>
    <mergeCell ref="P80:Q80"/>
    <mergeCell ref="R80:S80"/>
    <mergeCell ref="AO80:AR80"/>
    <mergeCell ref="AC80:AF80"/>
    <mergeCell ref="T80:U80"/>
    <mergeCell ref="V80:X80"/>
    <mergeCell ref="Z80:AB80"/>
    <mergeCell ref="AG80:AJ80"/>
    <mergeCell ref="AK80:AN80"/>
    <mergeCell ref="V76:X76"/>
    <mergeCell ref="Z76:AB76"/>
    <mergeCell ref="AC76:AF76"/>
    <mergeCell ref="A81:A83"/>
    <mergeCell ref="B81:B83"/>
    <mergeCell ref="E81:F81"/>
    <mergeCell ref="H81:I81"/>
    <mergeCell ref="J81:K81"/>
    <mergeCell ref="L81:M81"/>
    <mergeCell ref="N81:O81"/>
    <mergeCell ref="P81:Q81"/>
    <mergeCell ref="R81:S81"/>
    <mergeCell ref="E83:F83"/>
    <mergeCell ref="H83:I83"/>
    <mergeCell ref="J83:K83"/>
    <mergeCell ref="L83:M83"/>
    <mergeCell ref="N83:O83"/>
    <mergeCell ref="AO81:AR81"/>
    <mergeCell ref="E82:F82"/>
    <mergeCell ref="H82:I82"/>
    <mergeCell ref="J82:K82"/>
    <mergeCell ref="L82:M82"/>
    <mergeCell ref="N82:O82"/>
    <mergeCell ref="P82:Q82"/>
    <mergeCell ref="R82:S82"/>
    <mergeCell ref="T82:U82"/>
    <mergeCell ref="V82:X82"/>
    <mergeCell ref="T81:U81"/>
    <mergeCell ref="V81:X81"/>
    <mergeCell ref="Z81:AB81"/>
    <mergeCell ref="AC81:AF81"/>
    <mergeCell ref="AG81:AJ81"/>
    <mergeCell ref="AK81:AN81"/>
    <mergeCell ref="Z82:AB82"/>
    <mergeCell ref="AC82:AF82"/>
    <mergeCell ref="AG82:AJ82"/>
    <mergeCell ref="AK82:AN82"/>
    <mergeCell ref="AO82:AR82"/>
    <mergeCell ref="AC87:AF87"/>
    <mergeCell ref="AG87:AJ87"/>
    <mergeCell ref="AG83:AJ83"/>
    <mergeCell ref="AK83:AN83"/>
    <mergeCell ref="AO83:AR83"/>
    <mergeCell ref="AC83:AF83"/>
    <mergeCell ref="Z84:AB84"/>
    <mergeCell ref="E84:F84"/>
    <mergeCell ref="H84:I84"/>
    <mergeCell ref="J84:K84"/>
    <mergeCell ref="L84:M84"/>
    <mergeCell ref="N84:O84"/>
    <mergeCell ref="P84:Q84"/>
    <mergeCell ref="P83:Q83"/>
    <mergeCell ref="R83:S83"/>
    <mergeCell ref="T83:U83"/>
    <mergeCell ref="V83:X83"/>
    <mergeCell ref="Z83:AB83"/>
    <mergeCell ref="T84:U84"/>
    <mergeCell ref="V84:X84"/>
    <mergeCell ref="R87:S87"/>
    <mergeCell ref="T87:U87"/>
    <mergeCell ref="V87:X87"/>
    <mergeCell ref="Z87:AB87"/>
    <mergeCell ref="B89:AN89"/>
    <mergeCell ref="AO89:AR89"/>
    <mergeCell ref="J88:K88"/>
    <mergeCell ref="L88:M88"/>
    <mergeCell ref="N88:O88"/>
    <mergeCell ref="AO84:AR84"/>
    <mergeCell ref="A86:AR86"/>
    <mergeCell ref="B91:AN91"/>
    <mergeCell ref="AO91:AR91"/>
    <mergeCell ref="B90:AN90"/>
    <mergeCell ref="AO90:AR90"/>
    <mergeCell ref="R88:S88"/>
    <mergeCell ref="T88:U88"/>
    <mergeCell ref="V88:X88"/>
    <mergeCell ref="Z88:AB88"/>
    <mergeCell ref="AC88:AF88"/>
    <mergeCell ref="AG88:AJ88"/>
    <mergeCell ref="E87:F87"/>
    <mergeCell ref="H87:I87"/>
    <mergeCell ref="J87:K87"/>
    <mergeCell ref="L87:M87"/>
    <mergeCell ref="N87:O87"/>
    <mergeCell ref="P87:Q87"/>
    <mergeCell ref="AK84:AN84"/>
    <mergeCell ref="A8:AR8"/>
    <mergeCell ref="A9:AR9"/>
    <mergeCell ref="A7:AR7"/>
    <mergeCell ref="A12:AR12"/>
    <mergeCell ref="A10:AR10"/>
    <mergeCell ref="P88:Q88"/>
    <mergeCell ref="E88:F88"/>
    <mergeCell ref="H88:I88"/>
    <mergeCell ref="AC84:AF84"/>
    <mergeCell ref="AG84:AJ84"/>
    <mergeCell ref="AG85:AJ85"/>
    <mergeCell ref="AK85:AN85"/>
    <mergeCell ref="AO85:AR85"/>
    <mergeCell ref="H85:I85"/>
    <mergeCell ref="J85:K85"/>
    <mergeCell ref="L85:M85"/>
    <mergeCell ref="V85:X85"/>
    <mergeCell ref="Z85:AB85"/>
    <mergeCell ref="AC85:AF85"/>
    <mergeCell ref="AK88:AN88"/>
    <mergeCell ref="AO88:AR88"/>
    <mergeCell ref="AK87:AN87"/>
    <mergeCell ref="AO87:AR87"/>
    <mergeCell ref="R84:S84"/>
  </mergeCells>
  <pageMargins left="0.70866141732283472" right="0.70866141732283472" top="0.39370078740157483" bottom="0.39370078740157483" header="0.31496062992125984" footer="0.31496062992125984"/>
  <pageSetup paperSize="9" scale="57" fitToHeight="0" orientation="landscape" r:id="rId1"/>
  <headerFooter>
    <oddFooter>&amp;Я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6"/>
  <sheetViews>
    <sheetView zoomScale="80" zoomScaleNormal="80" workbookViewId="0">
      <selection activeCell="A22" sqref="A22:H22"/>
    </sheetView>
  </sheetViews>
  <sheetFormatPr defaultRowHeight="15"/>
  <cols>
    <col min="1" max="1" width="6.7109375" customWidth="1"/>
    <col min="2" max="2" width="41.140625" customWidth="1"/>
    <col min="3" max="3" width="11" customWidth="1"/>
    <col min="4" max="4" width="13.28515625" customWidth="1"/>
    <col min="5" max="5" width="14" customWidth="1"/>
    <col min="6" max="6" width="14.28515625" style="62" customWidth="1"/>
    <col min="7" max="7" width="12.7109375" style="62" customWidth="1"/>
    <col min="8" max="8" width="17.42578125" customWidth="1"/>
  </cols>
  <sheetData>
    <row r="1" spans="1:8">
      <c r="A1" s="361" t="s">
        <v>74</v>
      </c>
      <c r="B1" s="361"/>
      <c r="C1" s="361"/>
      <c r="D1" s="361"/>
      <c r="E1" s="361"/>
      <c r="F1" s="361"/>
      <c r="G1" s="361"/>
      <c r="H1" s="361"/>
    </row>
    <row r="2" spans="1:8">
      <c r="A2" s="361" t="s">
        <v>75</v>
      </c>
      <c r="B2" s="361"/>
      <c r="C2" s="361"/>
      <c r="D2" s="361"/>
      <c r="E2" s="361"/>
      <c r="F2" s="361"/>
      <c r="G2" s="361"/>
      <c r="H2" s="361"/>
    </row>
    <row r="3" spans="1:8">
      <c r="A3" s="361" t="s">
        <v>76</v>
      </c>
      <c r="B3" s="361"/>
      <c r="C3" s="361"/>
      <c r="D3" s="361"/>
      <c r="E3" s="361"/>
      <c r="F3" s="361"/>
      <c r="G3" s="361"/>
      <c r="H3" s="361"/>
    </row>
    <row r="5" spans="1:8" ht="15" customHeight="1">
      <c r="A5" s="149" t="s">
        <v>5</v>
      </c>
      <c r="B5" s="149" t="s">
        <v>77</v>
      </c>
      <c r="C5" s="149" t="s">
        <v>14</v>
      </c>
      <c r="D5" s="149" t="s">
        <v>15</v>
      </c>
      <c r="E5" s="149"/>
      <c r="F5" s="149"/>
      <c r="G5" s="149"/>
      <c r="H5" s="149" t="s">
        <v>78</v>
      </c>
    </row>
    <row r="6" spans="1:8">
      <c r="A6" s="149"/>
      <c r="B6" s="149"/>
      <c r="C6" s="149"/>
      <c r="D6" s="362" t="s">
        <v>16</v>
      </c>
      <c r="E6" s="362"/>
      <c r="F6" s="363">
        <v>2023</v>
      </c>
      <c r="G6" s="363"/>
      <c r="H6" s="149"/>
    </row>
    <row r="7" spans="1:8" ht="52.5" customHeight="1">
      <c r="A7" s="149"/>
      <c r="B7" s="149"/>
      <c r="C7" s="149"/>
      <c r="D7" s="68" t="s">
        <v>18</v>
      </c>
      <c r="E7" s="68" t="s">
        <v>19</v>
      </c>
      <c r="F7" s="117" t="s">
        <v>18</v>
      </c>
      <c r="G7" s="117" t="s">
        <v>19</v>
      </c>
      <c r="H7" s="149"/>
    </row>
    <row r="8" spans="1:8">
      <c r="A8" s="68">
        <v>1</v>
      </c>
      <c r="B8" s="68">
        <v>2</v>
      </c>
      <c r="C8" s="68">
        <v>3</v>
      </c>
      <c r="D8" s="71">
        <v>4</v>
      </c>
      <c r="E8" s="71">
        <v>5</v>
      </c>
      <c r="F8" s="118">
        <v>6</v>
      </c>
      <c r="G8" s="118">
        <v>7</v>
      </c>
      <c r="H8" s="71">
        <v>8</v>
      </c>
    </row>
    <row r="9" spans="1:8" ht="36.75" customHeight="1">
      <c r="A9" s="360" t="s">
        <v>79</v>
      </c>
      <c r="B9" s="360"/>
      <c r="C9" s="360"/>
      <c r="D9" s="360"/>
      <c r="E9" s="360"/>
      <c r="F9" s="360"/>
      <c r="G9" s="360"/>
      <c r="H9" s="360"/>
    </row>
    <row r="10" spans="1:8" ht="21.75" customHeight="1">
      <c r="A10" s="360" t="s">
        <v>80</v>
      </c>
      <c r="B10" s="360"/>
      <c r="C10" s="360"/>
      <c r="D10" s="360"/>
      <c r="E10" s="360"/>
      <c r="F10" s="360"/>
      <c r="G10" s="360"/>
      <c r="H10" s="360"/>
    </row>
    <row r="11" spans="1:8" ht="45">
      <c r="A11" s="70">
        <v>1</v>
      </c>
      <c r="B11" s="102" t="s">
        <v>81</v>
      </c>
      <c r="C11" s="70" t="s">
        <v>45</v>
      </c>
      <c r="D11" s="70">
        <f t="shared" ref="D11:E13" si="0">F11</f>
        <v>101</v>
      </c>
      <c r="E11" s="70">
        <f t="shared" si="0"/>
        <v>101.2</v>
      </c>
      <c r="F11" s="123">
        <v>101</v>
      </c>
      <c r="G11" s="124">
        <v>101.2</v>
      </c>
      <c r="H11" s="72">
        <f>E11/D11</f>
        <v>1.001980198019802</v>
      </c>
    </row>
    <row r="12" spans="1:8" ht="45">
      <c r="A12" s="70">
        <v>2</v>
      </c>
      <c r="B12" s="102" t="s">
        <v>82</v>
      </c>
      <c r="C12" s="70" t="s">
        <v>83</v>
      </c>
      <c r="D12" s="70">
        <f t="shared" si="0"/>
        <v>32847.9</v>
      </c>
      <c r="E12" s="128">
        <f t="shared" si="0"/>
        <v>44841.4</v>
      </c>
      <c r="F12" s="125">
        <v>32847.9</v>
      </c>
      <c r="G12" s="129">
        <v>44841.4</v>
      </c>
      <c r="H12" s="72">
        <v>1</v>
      </c>
    </row>
    <row r="13" spans="1:8" ht="45">
      <c r="A13" s="70">
        <v>3</v>
      </c>
      <c r="B13" s="69" t="s">
        <v>84</v>
      </c>
      <c r="C13" s="70" t="s">
        <v>48</v>
      </c>
      <c r="D13" s="70">
        <f t="shared" si="0"/>
        <v>1</v>
      </c>
      <c r="E13" s="70">
        <f t="shared" si="0"/>
        <v>1</v>
      </c>
      <c r="F13" s="119">
        <v>1</v>
      </c>
      <c r="G13" s="124">
        <v>1</v>
      </c>
      <c r="H13" s="72">
        <f>E13/D13</f>
        <v>1</v>
      </c>
    </row>
    <row r="14" spans="1:8" ht="33.75" customHeight="1">
      <c r="A14" s="360" t="s">
        <v>85</v>
      </c>
      <c r="B14" s="360"/>
      <c r="C14" s="360"/>
      <c r="D14" s="360"/>
      <c r="E14" s="360"/>
      <c r="F14" s="360"/>
      <c r="G14" s="360"/>
      <c r="H14" s="360"/>
    </row>
    <row r="15" spans="1:8" ht="36" customHeight="1">
      <c r="A15" s="70">
        <v>4</v>
      </c>
      <c r="B15" s="69" t="s">
        <v>86</v>
      </c>
      <c r="C15" s="70" t="s">
        <v>87</v>
      </c>
      <c r="D15" s="70">
        <f t="shared" ref="D15:E17" si="1">F15</f>
        <v>4743.8999999999996</v>
      </c>
      <c r="E15" s="70">
        <f t="shared" si="1"/>
        <v>4364</v>
      </c>
      <c r="F15" s="127">
        <v>4743.8999999999996</v>
      </c>
      <c r="G15" s="126">
        <v>4364</v>
      </c>
      <c r="H15" s="72">
        <f>E15/D15</f>
        <v>0.91991821075486424</v>
      </c>
    </row>
    <row r="16" spans="1:8" ht="60">
      <c r="A16" s="70">
        <v>5</v>
      </c>
      <c r="B16" s="69" t="s">
        <v>88</v>
      </c>
      <c r="C16" s="70" t="s">
        <v>89</v>
      </c>
      <c r="D16" s="70">
        <f t="shared" si="1"/>
        <v>20</v>
      </c>
      <c r="E16" s="70">
        <f t="shared" si="1"/>
        <v>49.6</v>
      </c>
      <c r="F16" s="127">
        <v>20</v>
      </c>
      <c r="G16" s="124">
        <v>49.6</v>
      </c>
      <c r="H16" s="72">
        <v>1</v>
      </c>
    </row>
    <row r="17" spans="1:8" ht="60">
      <c r="A17" s="70">
        <v>6</v>
      </c>
      <c r="B17" s="69" t="s">
        <v>90</v>
      </c>
      <c r="C17" s="70" t="s">
        <v>91</v>
      </c>
      <c r="D17" s="70">
        <f t="shared" si="1"/>
        <v>1</v>
      </c>
      <c r="E17" s="70">
        <f t="shared" si="1"/>
        <v>2</v>
      </c>
      <c r="F17" s="119">
        <v>1</v>
      </c>
      <c r="G17" s="124">
        <v>2</v>
      </c>
      <c r="H17" s="72">
        <v>1</v>
      </c>
    </row>
    <row r="18" spans="1:8" ht="33" customHeight="1">
      <c r="A18" s="360" t="s">
        <v>92</v>
      </c>
      <c r="B18" s="360"/>
      <c r="C18" s="360"/>
      <c r="D18" s="360"/>
      <c r="E18" s="360"/>
      <c r="F18" s="360"/>
      <c r="G18" s="360"/>
      <c r="H18" s="360"/>
    </row>
    <row r="19" spans="1:8" ht="45">
      <c r="A19" s="70">
        <v>7</v>
      </c>
      <c r="B19" s="69" t="s">
        <v>93</v>
      </c>
      <c r="C19" s="70" t="s">
        <v>89</v>
      </c>
      <c r="D19" s="70">
        <f t="shared" ref="D19:E21" si="2">F19</f>
        <v>23</v>
      </c>
      <c r="E19" s="70">
        <f t="shared" si="2"/>
        <v>8.4</v>
      </c>
      <c r="F19" s="119">
        <v>23</v>
      </c>
      <c r="G19" s="124">
        <v>8.4</v>
      </c>
      <c r="H19" s="72">
        <f>E19/D19</f>
        <v>0.36521739130434783</v>
      </c>
    </row>
    <row r="20" spans="1:8" ht="60">
      <c r="A20" s="70">
        <v>8</v>
      </c>
      <c r="B20" s="69" t="s">
        <v>94</v>
      </c>
      <c r="C20" s="70" t="s">
        <v>58</v>
      </c>
      <c r="D20" s="70">
        <f t="shared" si="2"/>
        <v>1</v>
      </c>
      <c r="E20" s="70">
        <f t="shared" si="2"/>
        <v>2</v>
      </c>
      <c r="F20" s="119">
        <v>1</v>
      </c>
      <c r="G20" s="124">
        <v>2</v>
      </c>
      <c r="H20" s="72">
        <v>1</v>
      </c>
    </row>
    <row r="21" spans="1:8" ht="60">
      <c r="A21" s="70">
        <v>9</v>
      </c>
      <c r="B21" s="69" t="s">
        <v>95</v>
      </c>
      <c r="C21" s="70" t="s">
        <v>91</v>
      </c>
      <c r="D21" s="70">
        <f t="shared" si="2"/>
        <v>0</v>
      </c>
      <c r="E21" s="70">
        <f t="shared" si="2"/>
        <v>0</v>
      </c>
      <c r="F21" s="119">
        <v>0</v>
      </c>
      <c r="G21" s="124">
        <v>0</v>
      </c>
      <c r="H21" s="72">
        <v>1</v>
      </c>
    </row>
    <row r="22" spans="1:8" ht="34.5" customHeight="1">
      <c r="A22" s="360" t="s">
        <v>96</v>
      </c>
      <c r="B22" s="360"/>
      <c r="C22" s="360"/>
      <c r="D22" s="360"/>
      <c r="E22" s="360"/>
      <c r="F22" s="360"/>
      <c r="G22" s="360"/>
      <c r="H22" s="360"/>
    </row>
    <row r="23" spans="1:8" ht="135">
      <c r="A23" s="70">
        <v>10</v>
      </c>
      <c r="B23" s="69" t="s">
        <v>97</v>
      </c>
      <c r="C23" s="70" t="s">
        <v>89</v>
      </c>
      <c r="D23" s="70">
        <f>F23</f>
        <v>100</v>
      </c>
      <c r="E23" s="70">
        <f>G23</f>
        <v>100</v>
      </c>
      <c r="F23" s="119">
        <v>100</v>
      </c>
      <c r="G23" s="124">
        <v>100</v>
      </c>
      <c r="H23" s="72">
        <f>E23/D23</f>
        <v>1</v>
      </c>
    </row>
    <row r="24" spans="1:8" ht="44.25" customHeight="1">
      <c r="A24" s="70">
        <v>11</v>
      </c>
      <c r="B24" s="69" t="s">
        <v>98</v>
      </c>
      <c r="C24" s="70" t="s">
        <v>89</v>
      </c>
      <c r="D24" s="70">
        <f>F24</f>
        <v>80</v>
      </c>
      <c r="E24" s="70">
        <f>G24</f>
        <v>100</v>
      </c>
      <c r="F24" s="119">
        <v>80</v>
      </c>
      <c r="G24" s="124">
        <v>100</v>
      </c>
      <c r="H24" s="72">
        <v>1</v>
      </c>
    </row>
    <row r="25" spans="1:8" ht="21.75" customHeight="1">
      <c r="A25" s="359" t="s">
        <v>99</v>
      </c>
      <c r="B25" s="359"/>
      <c r="C25" s="359"/>
      <c r="D25" s="359"/>
      <c r="E25" s="359"/>
      <c r="F25" s="359"/>
      <c r="G25" s="359"/>
      <c r="H25" s="95">
        <v>0.92</v>
      </c>
    </row>
    <row r="26" spans="1:8" ht="22.5" customHeight="1">
      <c r="A26" s="358" t="s">
        <v>100</v>
      </c>
      <c r="B26" s="358"/>
      <c r="C26" s="358"/>
      <c r="D26" s="358"/>
      <c r="E26" s="358"/>
      <c r="F26" s="358"/>
      <c r="G26" s="358"/>
      <c r="H26" s="96">
        <v>4.72</v>
      </c>
    </row>
  </sheetData>
  <mergeCells count="17">
    <mergeCell ref="A1:H1"/>
    <mergeCell ref="A2:H2"/>
    <mergeCell ref="A3:H3"/>
    <mergeCell ref="A5:A7"/>
    <mergeCell ref="B5:B7"/>
    <mergeCell ref="D5:G5"/>
    <mergeCell ref="D6:E6"/>
    <mergeCell ref="F6:G6"/>
    <mergeCell ref="A26:G26"/>
    <mergeCell ref="C5:C7"/>
    <mergeCell ref="H5:H7"/>
    <mergeCell ref="A25:G25"/>
    <mergeCell ref="A22:H22"/>
    <mergeCell ref="A18:H18"/>
    <mergeCell ref="A14:H14"/>
    <mergeCell ref="A9:H9"/>
    <mergeCell ref="A10:H10"/>
  </mergeCells>
  <pageMargins left="0.70866141732283472" right="0.70866141732283472" top="0.74803149606299213" bottom="0.74803149606299213" header="0.31496062992125984" footer="0.31496062992125984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2</vt:lpstr>
      <vt:lpstr>Приложение 3 Расчет оценки эфф</vt:lpstr>
      <vt:lpstr>Приложение 3 Расчет степени дос</vt:lpstr>
      <vt:lpstr>'Приложение 2'!Область_печати</vt:lpstr>
      <vt:lpstr>'Приложение 3 Расчет оценки эфф'!Область_печати</vt:lpstr>
      <vt:lpstr>'Приложение 3 Расчет степени дос'!Область_печати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2024-05-21T06:04:18Z</dcterms:modified>
</cp:coreProperties>
</file>