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0" windowWidth="23040" windowHeight="9405" activeTab="1"/>
  </bookViews>
  <sheets>
    <sheet name="Отчет" sheetId="1" r:id="rId1"/>
    <sheet name="Рез. оценки" sheetId="2" r:id="rId2"/>
  </sheets>
  <calcPr calcId="125725"/>
</workbook>
</file>

<file path=xl/calcChain.xml><?xml version="1.0" encoding="utf-8"?>
<calcChain xmlns="http://schemas.openxmlformats.org/spreadsheetml/2006/main">
  <c r="K18" i="2"/>
  <c r="T72" i="1"/>
  <c r="T67"/>
  <c r="T87"/>
  <c r="J26" i="2" l="1"/>
  <c r="I26"/>
  <c r="H22"/>
  <c r="L22" s="1"/>
  <c r="H21"/>
  <c r="L21" s="1"/>
  <c r="K19"/>
  <c r="L19" s="1"/>
  <c r="H19"/>
  <c r="H18"/>
  <c r="L18" s="1"/>
  <c r="K17"/>
  <c r="H17"/>
  <c r="L17" s="1"/>
  <c r="L16"/>
  <c r="K16"/>
  <c r="H16"/>
  <c r="L12"/>
  <c r="K12"/>
  <c r="H12"/>
  <c r="K11"/>
  <c r="L11" s="1"/>
  <c r="H11"/>
  <c r="K10"/>
  <c r="H10"/>
  <c r="H25" s="1"/>
  <c r="L24" l="1"/>
  <c r="L10"/>
  <c r="L13" s="1"/>
  <c r="L27" s="1"/>
  <c r="L29" s="1"/>
  <c r="Q138" i="1" l="1"/>
  <c r="Q137"/>
  <c r="T136"/>
  <c r="S136"/>
  <c r="N134"/>
  <c r="N139" s="1"/>
  <c r="M134"/>
  <c r="M139" s="1"/>
  <c r="N133"/>
  <c r="M133"/>
  <c r="T132"/>
  <c r="T137" s="1"/>
  <c r="S132"/>
  <c r="S137" s="1"/>
  <c r="N132"/>
  <c r="N137" s="1"/>
  <c r="M132"/>
  <c r="K132"/>
  <c r="I132" s="1"/>
  <c r="T131"/>
  <c r="S131"/>
  <c r="S130" s="1"/>
  <c r="N131"/>
  <c r="N130" s="1"/>
  <c r="M131"/>
  <c r="M130" s="1"/>
  <c r="K131"/>
  <c r="J127"/>
  <c r="I127"/>
  <c r="J126"/>
  <c r="I126"/>
  <c r="I125" s="1"/>
  <c r="J125"/>
  <c r="J121"/>
  <c r="I121"/>
  <c r="I118" s="1"/>
  <c r="J119"/>
  <c r="J118" s="1"/>
  <c r="I119"/>
  <c r="J114"/>
  <c r="I114"/>
  <c r="R113"/>
  <c r="Q113"/>
  <c r="J113"/>
  <c r="I113"/>
  <c r="J107"/>
  <c r="J105"/>
  <c r="I105"/>
  <c r="J104"/>
  <c r="I104"/>
  <c r="J103"/>
  <c r="I103"/>
  <c r="J102"/>
  <c r="I102"/>
  <c r="J101"/>
  <c r="I101"/>
  <c r="J100"/>
  <c r="I100"/>
  <c r="R99"/>
  <c r="J99" s="1"/>
  <c r="J98" s="1"/>
  <c r="Q99"/>
  <c r="I99" s="1"/>
  <c r="I98" s="1"/>
  <c r="R98"/>
  <c r="Q98"/>
  <c r="J97"/>
  <c r="I97"/>
  <c r="J96"/>
  <c r="I96"/>
  <c r="J95"/>
  <c r="I95"/>
  <c r="J94"/>
  <c r="J93" s="1"/>
  <c r="I94"/>
  <c r="I93"/>
  <c r="J92"/>
  <c r="I92"/>
  <c r="J91"/>
  <c r="I91"/>
  <c r="J90"/>
  <c r="J87" s="1"/>
  <c r="I90"/>
  <c r="J88"/>
  <c r="I88"/>
  <c r="I87" s="1"/>
  <c r="J86"/>
  <c r="J76" s="1"/>
  <c r="I86"/>
  <c r="I76" s="1"/>
  <c r="J85"/>
  <c r="I85"/>
  <c r="J84"/>
  <c r="I84"/>
  <c r="J83"/>
  <c r="I83"/>
  <c r="X82"/>
  <c r="W82"/>
  <c r="R82"/>
  <c r="Q82"/>
  <c r="N82"/>
  <c r="M82"/>
  <c r="L82"/>
  <c r="K82"/>
  <c r="J82"/>
  <c r="I82"/>
  <c r="J81"/>
  <c r="I81"/>
  <c r="J80"/>
  <c r="I80"/>
  <c r="J79"/>
  <c r="I79"/>
  <c r="J78"/>
  <c r="J73" s="1"/>
  <c r="I78"/>
  <c r="X77"/>
  <c r="W77"/>
  <c r="R77"/>
  <c r="R72" s="1"/>
  <c r="Q77"/>
  <c r="Q72" s="1"/>
  <c r="N77"/>
  <c r="M77"/>
  <c r="L77"/>
  <c r="J77" s="1"/>
  <c r="K77"/>
  <c r="L76"/>
  <c r="L71" s="1"/>
  <c r="K76"/>
  <c r="K71" s="1"/>
  <c r="K134" s="1"/>
  <c r="I134" s="1"/>
  <c r="L75"/>
  <c r="K75"/>
  <c r="K70" s="1"/>
  <c r="K133" s="1"/>
  <c r="I133" s="1"/>
  <c r="J75"/>
  <c r="I75"/>
  <c r="K74"/>
  <c r="K69" s="1"/>
  <c r="I74"/>
  <c r="R73"/>
  <c r="N73"/>
  <c r="M73"/>
  <c r="M72" s="1"/>
  <c r="L73"/>
  <c r="L72" s="1"/>
  <c r="I73"/>
  <c r="N72"/>
  <c r="I72"/>
  <c r="L70"/>
  <c r="J70" s="1"/>
  <c r="L69"/>
  <c r="L67" s="1"/>
  <c r="J67" s="1"/>
  <c r="J69"/>
  <c r="R68"/>
  <c r="Q68"/>
  <c r="N68"/>
  <c r="M68"/>
  <c r="L68"/>
  <c r="L131" s="1"/>
  <c r="K68"/>
  <c r="J68"/>
  <c r="I68"/>
  <c r="R67"/>
  <c r="Q67"/>
  <c r="N67"/>
  <c r="M67"/>
  <c r="R63"/>
  <c r="Q63"/>
  <c r="P63"/>
  <c r="N63"/>
  <c r="N138" s="1"/>
  <c r="R62"/>
  <c r="Q62"/>
  <c r="R61"/>
  <c r="Q61"/>
  <c r="N61"/>
  <c r="M61"/>
  <c r="M136" s="1"/>
  <c r="I59"/>
  <c r="I58"/>
  <c r="J57"/>
  <c r="I57"/>
  <c r="I56"/>
  <c r="X55"/>
  <c r="W55"/>
  <c r="R55"/>
  <c r="Q55"/>
  <c r="I55" s="1"/>
  <c r="J55"/>
  <c r="J54"/>
  <c r="I54"/>
  <c r="J53"/>
  <c r="I53"/>
  <c r="J52"/>
  <c r="J50" s="1"/>
  <c r="I52"/>
  <c r="I50" s="1"/>
  <c r="J51"/>
  <c r="I51"/>
  <c r="X50"/>
  <c r="W50"/>
  <c r="R50"/>
  <c r="Q50"/>
  <c r="L50"/>
  <c r="K50"/>
  <c r="J49"/>
  <c r="I49"/>
  <c r="J48"/>
  <c r="I48"/>
  <c r="J47"/>
  <c r="I47"/>
  <c r="J46"/>
  <c r="I46"/>
  <c r="X45"/>
  <c r="W45"/>
  <c r="R45"/>
  <c r="Q45"/>
  <c r="N45"/>
  <c r="M45"/>
  <c r="L45"/>
  <c r="K45"/>
  <c r="J45"/>
  <c r="I45"/>
  <c r="J44"/>
  <c r="I44"/>
  <c r="J43"/>
  <c r="I43"/>
  <c r="J42"/>
  <c r="I42"/>
  <c r="J41"/>
  <c r="I41"/>
  <c r="I40" s="1"/>
  <c r="X40"/>
  <c r="R40"/>
  <c r="Q40"/>
  <c r="N40"/>
  <c r="M40"/>
  <c r="L40"/>
  <c r="K40"/>
  <c r="J40"/>
  <c r="T39"/>
  <c r="S39"/>
  <c r="P39"/>
  <c r="N39" s="1"/>
  <c r="N29" s="1"/>
  <c r="N24" s="1"/>
  <c r="O39"/>
  <c r="M39"/>
  <c r="K39"/>
  <c r="I39" s="1"/>
  <c r="T38"/>
  <c r="S38"/>
  <c r="P38"/>
  <c r="O38"/>
  <c r="N38"/>
  <c r="L38" s="1"/>
  <c r="J38" s="1"/>
  <c r="M38"/>
  <c r="K38"/>
  <c r="I38" s="1"/>
  <c r="T37"/>
  <c r="S37"/>
  <c r="P37"/>
  <c r="N37" s="1"/>
  <c r="O37"/>
  <c r="M37"/>
  <c r="K37" s="1"/>
  <c r="L37"/>
  <c r="J37" s="1"/>
  <c r="J36"/>
  <c r="I36"/>
  <c r="X35"/>
  <c r="W35"/>
  <c r="R35"/>
  <c r="Q35"/>
  <c r="P34"/>
  <c r="N34" s="1"/>
  <c r="O34"/>
  <c r="M34"/>
  <c r="K34" s="1"/>
  <c r="L34"/>
  <c r="P33"/>
  <c r="N33" s="1"/>
  <c r="N28" s="1"/>
  <c r="N23" s="1"/>
  <c r="O33"/>
  <c r="M33" s="1"/>
  <c r="P32"/>
  <c r="N32" s="1"/>
  <c r="N27" s="1"/>
  <c r="O32"/>
  <c r="M32"/>
  <c r="K32" s="1"/>
  <c r="L32"/>
  <c r="J31"/>
  <c r="J26" s="1"/>
  <c r="I31"/>
  <c r="X30"/>
  <c r="W30"/>
  <c r="T30"/>
  <c r="S30"/>
  <c r="R30"/>
  <c r="Q30"/>
  <c r="N30"/>
  <c r="T29"/>
  <c r="S29"/>
  <c r="M29"/>
  <c r="M24" s="1"/>
  <c r="T28"/>
  <c r="S28"/>
  <c r="R26"/>
  <c r="R25" s="1"/>
  <c r="Q26"/>
  <c r="Q25" s="1"/>
  <c r="N26"/>
  <c r="M26"/>
  <c r="L26"/>
  <c r="L21" s="1"/>
  <c r="L61" s="1"/>
  <c r="K26"/>
  <c r="I26"/>
  <c r="P24"/>
  <c r="O24"/>
  <c r="R23"/>
  <c r="Q23"/>
  <c r="P23"/>
  <c r="O23"/>
  <c r="O20" s="1"/>
  <c r="O60" s="1"/>
  <c r="R22"/>
  <c r="Q22"/>
  <c r="P22"/>
  <c r="P62" s="1"/>
  <c r="O22"/>
  <c r="O62" s="1"/>
  <c r="R21"/>
  <c r="R20" s="1"/>
  <c r="Q21"/>
  <c r="P21"/>
  <c r="P61" s="1"/>
  <c r="O21"/>
  <c r="O61" s="1"/>
  <c r="N21"/>
  <c r="M21"/>
  <c r="K21"/>
  <c r="I21" s="1"/>
  <c r="I61" s="1"/>
  <c r="Q20"/>
  <c r="P20"/>
  <c r="P60" s="1"/>
  <c r="J74" l="1"/>
  <c r="J72" s="1"/>
  <c r="I34"/>
  <c r="I29" s="1"/>
  <c r="I24" s="1"/>
  <c r="I64" s="1"/>
  <c r="I139" s="1"/>
  <c r="K29"/>
  <c r="K24" s="1"/>
  <c r="K64" s="1"/>
  <c r="K139" s="1"/>
  <c r="M63"/>
  <c r="M138" s="1"/>
  <c r="M28"/>
  <c r="M23" s="1"/>
  <c r="K33"/>
  <c r="M30"/>
  <c r="L134"/>
  <c r="J134" s="1"/>
  <c r="J71"/>
  <c r="K30"/>
  <c r="I32"/>
  <c r="I30" s="1"/>
  <c r="I37"/>
  <c r="I35" s="1"/>
  <c r="K35"/>
  <c r="K27"/>
  <c r="J32"/>
  <c r="J34"/>
  <c r="J29" s="1"/>
  <c r="J24" s="1"/>
  <c r="J64" s="1"/>
  <c r="J139" s="1"/>
  <c r="K61"/>
  <c r="Q131"/>
  <c r="Q130" s="1"/>
  <c r="L133"/>
  <c r="J133" s="1"/>
  <c r="S135"/>
  <c r="L27"/>
  <c r="L39"/>
  <c r="J39" s="1"/>
  <c r="J35" s="1"/>
  <c r="Q60"/>
  <c r="R136"/>
  <c r="R60"/>
  <c r="M62"/>
  <c r="M137" s="1"/>
  <c r="M135" s="1"/>
  <c r="O63"/>
  <c r="I71"/>
  <c r="K130"/>
  <c r="K136"/>
  <c r="L132"/>
  <c r="J132" s="1"/>
  <c r="T135"/>
  <c r="M27"/>
  <c r="J30"/>
  <c r="L33"/>
  <c r="N60"/>
  <c r="L136"/>
  <c r="R131"/>
  <c r="I70"/>
  <c r="K67"/>
  <c r="I67" s="1"/>
  <c r="L130"/>
  <c r="T130"/>
  <c r="J21"/>
  <c r="J61" s="1"/>
  <c r="N25"/>
  <c r="N22"/>
  <c r="N20" s="1"/>
  <c r="M35"/>
  <c r="N35"/>
  <c r="I69"/>
  <c r="I77"/>
  <c r="K73"/>
  <c r="K72" s="1"/>
  <c r="N136"/>
  <c r="N135" s="1"/>
  <c r="J33" l="1"/>
  <c r="L28"/>
  <c r="Q135"/>
  <c r="J27"/>
  <c r="L22"/>
  <c r="L25"/>
  <c r="L20" s="1"/>
  <c r="J20" s="1"/>
  <c r="Q136"/>
  <c r="L30"/>
  <c r="I131"/>
  <c r="I136" s="1"/>
  <c r="M60"/>
  <c r="M22"/>
  <c r="M20" s="1"/>
  <c r="M25"/>
  <c r="R130"/>
  <c r="J130" s="1"/>
  <c r="J131"/>
  <c r="J136" s="1"/>
  <c r="L35"/>
  <c r="I130"/>
  <c r="R135"/>
  <c r="L29"/>
  <c r="L24" s="1"/>
  <c r="L64" s="1"/>
  <c r="L139" s="1"/>
  <c r="I27"/>
  <c r="K22"/>
  <c r="K28"/>
  <c r="I33"/>
  <c r="L23" l="1"/>
  <c r="J28"/>
  <c r="J25" s="1"/>
  <c r="J22"/>
  <c r="J62" s="1"/>
  <c r="L62"/>
  <c r="I28"/>
  <c r="I25" s="1"/>
  <c r="K23"/>
  <c r="K25"/>
  <c r="K20" s="1"/>
  <c r="I20" s="1"/>
  <c r="K62"/>
  <c r="I22"/>
  <c r="I62" s="1"/>
  <c r="I23" l="1"/>
  <c r="I63" s="1"/>
  <c r="I138" s="1"/>
  <c r="K63"/>
  <c r="K138" s="1"/>
  <c r="K137"/>
  <c r="L63"/>
  <c r="L138" s="1"/>
  <c r="J23"/>
  <c r="J63" s="1"/>
  <c r="J138" s="1"/>
  <c r="L137"/>
  <c r="L60" l="1"/>
  <c r="K60"/>
  <c r="I60"/>
  <c r="J137"/>
  <c r="L135"/>
  <c r="J135" s="1"/>
  <c r="I137"/>
  <c r="K135"/>
  <c r="I135" s="1"/>
  <c r="J60"/>
</calcChain>
</file>

<file path=xl/sharedStrings.xml><?xml version="1.0" encoding="utf-8"?>
<sst xmlns="http://schemas.openxmlformats.org/spreadsheetml/2006/main" count="630" uniqueCount="136">
  <si>
    <t>ОТЧЕТ</t>
  </si>
  <si>
    <t xml:space="preserve">о реализации муниципальной программы Азовского немецкого национального муниципального района Омской области </t>
  </si>
  <si>
    <t>"Молодежная политика, развитие физической культуры и спорта в Азовском немецком национальном муниципальном районе Омской области"</t>
  </si>
  <si>
    <t>(наименование муниципальной программы)</t>
  </si>
  <si>
    <t>на 31 декабря 2024 года</t>
  </si>
  <si>
    <t>№ п/п</t>
  </si>
  <si>
    <t>Наиме-нование показа-теля</t>
  </si>
  <si>
    <t>Финансовое обеспечение</t>
  </si>
  <si>
    <t>Целевой индикатор мероприятий муниципальной программы</t>
  </si>
  <si>
    <t>Код бюджетной классификации</t>
  </si>
  <si>
    <t>Источник</t>
  </si>
  <si>
    <t>Объем (рублей)</t>
  </si>
  <si>
    <t>Наименование</t>
  </si>
  <si>
    <t>Единица измерения</t>
  </si>
  <si>
    <t>Значение</t>
  </si>
  <si>
    <t>всего</t>
  </si>
  <si>
    <t xml:space="preserve">всего 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</si>
  <si>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</si>
  <si>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</si>
  <si>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</si>
  <si>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</si>
  <si>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Цель муниципальной программы: Создание благоприятных условий для всестороннего развития, успешной социализации, эффективной самореализации молодых граждан, совершенствование системы физического воспитания различных категорий и групп населения Азовского немецкого национального муниципального района Омской области</t>
  </si>
  <si>
    <t>Задача 1: "Содействие созданию правовых, социально-экономических, организационных, культурных и иных условий, способствующих самореализации и гражданскому становлению подростков и молодежи Азовского ННМР Омской"</t>
  </si>
  <si>
    <t>Подпрограмма 1.  "Новое поколение"</t>
  </si>
  <si>
    <t>Цель подпрограммы 1. "Создание условий для социализации и эффективной самореализации молодежи Азовского ННМР Омской области</t>
  </si>
  <si>
    <t xml:space="preserve">Задача 1 подпрограммы "Создание условий по сокращению негативных социальных явлений среди детей и подростков, вовлечение молодежи Азовского ННМР Омской области в общественную деятельность, создание системы поддержки инициативной и талантливой молодежи"
</t>
  </si>
  <si>
    <t>Всего, из них расходы за счет:</t>
  </si>
  <si>
    <t>x</t>
  </si>
  <si>
    <t>х</t>
  </si>
  <si>
    <t>1.  Налоговых и неналоговых доходов, поступлений  нецелевого характера в районный бюджет (далее-источник №1)</t>
  </si>
  <si>
    <t>2. Поступлений целевого характера из областного бюджета ( далее-Источник №2)</t>
  </si>
  <si>
    <t>3. Средств бюджетов поселений Азовского ННМР Омской области (далее-источник №3)</t>
  </si>
  <si>
    <t>- переходящего остатка бюджет-ных средств (далее - источник № 4) &lt;9&gt;</t>
  </si>
  <si>
    <t>1.1</t>
  </si>
  <si>
    <t>Основное мероприятие 1 -  «Реализация комплекса мер по созданию условий для социализации и эффективной самореализации молодежи Азовского немецкого национального муниципального района Омской области»</t>
  </si>
  <si>
    <t>0 1</t>
  </si>
  <si>
    <t>00000</t>
  </si>
  <si>
    <t xml:space="preserve">источника № 1 </t>
  </si>
  <si>
    <t>источника № 2</t>
  </si>
  <si>
    <t>источника № 3</t>
  </si>
  <si>
    <t>источника № 4</t>
  </si>
  <si>
    <t>1.1.1</t>
  </si>
  <si>
    <t>Мероприятие 1 -  "Совершенствование деятельности учреждений,  работающих в сфере молодежной политики"</t>
  </si>
  <si>
    <t>Доля мероприятий, освещенных в АИС "Молодежь"</t>
  </si>
  <si>
    <t>%</t>
  </si>
  <si>
    <t>1.1.2</t>
  </si>
  <si>
    <t>Мероприятие 2 -  "Организация и осуществление мероприятий межпоселенческого характера по работе с детьми и молодежью"</t>
  </si>
  <si>
    <t>Количество молодежных клубов (волонтерских отрядов)</t>
  </si>
  <si>
    <t>ед.</t>
  </si>
  <si>
    <t>1.1.3</t>
  </si>
  <si>
    <t>Мероприятие 3 «Участие в организации и финансировании временного трудоустройства несовершеннолетних граждан в возрасте от 14 до 18 лет в свободное от учебы время (по согласованию с работодателями) Азовского немецкого национального муниципального района Омской области"</t>
  </si>
  <si>
    <t>Количество несовершеннолетних граждан в возрасте от 14 до 18 лет трудоустроенных в свободное от учебы время</t>
  </si>
  <si>
    <t>Чел.</t>
  </si>
  <si>
    <t>Х</t>
  </si>
  <si>
    <t>1.1.4</t>
  </si>
  <si>
    <t>Мероприятие 4 «Организация и осуществление мероприятий с детьми и молодежью»</t>
  </si>
  <si>
    <t>Доля  специалистов по работе с детьми и молодежью, участвующих в региональных и всероссийских мероприятиях молодежной политики</t>
  </si>
  <si>
    <t>1.1.5</t>
  </si>
  <si>
    <t>Мероприятие 5 « Поощрение администраций муниципальных районов Омской области за лучшую организацию органами местного самоуправления муниципальных районов Омской области временного трудоустройства несовершеннолетних в возрасте от 14 до 18 лет в свободное от учебы время»</t>
  </si>
  <si>
    <t xml:space="preserve">Количество несовершеннолетних граждан в возрасте от 14 до 18 лет трудоустроенных в свободное от учебы время </t>
  </si>
  <si>
    <t>1.1.6</t>
  </si>
  <si>
    <t>Мероприятие 6 « Поощрение за лучшую организацию деятельности учреждений сферы молодежной политики Азовского немецкого национального муниципального района Омской области»</t>
  </si>
  <si>
    <t xml:space="preserve">ед. </t>
  </si>
  <si>
    <t xml:space="preserve">Итого по подпрограмме 1 </t>
  </si>
  <si>
    <t>Подпрограмма 2.  "Развитие физической культуры и спорта в  Азовском немецком национальном муниципальном районе Омской области"</t>
  </si>
  <si>
    <t>Цель  подпрограммы 2. "Создание условий для реализации муниципальной политики, обеспечивающей развитие физкультурно-спортивной работы по месту жительства"</t>
  </si>
  <si>
    <t>Задача 1 подпрограммы:  Формирование у населения Азовского немецкого национального муниципального района Омской области устойчивого интереса и потребности к регулярным занятиям физической культурой и спортом, создание условий для самостоятельных занятий</t>
  </si>
  <si>
    <t>Основное мероприятие 1.«Создание условий для занятий физической культурой и спортом в Азовском немецком национальном муниципальном районе Омской области»</t>
  </si>
  <si>
    <t>Мероприятие 1 «Организация и проведение физкультурно-оздоровительных и спортивно-массовых мероприятий»</t>
  </si>
  <si>
    <t>Доля населения выполнившего нормативы испытаний (тестов) комплекса ГТО на знаки отличия, от численности населения, принявшего участие в выполнении нормативов испытаний (тестов) комплекса ГТО</t>
  </si>
  <si>
    <t>Мероприятие 2 "Осуществление функций руководства и управления в сфере установленных функций"</t>
  </si>
  <si>
    <t>Исполнение мероприятий, запланированных в соответствии с календарным планом физкультурных и спортивных мероприятий Азовского ННМР Омской области</t>
  </si>
  <si>
    <t>Мероприятие 3 "Устройство быстровозводимых крытых конструкций"</t>
  </si>
  <si>
    <t>Ввод в эксплуатацию крытого хоккейного корта</t>
  </si>
  <si>
    <t>0 2</t>
  </si>
  <si>
    <t>S0710</t>
  </si>
  <si>
    <t>Мероприятие 4 "Иные межбюджетные трансферты в целях совместного финансирования расходных обязательств, возникших при выполнении полномочий органов местного самоуправления поселений по вопросам местного значения поселений (обеспечение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поселения)"</t>
  </si>
  <si>
    <t>Степень реализации мероприятия</t>
  </si>
  <si>
    <t>2.2.1</t>
  </si>
  <si>
    <t>Задача 2 подпрограммы 2 муниципальной программы "Обеспечение дальнейшего развития материально-технической базы в сфере физической культуры и спорта Азовского ННМР Омской области"</t>
  </si>
  <si>
    <t>2.2.2</t>
  </si>
  <si>
    <t>Основное мероприятие "Сохранение и развитие объектов физической культуры и спорта на территории Азовского ННМР Омской области"</t>
  </si>
  <si>
    <t>2.2.3</t>
  </si>
  <si>
    <t xml:space="preserve">Мероприятие 2 "Предоставление субсидий из бюджета Азовского немецкого национального муниципального района Омской области управляющим компаниям (организациям) на модернизацию и эксплуатацию плоскостных спортивных сооружений, находящихся на территории Азовского немецкого национального муниципального района Омской области, включая их оснащение спортивным оборудованием и инвентарём" </t>
  </si>
  <si>
    <t>Количество модернизированных плоскостных спортивных сооружений</t>
  </si>
  <si>
    <t>S1720</t>
  </si>
  <si>
    <t>2.2.4</t>
  </si>
  <si>
    <t>Мероприятие 3 "Создание объектов инфраструктуры муниципальной собственности для занятий физической культурой и спортом (крытый хоккейный корт в с.Азово Азовского немецкого национального муниципального района Омской области)"</t>
  </si>
  <si>
    <t>2.2.5</t>
  </si>
  <si>
    <t>Мероприятие 4 "Капитальный ремонт и материально-техническое оснащение объектов, находящихся в муниципальной собственности, а так же муниципальных учреждений"</t>
  </si>
  <si>
    <t>Количество оснащенных материально-техническими средствами объектов, находящихся в муниципальной собственности, а также муниципальных учреждений</t>
  </si>
  <si>
    <t>Ед.</t>
  </si>
  <si>
    <t>S0750</t>
  </si>
  <si>
    <t>2.2.6</t>
  </si>
  <si>
    <t>Мероприятие 5 "Реализация инициативных пректов в сфере физической культуры и спорта на территории Азовского немецкого национального муниципального района Омской области"</t>
  </si>
  <si>
    <t>S1480</t>
  </si>
  <si>
    <t xml:space="preserve"> 0 2</t>
  </si>
  <si>
    <t>Итого по подпрограмме 2</t>
  </si>
  <si>
    <t>ВСЕГО по муниципальной программе</t>
  </si>
  <si>
    <t>Приложение № 2 к постановлению Администрации Азовского немецкого национального муниципального района Омской области от 00.00.2025 № 000</t>
  </si>
  <si>
    <t>РЕЗУЛЬТАТЫ ОЦЕНКИ
эффективности реализации  муниципальной программы  "Молодежная политика, развитие физической культуры и спорта в Азовском немецком национальном муниципальном районе Омской области" " за 2024 год</t>
  </si>
  <si>
    <t>№ п\п</t>
  </si>
  <si>
    <t>№ Мероприятия Программы</t>
  </si>
  <si>
    <t>Наименование   ведомственной целевой программы (далее – ВЦП)/ основного меероприятия (далее – ОМ)</t>
  </si>
  <si>
    <t>Целевой индикатор реализации мероприятия подпрограммы</t>
  </si>
  <si>
    <r>
      <t>Степень достижения значения целевого индикатора (гр.7=гр.6/гр.5)</t>
    </r>
    <r>
      <rPr>
        <vertAlign val="superscript"/>
        <sz val="11"/>
        <color indexed="8"/>
        <rFont val="Times New Roman"/>
        <family val="1"/>
        <charset val="204"/>
      </rPr>
      <t>1</t>
    </r>
  </si>
  <si>
    <t>Объем финансирования  муниципальной программы, рублей</t>
  </si>
  <si>
    <t>Уровень финансового обеспечения, % (гр.10=гр.9/гр.8)</t>
  </si>
  <si>
    <t>Эффективность реализации, %  (гр.11=гр.7/гр.10)</t>
  </si>
  <si>
    <t xml:space="preserve">Наименование </t>
  </si>
  <si>
    <t xml:space="preserve">Значение </t>
  </si>
  <si>
    <t>План</t>
  </si>
  <si>
    <t>Факт</t>
  </si>
  <si>
    <t xml:space="preserve">Подпрограмма 1 «Новое поколение» </t>
  </si>
  <si>
    <t>Задача 1 муниципальной программы "Содействие созданию правовых, социально-экономических, организационных, культурных и иных условий, способствующих самореализации и гражданскому становлению подростков и молодежи Азовского ННМР Омской области"</t>
  </si>
  <si>
    <t>Основное мероприятие «Реализация комплекса мер по созданию условий для социализации и эффективной самореализации молодежи Азовского немецкого национального муниципального района Омской области»</t>
  </si>
  <si>
    <t>Мероприятие 1 "Совершенствование деятельности учреждений,  работающих в сфере молодежной политики"</t>
  </si>
  <si>
    <t>процент</t>
  </si>
  <si>
    <t>Мероприятие 2 "Организация и осуществление мероприятий межпоселенческого характера по работе с детьми и молодежью"</t>
  </si>
  <si>
    <t>кол.</t>
  </si>
  <si>
    <t>чел</t>
  </si>
  <si>
    <t>Сумма эффективностей реализации мероприятий</t>
  </si>
  <si>
    <t>единиц</t>
  </si>
  <si>
    <t>Подпрограмма 2 "Развитие физической культуры и спорта в  Азовском немецком национальном муниципальном районе Омской области"</t>
  </si>
  <si>
    <t>Задача 1 подпрограммы 2 муниципальной программы "Повышение мотивации жителей Азовского ННМР Омской области к регулярным занятиям физической культурой и спортом и ведению здорового образа жизни"</t>
  </si>
  <si>
    <t>проценты</t>
  </si>
  <si>
    <t>Задача 2 подпрограммы 2 муниципальной программы "Обеспечение дальнейщего развития материально-технической базы в сфере физической культуры и спорта Азовского ННМР Омской области"</t>
  </si>
  <si>
    <t xml:space="preserve">Итого по подпрограмме </t>
  </si>
  <si>
    <t>Средняя степень достижения значений целевых индикаторов</t>
  </si>
  <si>
    <t>Итого</t>
  </si>
  <si>
    <t>рублей</t>
  </si>
  <si>
    <t>Общая сумма эффективностей реализации мероприятий</t>
  </si>
  <si>
    <t>Количество мероприятий, по которым рассчитана эффективность реализации</t>
  </si>
  <si>
    <t>Эффективность реализации подпрограммы</t>
  </si>
  <si>
    <t>процентов</t>
  </si>
  <si>
    <t>Приложение № 3 к постановлению Администрации Азовского немецкого национального муниципального района Омской области от 16.05.2025 № 325</t>
  </si>
</sst>
</file>

<file path=xl/styles.xml><?xml version="1.0" encoding="utf-8"?>
<styleSheet xmlns="http://schemas.openxmlformats.org/spreadsheetml/2006/main">
  <numFmts count="2">
    <numFmt numFmtId="164" formatCode="#,##0.00\ _₽"/>
    <numFmt numFmtId="165" formatCode="#,##0.00_ ;[Red]\-#,##0.00\ "/>
  </numFmts>
  <fonts count="25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Arial"/>
      <family val="2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23" fillId="0" borderId="0"/>
  </cellStyleXfs>
  <cellXfs count="244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0" borderId="0" xfId="0" applyAlignment="1"/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4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0" borderId="6" xfId="0" applyFont="1" applyBorder="1" applyAlignment="1">
      <alignment vertical="top"/>
    </xf>
    <xf numFmtId="0" fontId="7" fillId="0" borderId="2" xfId="0" applyFont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/>
    <xf numFmtId="0" fontId="4" fillId="0" borderId="2" xfId="0" applyFont="1" applyBorder="1" applyAlignment="1"/>
    <xf numFmtId="0" fontId="4" fillId="0" borderId="2" xfId="0" applyFont="1" applyBorder="1"/>
    <xf numFmtId="0" fontId="4" fillId="0" borderId="0" xfId="0" applyFont="1"/>
    <xf numFmtId="0" fontId="10" fillId="2" borderId="6" xfId="0" applyFont="1" applyFill="1" applyBorder="1" applyAlignment="1">
      <alignment vertical="top" wrapText="1"/>
    </xf>
    <xf numFmtId="164" fontId="11" fillId="2" borderId="2" xfId="0" applyNumberFormat="1" applyFont="1" applyFill="1" applyBorder="1" applyAlignment="1">
      <alignment vertical="top" wrapText="1"/>
    </xf>
    <xf numFmtId="4" fontId="12" fillId="2" borderId="2" xfId="0" applyNumberFormat="1" applyFont="1" applyFill="1" applyBorder="1" applyAlignment="1">
      <alignment vertical="top" wrapText="1"/>
    </xf>
    <xf numFmtId="164" fontId="12" fillId="2" borderId="2" xfId="0" applyNumberFormat="1" applyFont="1" applyFill="1" applyBorder="1" applyAlignment="1">
      <alignment vertical="top" wrapText="1"/>
    </xf>
    <xf numFmtId="164" fontId="12" fillId="2" borderId="6" xfId="0" applyNumberFormat="1" applyFont="1" applyFill="1" applyBorder="1" applyAlignment="1">
      <alignment vertical="top" wrapText="1"/>
    </xf>
    <xf numFmtId="4" fontId="12" fillId="2" borderId="6" xfId="0" applyNumberFormat="1" applyFont="1" applyFill="1" applyBorder="1" applyAlignment="1">
      <alignment vertical="top"/>
    </xf>
    <xf numFmtId="0" fontId="13" fillId="2" borderId="2" xfId="0" applyFont="1" applyFill="1" applyBorder="1" applyAlignment="1">
      <alignment horizontal="left" vertical="top" wrapText="1"/>
    </xf>
    <xf numFmtId="164" fontId="10" fillId="2" borderId="2" xfId="0" applyNumberFormat="1" applyFont="1" applyFill="1" applyBorder="1" applyAlignment="1">
      <alignment vertical="top" wrapText="1"/>
    </xf>
    <xf numFmtId="164" fontId="13" fillId="2" borderId="2" xfId="0" applyNumberFormat="1" applyFont="1" applyFill="1" applyBorder="1" applyAlignment="1">
      <alignment vertical="top" wrapText="1"/>
    </xf>
    <xf numFmtId="4" fontId="13" fillId="2" borderId="2" xfId="0" applyNumberFormat="1" applyFont="1" applyFill="1" applyBorder="1" applyAlignment="1">
      <alignment vertical="top"/>
    </xf>
    <xf numFmtId="4" fontId="8" fillId="2" borderId="2" xfId="0" applyNumberFormat="1" applyFont="1" applyFill="1" applyBorder="1" applyAlignment="1">
      <alignment vertical="top"/>
    </xf>
    <xf numFmtId="165" fontId="14" fillId="2" borderId="11" xfId="0" applyNumberFormat="1" applyFont="1" applyFill="1" applyBorder="1" applyAlignment="1">
      <alignment horizontal="right" vertical="center"/>
    </xf>
    <xf numFmtId="4" fontId="13" fillId="2" borderId="2" xfId="0" applyNumberFormat="1" applyFont="1" applyFill="1" applyBorder="1" applyAlignment="1">
      <alignment vertical="top" wrapText="1"/>
    </xf>
    <xf numFmtId="4" fontId="1" fillId="2" borderId="0" xfId="0" applyNumberFormat="1" applyFont="1" applyFill="1" applyAlignment="1">
      <alignment vertical="top"/>
    </xf>
    <xf numFmtId="0" fontId="10" fillId="2" borderId="8" xfId="0" applyFont="1" applyFill="1" applyBorder="1" applyAlignment="1">
      <alignment horizontal="center" vertical="top" wrapText="1"/>
    </xf>
    <xf numFmtId="4" fontId="12" fillId="2" borderId="2" xfId="0" applyNumberFormat="1" applyFont="1" applyFill="1" applyBorder="1" applyAlignment="1">
      <alignment vertical="top"/>
    </xf>
    <xf numFmtId="164" fontId="13" fillId="2" borderId="6" xfId="0" applyNumberFormat="1" applyFont="1" applyFill="1" applyBorder="1" applyAlignment="1">
      <alignment vertical="top" wrapText="1"/>
    </xf>
    <xf numFmtId="164" fontId="13" fillId="2" borderId="6" xfId="0" applyNumberFormat="1" applyFont="1" applyFill="1" applyBorder="1" applyAlignment="1">
      <alignment vertical="top"/>
    </xf>
    <xf numFmtId="164" fontId="13" fillId="2" borderId="2" xfId="0" applyNumberFormat="1" applyFont="1" applyFill="1" applyBorder="1" applyAlignment="1">
      <alignment vertical="top"/>
    </xf>
    <xf numFmtId="0" fontId="10" fillId="2" borderId="2" xfId="0" applyFont="1" applyFill="1" applyBorder="1" applyAlignment="1">
      <alignment vertical="top" wrapText="1"/>
    </xf>
    <xf numFmtId="0" fontId="10" fillId="2" borderId="2" xfId="0" applyNumberFormat="1" applyFont="1" applyFill="1" applyBorder="1" applyAlignment="1">
      <alignment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7" xfId="0" applyFont="1" applyFill="1" applyBorder="1" applyAlignment="1">
      <alignment vertical="top" wrapText="1"/>
    </xf>
    <xf numFmtId="0" fontId="10" fillId="2" borderId="2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0" fontId="10" fillId="2" borderId="16" xfId="0" applyFont="1" applyFill="1" applyBorder="1" applyAlignment="1">
      <alignment vertical="top" wrapText="1"/>
    </xf>
    <xf numFmtId="0" fontId="10" fillId="2" borderId="23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17" xfId="0" applyFont="1" applyFill="1" applyBorder="1" applyAlignment="1">
      <alignment vertical="top" wrapText="1"/>
    </xf>
    <xf numFmtId="4" fontId="0" fillId="2" borderId="0" xfId="0" applyNumberFormat="1" applyFill="1"/>
    <xf numFmtId="4" fontId="1" fillId="2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vertical="top"/>
    </xf>
    <xf numFmtId="0" fontId="4" fillId="2" borderId="6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1" fillId="2" borderId="8" xfId="0" applyFont="1" applyFill="1" applyBorder="1" applyAlignment="1">
      <alignment horizontal="center" vertical="top"/>
    </xf>
    <xf numFmtId="0" fontId="16" fillId="0" borderId="0" xfId="1" applyFont="1" applyFill="1" applyBorder="1"/>
    <xf numFmtId="0" fontId="16" fillId="0" borderId="2" xfId="1" applyFont="1" applyFill="1" applyBorder="1" applyAlignment="1">
      <alignment horizontal="center" vertical="top" wrapText="1"/>
    </xf>
    <xf numFmtId="0" fontId="16" fillId="0" borderId="2" xfId="1" applyFont="1" applyFill="1" applyBorder="1" applyAlignment="1">
      <alignment horizontal="center" wrapText="1"/>
    </xf>
    <xf numFmtId="0" fontId="16" fillId="0" borderId="2" xfId="1" applyFont="1" applyFill="1" applyBorder="1" applyAlignment="1">
      <alignment horizontal="center" vertical="top"/>
    </xf>
    <xf numFmtId="4" fontId="16" fillId="0" borderId="2" xfId="0" applyNumberFormat="1" applyFont="1" applyFill="1" applyBorder="1" applyAlignment="1">
      <alignment horizontal="center" vertical="justify" wrapText="1"/>
    </xf>
    <xf numFmtId="2" fontId="16" fillId="0" borderId="2" xfId="1" applyNumberFormat="1" applyFont="1" applyFill="1" applyBorder="1" applyAlignment="1">
      <alignment horizontal="center" vertical="top" wrapText="1"/>
    </xf>
    <xf numFmtId="0" fontId="16" fillId="0" borderId="2" xfId="1" applyFont="1" applyFill="1" applyBorder="1" applyAlignment="1">
      <alignment vertical="top"/>
    </xf>
    <xf numFmtId="4" fontId="6" fillId="0" borderId="2" xfId="1" applyNumberFormat="1" applyFont="1" applyFill="1" applyBorder="1" applyAlignment="1">
      <alignment horizontal="center" vertical="top" wrapText="1"/>
    </xf>
    <xf numFmtId="0" fontId="21" fillId="0" borderId="2" xfId="1" applyFont="1" applyFill="1" applyBorder="1" applyAlignment="1">
      <alignment vertical="top" wrapText="1"/>
    </xf>
    <xf numFmtId="0" fontId="21" fillId="0" borderId="2" xfId="1" applyFont="1" applyFill="1" applyBorder="1" applyAlignment="1">
      <alignment horizontal="center" vertical="top" wrapText="1"/>
    </xf>
    <xf numFmtId="4" fontId="21" fillId="0" borderId="2" xfId="1" applyNumberFormat="1" applyFont="1" applyFill="1" applyBorder="1" applyAlignment="1">
      <alignment horizontal="center" vertical="top"/>
    </xf>
    <xf numFmtId="2" fontId="16" fillId="0" borderId="2" xfId="1" applyNumberFormat="1" applyFont="1" applyFill="1" applyBorder="1" applyAlignment="1">
      <alignment horizontal="center" vertical="top"/>
    </xf>
    <xf numFmtId="2" fontId="6" fillId="0" borderId="2" xfId="1" applyNumberFormat="1" applyFont="1" applyFill="1" applyBorder="1" applyAlignment="1">
      <alignment horizontal="center" vertical="top" wrapText="1"/>
    </xf>
    <xf numFmtId="0" fontId="16" fillId="0" borderId="2" xfId="1" applyFont="1" applyFill="1" applyBorder="1" applyAlignment="1">
      <alignment vertical="top" wrapText="1"/>
    </xf>
    <xf numFmtId="0" fontId="18" fillId="0" borderId="2" xfId="1" applyFont="1" applyFill="1" applyBorder="1" applyAlignment="1">
      <alignment horizontal="center" vertical="top" wrapText="1"/>
    </xf>
    <xf numFmtId="4" fontId="8" fillId="0" borderId="2" xfId="1" applyNumberFormat="1" applyFont="1" applyFill="1" applyBorder="1" applyAlignment="1">
      <alignment horizontal="center" vertical="top"/>
    </xf>
    <xf numFmtId="0" fontId="21" fillId="0" borderId="2" xfId="1" applyFont="1" applyFill="1" applyBorder="1" applyAlignment="1">
      <alignment vertical="top"/>
    </xf>
    <xf numFmtId="3" fontId="21" fillId="0" borderId="2" xfId="1" applyNumberFormat="1" applyFont="1" applyFill="1" applyBorder="1" applyAlignment="1">
      <alignment horizontal="center" vertical="top" wrapText="1"/>
    </xf>
    <xf numFmtId="0" fontId="16" fillId="0" borderId="0" xfId="1" applyFont="1" applyFill="1" applyBorder="1" applyAlignment="1">
      <alignment horizontal="center" vertical="top"/>
    </xf>
    <xf numFmtId="0" fontId="16" fillId="0" borderId="0" xfId="1" applyFont="1" applyFill="1" applyBorder="1" applyAlignment="1">
      <alignment wrapText="1"/>
    </xf>
    <xf numFmtId="0" fontId="16" fillId="0" borderId="0" xfId="1" applyFont="1" applyFill="1" applyBorder="1" applyAlignment="1">
      <alignment horizontal="center" wrapText="1"/>
    </xf>
    <xf numFmtId="4" fontId="13" fillId="2" borderId="6" xfId="0" applyNumberFormat="1" applyFont="1" applyFill="1" applyBorder="1" applyAlignment="1">
      <alignment vertical="top"/>
    </xf>
    <xf numFmtId="4" fontId="12" fillId="2" borderId="8" xfId="0" applyNumberFormat="1" applyFont="1" applyFill="1" applyBorder="1" applyAlignment="1">
      <alignment vertical="top"/>
    </xf>
    <xf numFmtId="164" fontId="12" fillId="2" borderId="6" xfId="0" applyNumberFormat="1" applyFont="1" applyFill="1" applyBorder="1" applyAlignment="1">
      <alignment vertical="top"/>
    </xf>
    <xf numFmtId="0" fontId="21" fillId="0" borderId="2" xfId="1" applyFont="1" applyFill="1" applyBorder="1" applyAlignment="1">
      <alignment horizontal="left" vertical="top" wrapText="1"/>
    </xf>
    <xf numFmtId="0" fontId="16" fillId="0" borderId="2" xfId="1" applyFont="1" applyFill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0" fillId="2" borderId="2" xfId="0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3" xfId="0" applyFill="1" applyBorder="1" applyAlignment="1">
      <alignment horizontal="center" vertical="top"/>
    </xf>
    <xf numFmtId="0" fontId="0" fillId="2" borderId="5" xfId="0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0" fillId="2" borderId="7" xfId="0" applyFont="1" applyFill="1" applyBorder="1" applyAlignment="1">
      <alignment horizontal="center" vertical="top" wrapText="1"/>
    </xf>
    <xf numFmtId="0" fontId="10" fillId="2" borderId="8" xfId="0" applyFont="1" applyFill="1" applyBorder="1" applyAlignment="1">
      <alignment horizontal="center" vertical="top" wrapText="1"/>
    </xf>
    <xf numFmtId="0" fontId="10" fillId="2" borderId="6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/>
    </xf>
    <xf numFmtId="49" fontId="13" fillId="0" borderId="2" xfId="0" applyNumberFormat="1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6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49" fontId="13" fillId="2" borderId="9" xfId="0" applyNumberFormat="1" applyFont="1" applyFill="1" applyBorder="1" applyAlignment="1">
      <alignment horizontal="center" vertical="top" wrapText="1"/>
    </xf>
    <xf numFmtId="49" fontId="13" fillId="2" borderId="10" xfId="0" applyNumberFormat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left" vertical="top" wrapText="1"/>
    </xf>
    <xf numFmtId="1" fontId="10" fillId="2" borderId="7" xfId="0" applyNumberFormat="1" applyFont="1" applyFill="1" applyBorder="1" applyAlignment="1">
      <alignment horizontal="center" vertical="top" wrapText="1"/>
    </xf>
    <xf numFmtId="1" fontId="10" fillId="2" borderId="8" xfId="0" applyNumberFormat="1" applyFont="1" applyFill="1" applyBorder="1" applyAlignment="1">
      <alignment horizontal="center" vertical="top" wrapText="1"/>
    </xf>
    <xf numFmtId="1" fontId="10" fillId="2" borderId="6" xfId="0" applyNumberFormat="1" applyFont="1" applyFill="1" applyBorder="1" applyAlignment="1">
      <alignment horizontal="center" vertical="top" wrapText="1"/>
    </xf>
    <xf numFmtId="49" fontId="10" fillId="2" borderId="7" xfId="0" applyNumberFormat="1" applyFont="1" applyFill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9" fontId="10" fillId="2" borderId="6" xfId="0" applyNumberFormat="1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/>
    </xf>
    <xf numFmtId="0" fontId="4" fillId="2" borderId="8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0" fillId="2" borderId="7" xfId="0" applyFill="1" applyBorder="1" applyAlignment="1">
      <alignment horizontal="center" vertical="top"/>
    </xf>
    <xf numFmtId="0" fontId="0" fillId="2" borderId="8" xfId="0" applyFill="1" applyBorder="1" applyAlignment="1">
      <alignment horizontal="center" vertical="top"/>
    </xf>
    <xf numFmtId="0" fontId="0" fillId="2" borderId="6" xfId="0" applyFill="1" applyBorder="1" applyAlignment="1">
      <alignment horizontal="center" vertical="top"/>
    </xf>
    <xf numFmtId="49" fontId="13" fillId="2" borderId="12" xfId="0" applyNumberFormat="1" applyFont="1" applyFill="1" applyBorder="1" applyAlignment="1">
      <alignment horizontal="center" vertical="top" wrapText="1"/>
    </xf>
    <xf numFmtId="49" fontId="13" fillId="2" borderId="13" xfId="0" applyNumberFormat="1" applyFont="1" applyFill="1" applyBorder="1" applyAlignment="1">
      <alignment horizontal="center" vertical="top" wrapText="1"/>
    </xf>
    <xf numFmtId="49" fontId="13" fillId="2" borderId="14" xfId="0" applyNumberFormat="1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left" vertical="top" wrapText="1"/>
    </xf>
    <xf numFmtId="49" fontId="13" fillId="2" borderId="15" xfId="0" applyNumberFormat="1" applyFont="1" applyFill="1" applyBorder="1" applyAlignment="1">
      <alignment horizontal="center" vertical="top" wrapText="1"/>
    </xf>
    <xf numFmtId="49" fontId="13" fillId="2" borderId="16" xfId="0" applyNumberFormat="1" applyFont="1" applyFill="1" applyBorder="1" applyAlignment="1">
      <alignment horizontal="center" vertical="top" wrapText="1"/>
    </xf>
    <xf numFmtId="49" fontId="13" fillId="2" borderId="17" xfId="0" applyNumberFormat="1" applyFont="1" applyFill="1" applyBorder="1" applyAlignment="1">
      <alignment horizontal="center" vertical="top" wrapText="1"/>
    </xf>
    <xf numFmtId="0" fontId="9" fillId="0" borderId="18" xfId="0" applyFont="1" applyBorder="1" applyAlignment="1">
      <alignment horizontal="center" wrapText="1"/>
    </xf>
    <xf numFmtId="0" fontId="9" fillId="0" borderId="19" xfId="0" applyFont="1" applyBorder="1" applyAlignment="1">
      <alignment horizontal="center" wrapText="1"/>
    </xf>
    <xf numFmtId="0" fontId="10" fillId="0" borderId="20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13" fillId="0" borderId="2" xfId="0" applyFont="1" applyFill="1" applyBorder="1" applyAlignment="1">
      <alignment horizontal="center" vertical="top" wrapText="1"/>
    </xf>
    <xf numFmtId="49" fontId="13" fillId="2" borderId="21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0" fontId="1" fillId="2" borderId="8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/>
    </xf>
    <xf numFmtId="0" fontId="7" fillId="2" borderId="8" xfId="0" applyFont="1" applyFill="1" applyBorder="1" applyAlignment="1">
      <alignment horizontal="center" vertical="top"/>
    </xf>
    <xf numFmtId="0" fontId="7" fillId="2" borderId="6" xfId="0" applyFont="1" applyFill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13" fillId="2" borderId="22" xfId="0" applyNumberFormat="1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3" fillId="0" borderId="8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2" borderId="7" xfId="0" applyFont="1" applyFill="1" applyBorder="1" applyAlignment="1">
      <alignment horizontal="center" vertical="top" wrapText="1"/>
    </xf>
    <xf numFmtId="0" fontId="13" fillId="2" borderId="6" xfId="0" applyFont="1" applyFill="1" applyBorder="1" applyAlignment="1">
      <alignment horizontal="center" vertical="top" wrapText="1"/>
    </xf>
    <xf numFmtId="164" fontId="10" fillId="2" borderId="7" xfId="0" applyNumberFormat="1" applyFont="1" applyFill="1" applyBorder="1" applyAlignment="1">
      <alignment horizontal="center" vertical="top" wrapText="1"/>
    </xf>
    <xf numFmtId="164" fontId="10" fillId="2" borderId="6" xfId="0" applyNumberFormat="1" applyFont="1" applyFill="1" applyBorder="1" applyAlignment="1">
      <alignment horizontal="center" vertical="top" wrapText="1"/>
    </xf>
    <xf numFmtId="164" fontId="13" fillId="2" borderId="7" xfId="0" applyNumberFormat="1" applyFont="1" applyFill="1" applyBorder="1" applyAlignment="1">
      <alignment horizontal="center" vertical="top" wrapText="1"/>
    </xf>
    <xf numFmtId="164" fontId="13" fillId="2" borderId="6" xfId="0" applyNumberFormat="1" applyFont="1" applyFill="1" applyBorder="1" applyAlignment="1">
      <alignment horizontal="center" vertical="top" wrapText="1"/>
    </xf>
    <xf numFmtId="164" fontId="13" fillId="2" borderId="7" xfId="0" applyNumberFormat="1" applyFont="1" applyFill="1" applyBorder="1" applyAlignment="1">
      <alignment horizontal="center" vertical="top"/>
    </xf>
    <xf numFmtId="164" fontId="13" fillId="2" borderId="6" xfId="0" applyNumberFormat="1" applyFont="1" applyFill="1" applyBorder="1" applyAlignment="1">
      <alignment horizontal="center" vertical="top"/>
    </xf>
    <xf numFmtId="49" fontId="13" fillId="2" borderId="2" xfId="0" applyNumberFormat="1" applyFont="1" applyFill="1" applyBorder="1" applyAlignment="1">
      <alignment horizontal="center" vertical="top" wrapText="1"/>
    </xf>
    <xf numFmtId="49" fontId="10" fillId="2" borderId="2" xfId="0" applyNumberFormat="1" applyFont="1" applyFill="1" applyBorder="1" applyAlignment="1">
      <alignment horizontal="center" vertical="top" wrapText="1"/>
    </xf>
    <xf numFmtId="0" fontId="10" fillId="2" borderId="18" xfId="0" applyFont="1" applyFill="1" applyBorder="1" applyAlignment="1">
      <alignment horizontal="center" vertical="top" wrapText="1"/>
    </xf>
    <xf numFmtId="0" fontId="10" fillId="2" borderId="19" xfId="0" applyFont="1" applyFill="1" applyBorder="1" applyAlignment="1">
      <alignment horizontal="center" vertical="top" wrapText="1"/>
    </xf>
    <xf numFmtId="0" fontId="10" fillId="2" borderId="22" xfId="0" applyFont="1" applyFill="1" applyBorder="1" applyAlignment="1">
      <alignment horizontal="center" vertical="top" wrapText="1"/>
    </xf>
    <xf numFmtId="0" fontId="10" fillId="2" borderId="23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10" fillId="2" borderId="17" xfId="0" applyFont="1" applyFill="1" applyBorder="1" applyAlignment="1">
      <alignment horizontal="center" vertical="top" wrapText="1"/>
    </xf>
    <xf numFmtId="0" fontId="10" fillId="2" borderId="20" xfId="0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center" vertical="top" wrapText="1"/>
    </xf>
    <xf numFmtId="0" fontId="10" fillId="2" borderId="16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top" wrapText="1"/>
    </xf>
    <xf numFmtId="0" fontId="13" fillId="0" borderId="16" xfId="0" applyFont="1" applyFill="1" applyBorder="1" applyAlignment="1">
      <alignment horizontal="center" vertical="top" wrapText="1"/>
    </xf>
    <xf numFmtId="0" fontId="13" fillId="0" borderId="23" xfId="0" applyFont="1" applyFill="1" applyBorder="1" applyAlignment="1">
      <alignment horizontal="center" vertical="top" wrapText="1"/>
    </xf>
    <xf numFmtId="0" fontId="13" fillId="0" borderId="17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right" vertical="top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left" vertical="top" wrapText="1"/>
    </xf>
    <xf numFmtId="0" fontId="16" fillId="0" borderId="0" xfId="1" applyFont="1" applyFill="1" applyBorder="1" applyAlignment="1">
      <alignment horizontal="center" vertical="center" wrapText="1"/>
    </xf>
    <xf numFmtId="0" fontId="16" fillId="0" borderId="2" xfId="1" applyFont="1" applyFill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left" vertical="top" wrapText="1"/>
    </xf>
    <xf numFmtId="0" fontId="21" fillId="0" borderId="2" xfId="1" applyFont="1" applyFill="1" applyBorder="1" applyAlignment="1">
      <alignment horizontal="left" vertical="top"/>
    </xf>
    <xf numFmtId="0" fontId="6" fillId="0" borderId="2" xfId="0" applyFont="1" applyFill="1" applyBorder="1" applyAlignment="1">
      <alignment horizontal="center" vertical="top"/>
    </xf>
    <xf numFmtId="4" fontId="16" fillId="0" borderId="2" xfId="0" applyNumberFormat="1" applyFont="1" applyFill="1" applyBorder="1" applyAlignment="1">
      <alignment horizontal="center" vertical="top" wrapText="1"/>
    </xf>
    <xf numFmtId="4" fontId="6" fillId="0" borderId="2" xfId="0" applyNumberFormat="1" applyFont="1" applyFill="1" applyBorder="1" applyAlignment="1">
      <alignment horizontal="center" vertical="top" wrapText="1"/>
    </xf>
    <xf numFmtId="3" fontId="16" fillId="0" borderId="2" xfId="0" applyNumberFormat="1" applyFont="1" applyFill="1" applyBorder="1" applyAlignment="1">
      <alignment horizontal="center" vertical="justify" wrapText="1"/>
    </xf>
    <xf numFmtId="0" fontId="6" fillId="0" borderId="0" xfId="2" applyNumberFormat="1" applyFont="1" applyFill="1" applyBorder="1" applyAlignment="1">
      <alignment horizontal="center" vertical="top"/>
    </xf>
    <xf numFmtId="4" fontId="24" fillId="0" borderId="0" xfId="1" applyNumberFormat="1" applyFont="1" applyFill="1" applyBorder="1" applyAlignment="1">
      <alignment horizontal="right" vertical="top" wrapText="1"/>
    </xf>
    <xf numFmtId="2" fontId="16" fillId="0" borderId="2" xfId="1" applyNumberFormat="1" applyFont="1" applyFill="1" applyBorder="1" applyAlignment="1">
      <alignment horizontal="center" vertical="top" wrapText="1"/>
    </xf>
    <xf numFmtId="0" fontId="16" fillId="0" borderId="2" xfId="1" applyFont="1" applyFill="1" applyBorder="1" applyAlignment="1">
      <alignment horizontal="center" vertical="top" wrapText="1"/>
    </xf>
    <xf numFmtId="0" fontId="18" fillId="0" borderId="0" xfId="1" applyFont="1" applyFill="1" applyBorder="1" applyAlignment="1">
      <alignment wrapText="1"/>
    </xf>
    <xf numFmtId="0" fontId="19" fillId="0" borderId="2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left" vertical="top" wrapText="1"/>
    </xf>
    <xf numFmtId="1" fontId="20" fillId="0" borderId="2" xfId="0" applyNumberFormat="1" applyFont="1" applyFill="1" applyBorder="1" applyAlignment="1">
      <alignment horizontal="center" vertical="top"/>
    </xf>
    <xf numFmtId="0" fontId="16" fillId="0" borderId="2" xfId="1" applyFont="1" applyFill="1" applyBorder="1" applyAlignment="1">
      <alignment horizontal="justify" vertical="top" wrapText="1"/>
    </xf>
    <xf numFmtId="0" fontId="16" fillId="0" borderId="2" xfId="1" applyNumberFormat="1" applyFont="1" applyFill="1" applyBorder="1" applyAlignment="1">
      <alignment horizontal="center" vertical="top" wrapText="1"/>
    </xf>
    <xf numFmtId="2" fontId="16" fillId="0" borderId="2" xfId="0" applyNumberFormat="1" applyFont="1" applyFill="1" applyBorder="1" applyAlignment="1">
      <alignment horizontal="center" vertical="justify" wrapText="1"/>
    </xf>
    <xf numFmtId="4" fontId="8" fillId="0" borderId="2" xfId="0" applyNumberFormat="1" applyFont="1" applyFill="1" applyBorder="1" applyAlignment="1">
      <alignment vertical="top"/>
    </xf>
    <xf numFmtId="4" fontId="13" fillId="0" borderId="2" xfId="0" applyNumberFormat="1" applyFont="1" applyFill="1" applyBorder="1" applyAlignment="1">
      <alignment vertical="top"/>
    </xf>
    <xf numFmtId="0" fontId="6" fillId="0" borderId="2" xfId="0" applyFont="1" applyFill="1" applyBorder="1" applyAlignment="1">
      <alignment horizontal="center" vertical="center" wrapText="1"/>
    </xf>
    <xf numFmtId="0" fontId="22" fillId="0" borderId="0" xfId="1" applyFont="1" applyFill="1" applyBorder="1"/>
    <xf numFmtId="0" fontId="18" fillId="0" borderId="2" xfId="1" applyFont="1" applyFill="1" applyBorder="1" applyAlignment="1">
      <alignment horizontal="left" vertical="top" wrapText="1"/>
    </xf>
    <xf numFmtId="0" fontId="16" fillId="0" borderId="2" xfId="1" applyFont="1" applyFill="1" applyBorder="1" applyAlignment="1">
      <alignment horizontal="left" vertical="top" wrapText="1"/>
    </xf>
    <xf numFmtId="164" fontId="13" fillId="0" borderId="2" xfId="0" applyNumberFormat="1" applyFont="1" applyFill="1" applyBorder="1" applyAlignment="1">
      <alignment vertical="top"/>
    </xf>
    <xf numFmtId="4" fontId="8" fillId="0" borderId="2" xfId="1" applyNumberFormat="1" applyFont="1" applyFill="1" applyBorder="1" applyAlignment="1">
      <alignment horizontal="center" vertical="center" wrapText="1"/>
    </xf>
    <xf numFmtId="2" fontId="21" fillId="0" borderId="2" xfId="1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left" vertical="top" wrapText="1"/>
    </xf>
    <xf numFmtId="0" fontId="6" fillId="0" borderId="0" xfId="2" applyFont="1" applyFill="1" applyBorder="1" applyAlignment="1">
      <alignment horizontal="center"/>
    </xf>
    <xf numFmtId="4" fontId="16" fillId="0" borderId="0" xfId="1" applyNumberFormat="1" applyFont="1" applyFill="1" applyBorder="1"/>
    <xf numFmtId="2" fontId="16" fillId="0" borderId="0" xfId="1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2"/>
    <cellStyle name="Обычный_Расчет индикаторов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642938</xdr:colOff>
      <xdr:row>6</xdr:row>
      <xdr:rowOff>0</xdr:rowOff>
    </xdr:from>
    <xdr:ext cx="194454" cy="367645"/>
    <xdr:sp macro="" textlink="">
      <xdr:nvSpPr>
        <xdr:cNvPr id="2" name="TextBox 1"/>
        <xdr:cNvSpPr txBox="1"/>
      </xdr:nvSpPr>
      <xdr:spPr>
        <a:xfrm>
          <a:off x="9169718" y="2537460"/>
          <a:ext cx="194454" cy="3676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642938</xdr:colOff>
      <xdr:row>6</xdr:row>
      <xdr:rowOff>0</xdr:rowOff>
    </xdr:from>
    <xdr:ext cx="194454" cy="367645"/>
    <xdr:sp macro="" textlink="">
      <xdr:nvSpPr>
        <xdr:cNvPr id="3" name="TextBox 2"/>
        <xdr:cNvSpPr txBox="1"/>
      </xdr:nvSpPr>
      <xdr:spPr>
        <a:xfrm>
          <a:off x="9169718" y="2537460"/>
          <a:ext cx="194454" cy="36764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145"/>
  <sheetViews>
    <sheetView topLeftCell="L1" zoomScale="70" zoomScaleNormal="70" workbookViewId="0">
      <selection activeCell="AB1" sqref="AB1:AH4"/>
    </sheetView>
  </sheetViews>
  <sheetFormatPr defaultRowHeight="15"/>
  <cols>
    <col min="2" max="2" width="33.7109375" customWidth="1"/>
    <col min="3" max="3" width="12.28515625" style="1" customWidth="1"/>
    <col min="4" max="5" width="3" style="1" bestFit="1" customWidth="1"/>
    <col min="6" max="6" width="4" style="1" customWidth="1"/>
    <col min="7" max="7" width="7.7109375" style="1" customWidth="1"/>
    <col min="8" max="8" width="15.7109375" style="1" customWidth="1"/>
    <col min="9" max="9" width="14.140625" style="1" customWidth="1"/>
    <col min="10" max="10" width="15" style="2" customWidth="1"/>
    <col min="11" max="11" width="14.85546875" style="2" customWidth="1"/>
    <col min="12" max="17" width="15.42578125" style="2" customWidth="1"/>
    <col min="18" max="20" width="15.42578125" style="1" customWidth="1"/>
    <col min="21" max="21" width="24.7109375" style="1" customWidth="1"/>
    <col min="22" max="24" width="8.85546875" style="1"/>
    <col min="25" max="25" width="8.140625" style="1" customWidth="1"/>
    <col min="26" max="28" width="8.85546875" style="1"/>
    <col min="29" max="29" width="8.7109375" style="3" customWidth="1"/>
    <col min="30" max="30" width="8.85546875" style="3"/>
    <col min="33" max="34" width="8.85546875" style="53"/>
    <col min="266" max="266" width="33.7109375" customWidth="1"/>
    <col min="267" max="267" width="12.28515625" customWidth="1"/>
    <col min="268" max="270" width="3" bestFit="1" customWidth="1"/>
    <col min="271" max="271" width="7.7109375" customWidth="1"/>
    <col min="272" max="272" width="15.7109375" customWidth="1"/>
    <col min="273" max="273" width="13.140625" customWidth="1"/>
    <col min="274" max="274" width="15" customWidth="1"/>
    <col min="275" max="275" width="14.85546875" customWidth="1"/>
    <col min="276" max="276" width="12.85546875" customWidth="1"/>
    <col min="277" max="277" width="24.140625" customWidth="1"/>
    <col min="281" max="281" width="15.42578125" customWidth="1"/>
    <col min="285" max="285" width="11.5703125" customWidth="1"/>
    <col min="522" max="522" width="33.7109375" customWidth="1"/>
    <col min="523" max="523" width="12.28515625" customWidth="1"/>
    <col min="524" max="526" width="3" bestFit="1" customWidth="1"/>
    <col min="527" max="527" width="7.7109375" customWidth="1"/>
    <col min="528" max="528" width="15.7109375" customWidth="1"/>
    <col min="529" max="529" width="13.140625" customWidth="1"/>
    <col min="530" max="530" width="15" customWidth="1"/>
    <col min="531" max="531" width="14.85546875" customWidth="1"/>
    <col min="532" max="532" width="12.85546875" customWidth="1"/>
    <col min="533" max="533" width="24.140625" customWidth="1"/>
    <col min="537" max="537" width="15.42578125" customWidth="1"/>
    <col min="541" max="541" width="11.5703125" customWidth="1"/>
    <col min="778" max="778" width="33.7109375" customWidth="1"/>
    <col min="779" max="779" width="12.28515625" customWidth="1"/>
    <col min="780" max="782" width="3" bestFit="1" customWidth="1"/>
    <col min="783" max="783" width="7.7109375" customWidth="1"/>
    <col min="784" max="784" width="15.7109375" customWidth="1"/>
    <col min="785" max="785" width="13.140625" customWidth="1"/>
    <col min="786" max="786" width="15" customWidth="1"/>
    <col min="787" max="787" width="14.85546875" customWidth="1"/>
    <col min="788" max="788" width="12.85546875" customWidth="1"/>
    <col min="789" max="789" width="24.140625" customWidth="1"/>
    <col min="793" max="793" width="15.42578125" customWidth="1"/>
    <col min="797" max="797" width="11.5703125" customWidth="1"/>
    <col min="1034" max="1034" width="33.7109375" customWidth="1"/>
    <col min="1035" max="1035" width="12.28515625" customWidth="1"/>
    <col min="1036" max="1038" width="3" bestFit="1" customWidth="1"/>
    <col min="1039" max="1039" width="7.7109375" customWidth="1"/>
    <col min="1040" max="1040" width="15.7109375" customWidth="1"/>
    <col min="1041" max="1041" width="13.140625" customWidth="1"/>
    <col min="1042" max="1042" width="15" customWidth="1"/>
    <col min="1043" max="1043" width="14.85546875" customWidth="1"/>
    <col min="1044" max="1044" width="12.85546875" customWidth="1"/>
    <col min="1045" max="1045" width="24.140625" customWidth="1"/>
    <col min="1049" max="1049" width="15.42578125" customWidth="1"/>
    <col min="1053" max="1053" width="11.5703125" customWidth="1"/>
    <col min="1290" max="1290" width="33.7109375" customWidth="1"/>
    <col min="1291" max="1291" width="12.28515625" customWidth="1"/>
    <col min="1292" max="1294" width="3" bestFit="1" customWidth="1"/>
    <col min="1295" max="1295" width="7.7109375" customWidth="1"/>
    <col min="1296" max="1296" width="15.7109375" customWidth="1"/>
    <col min="1297" max="1297" width="13.140625" customWidth="1"/>
    <col min="1298" max="1298" width="15" customWidth="1"/>
    <col min="1299" max="1299" width="14.85546875" customWidth="1"/>
    <col min="1300" max="1300" width="12.85546875" customWidth="1"/>
    <col min="1301" max="1301" width="24.140625" customWidth="1"/>
    <col min="1305" max="1305" width="15.42578125" customWidth="1"/>
    <col min="1309" max="1309" width="11.5703125" customWidth="1"/>
    <col min="1546" max="1546" width="33.7109375" customWidth="1"/>
    <col min="1547" max="1547" width="12.28515625" customWidth="1"/>
    <col min="1548" max="1550" width="3" bestFit="1" customWidth="1"/>
    <col min="1551" max="1551" width="7.7109375" customWidth="1"/>
    <col min="1552" max="1552" width="15.7109375" customWidth="1"/>
    <col min="1553" max="1553" width="13.140625" customWidth="1"/>
    <col min="1554" max="1554" width="15" customWidth="1"/>
    <col min="1555" max="1555" width="14.85546875" customWidth="1"/>
    <col min="1556" max="1556" width="12.85546875" customWidth="1"/>
    <col min="1557" max="1557" width="24.140625" customWidth="1"/>
    <col min="1561" max="1561" width="15.42578125" customWidth="1"/>
    <col min="1565" max="1565" width="11.5703125" customWidth="1"/>
    <col min="1802" max="1802" width="33.7109375" customWidth="1"/>
    <col min="1803" max="1803" width="12.28515625" customWidth="1"/>
    <col min="1804" max="1806" width="3" bestFit="1" customWidth="1"/>
    <col min="1807" max="1807" width="7.7109375" customWidth="1"/>
    <col min="1808" max="1808" width="15.7109375" customWidth="1"/>
    <col min="1809" max="1809" width="13.140625" customWidth="1"/>
    <col min="1810" max="1810" width="15" customWidth="1"/>
    <col min="1811" max="1811" width="14.85546875" customWidth="1"/>
    <col min="1812" max="1812" width="12.85546875" customWidth="1"/>
    <col min="1813" max="1813" width="24.140625" customWidth="1"/>
    <col min="1817" max="1817" width="15.42578125" customWidth="1"/>
    <col min="1821" max="1821" width="11.5703125" customWidth="1"/>
    <col min="2058" max="2058" width="33.7109375" customWidth="1"/>
    <col min="2059" max="2059" width="12.28515625" customWidth="1"/>
    <col min="2060" max="2062" width="3" bestFit="1" customWidth="1"/>
    <col min="2063" max="2063" width="7.7109375" customWidth="1"/>
    <col min="2064" max="2064" width="15.7109375" customWidth="1"/>
    <col min="2065" max="2065" width="13.140625" customWidth="1"/>
    <col min="2066" max="2066" width="15" customWidth="1"/>
    <col min="2067" max="2067" width="14.85546875" customWidth="1"/>
    <col min="2068" max="2068" width="12.85546875" customWidth="1"/>
    <col min="2069" max="2069" width="24.140625" customWidth="1"/>
    <col min="2073" max="2073" width="15.42578125" customWidth="1"/>
    <col min="2077" max="2077" width="11.5703125" customWidth="1"/>
    <col min="2314" max="2314" width="33.7109375" customWidth="1"/>
    <col min="2315" max="2315" width="12.28515625" customWidth="1"/>
    <col min="2316" max="2318" width="3" bestFit="1" customWidth="1"/>
    <col min="2319" max="2319" width="7.7109375" customWidth="1"/>
    <col min="2320" max="2320" width="15.7109375" customWidth="1"/>
    <col min="2321" max="2321" width="13.140625" customWidth="1"/>
    <col min="2322" max="2322" width="15" customWidth="1"/>
    <col min="2323" max="2323" width="14.85546875" customWidth="1"/>
    <col min="2324" max="2324" width="12.85546875" customWidth="1"/>
    <col min="2325" max="2325" width="24.140625" customWidth="1"/>
    <col min="2329" max="2329" width="15.42578125" customWidth="1"/>
    <col min="2333" max="2333" width="11.5703125" customWidth="1"/>
    <col min="2570" max="2570" width="33.7109375" customWidth="1"/>
    <col min="2571" max="2571" width="12.28515625" customWidth="1"/>
    <col min="2572" max="2574" width="3" bestFit="1" customWidth="1"/>
    <col min="2575" max="2575" width="7.7109375" customWidth="1"/>
    <col min="2576" max="2576" width="15.7109375" customWidth="1"/>
    <col min="2577" max="2577" width="13.140625" customWidth="1"/>
    <col min="2578" max="2578" width="15" customWidth="1"/>
    <col min="2579" max="2579" width="14.85546875" customWidth="1"/>
    <col min="2580" max="2580" width="12.85546875" customWidth="1"/>
    <col min="2581" max="2581" width="24.140625" customWidth="1"/>
    <col min="2585" max="2585" width="15.42578125" customWidth="1"/>
    <col min="2589" max="2589" width="11.5703125" customWidth="1"/>
    <col min="2826" max="2826" width="33.7109375" customWidth="1"/>
    <col min="2827" max="2827" width="12.28515625" customWidth="1"/>
    <col min="2828" max="2830" width="3" bestFit="1" customWidth="1"/>
    <col min="2831" max="2831" width="7.7109375" customWidth="1"/>
    <col min="2832" max="2832" width="15.7109375" customWidth="1"/>
    <col min="2833" max="2833" width="13.140625" customWidth="1"/>
    <col min="2834" max="2834" width="15" customWidth="1"/>
    <col min="2835" max="2835" width="14.85546875" customWidth="1"/>
    <col min="2836" max="2836" width="12.85546875" customWidth="1"/>
    <col min="2837" max="2837" width="24.140625" customWidth="1"/>
    <col min="2841" max="2841" width="15.42578125" customWidth="1"/>
    <col min="2845" max="2845" width="11.5703125" customWidth="1"/>
    <col min="3082" max="3082" width="33.7109375" customWidth="1"/>
    <col min="3083" max="3083" width="12.28515625" customWidth="1"/>
    <col min="3084" max="3086" width="3" bestFit="1" customWidth="1"/>
    <col min="3087" max="3087" width="7.7109375" customWidth="1"/>
    <col min="3088" max="3088" width="15.7109375" customWidth="1"/>
    <col min="3089" max="3089" width="13.140625" customWidth="1"/>
    <col min="3090" max="3090" width="15" customWidth="1"/>
    <col min="3091" max="3091" width="14.85546875" customWidth="1"/>
    <col min="3092" max="3092" width="12.85546875" customWidth="1"/>
    <col min="3093" max="3093" width="24.140625" customWidth="1"/>
    <col min="3097" max="3097" width="15.42578125" customWidth="1"/>
    <col min="3101" max="3101" width="11.5703125" customWidth="1"/>
    <col min="3338" max="3338" width="33.7109375" customWidth="1"/>
    <col min="3339" max="3339" width="12.28515625" customWidth="1"/>
    <col min="3340" max="3342" width="3" bestFit="1" customWidth="1"/>
    <col min="3343" max="3343" width="7.7109375" customWidth="1"/>
    <col min="3344" max="3344" width="15.7109375" customWidth="1"/>
    <col min="3345" max="3345" width="13.140625" customWidth="1"/>
    <col min="3346" max="3346" width="15" customWidth="1"/>
    <col min="3347" max="3347" width="14.85546875" customWidth="1"/>
    <col min="3348" max="3348" width="12.85546875" customWidth="1"/>
    <col min="3349" max="3349" width="24.140625" customWidth="1"/>
    <col min="3353" max="3353" width="15.42578125" customWidth="1"/>
    <col min="3357" max="3357" width="11.5703125" customWidth="1"/>
    <col min="3594" max="3594" width="33.7109375" customWidth="1"/>
    <col min="3595" max="3595" width="12.28515625" customWidth="1"/>
    <col min="3596" max="3598" width="3" bestFit="1" customWidth="1"/>
    <col min="3599" max="3599" width="7.7109375" customWidth="1"/>
    <col min="3600" max="3600" width="15.7109375" customWidth="1"/>
    <col min="3601" max="3601" width="13.140625" customWidth="1"/>
    <col min="3602" max="3602" width="15" customWidth="1"/>
    <col min="3603" max="3603" width="14.85546875" customWidth="1"/>
    <col min="3604" max="3604" width="12.85546875" customWidth="1"/>
    <col min="3605" max="3605" width="24.140625" customWidth="1"/>
    <col min="3609" max="3609" width="15.42578125" customWidth="1"/>
    <col min="3613" max="3613" width="11.5703125" customWidth="1"/>
    <col min="3850" max="3850" width="33.7109375" customWidth="1"/>
    <col min="3851" max="3851" width="12.28515625" customWidth="1"/>
    <col min="3852" max="3854" width="3" bestFit="1" customWidth="1"/>
    <col min="3855" max="3855" width="7.7109375" customWidth="1"/>
    <col min="3856" max="3856" width="15.7109375" customWidth="1"/>
    <col min="3857" max="3857" width="13.140625" customWidth="1"/>
    <col min="3858" max="3858" width="15" customWidth="1"/>
    <col min="3859" max="3859" width="14.85546875" customWidth="1"/>
    <col min="3860" max="3860" width="12.85546875" customWidth="1"/>
    <col min="3861" max="3861" width="24.140625" customWidth="1"/>
    <col min="3865" max="3865" width="15.42578125" customWidth="1"/>
    <col min="3869" max="3869" width="11.5703125" customWidth="1"/>
    <col min="4106" max="4106" width="33.7109375" customWidth="1"/>
    <col min="4107" max="4107" width="12.28515625" customWidth="1"/>
    <col min="4108" max="4110" width="3" bestFit="1" customWidth="1"/>
    <col min="4111" max="4111" width="7.7109375" customWidth="1"/>
    <col min="4112" max="4112" width="15.7109375" customWidth="1"/>
    <col min="4113" max="4113" width="13.140625" customWidth="1"/>
    <col min="4114" max="4114" width="15" customWidth="1"/>
    <col min="4115" max="4115" width="14.85546875" customWidth="1"/>
    <col min="4116" max="4116" width="12.85546875" customWidth="1"/>
    <col min="4117" max="4117" width="24.140625" customWidth="1"/>
    <col min="4121" max="4121" width="15.42578125" customWidth="1"/>
    <col min="4125" max="4125" width="11.5703125" customWidth="1"/>
    <col min="4362" max="4362" width="33.7109375" customWidth="1"/>
    <col min="4363" max="4363" width="12.28515625" customWidth="1"/>
    <col min="4364" max="4366" width="3" bestFit="1" customWidth="1"/>
    <col min="4367" max="4367" width="7.7109375" customWidth="1"/>
    <col min="4368" max="4368" width="15.7109375" customWidth="1"/>
    <col min="4369" max="4369" width="13.140625" customWidth="1"/>
    <col min="4370" max="4370" width="15" customWidth="1"/>
    <col min="4371" max="4371" width="14.85546875" customWidth="1"/>
    <col min="4372" max="4372" width="12.85546875" customWidth="1"/>
    <col min="4373" max="4373" width="24.140625" customWidth="1"/>
    <col min="4377" max="4377" width="15.42578125" customWidth="1"/>
    <col min="4381" max="4381" width="11.5703125" customWidth="1"/>
    <col min="4618" max="4618" width="33.7109375" customWidth="1"/>
    <col min="4619" max="4619" width="12.28515625" customWidth="1"/>
    <col min="4620" max="4622" width="3" bestFit="1" customWidth="1"/>
    <col min="4623" max="4623" width="7.7109375" customWidth="1"/>
    <col min="4624" max="4624" width="15.7109375" customWidth="1"/>
    <col min="4625" max="4625" width="13.140625" customWidth="1"/>
    <col min="4626" max="4626" width="15" customWidth="1"/>
    <col min="4627" max="4627" width="14.85546875" customWidth="1"/>
    <col min="4628" max="4628" width="12.85546875" customWidth="1"/>
    <col min="4629" max="4629" width="24.140625" customWidth="1"/>
    <col min="4633" max="4633" width="15.42578125" customWidth="1"/>
    <col min="4637" max="4637" width="11.5703125" customWidth="1"/>
    <col min="4874" max="4874" width="33.7109375" customWidth="1"/>
    <col min="4875" max="4875" width="12.28515625" customWidth="1"/>
    <col min="4876" max="4878" width="3" bestFit="1" customWidth="1"/>
    <col min="4879" max="4879" width="7.7109375" customWidth="1"/>
    <col min="4880" max="4880" width="15.7109375" customWidth="1"/>
    <col min="4881" max="4881" width="13.140625" customWidth="1"/>
    <col min="4882" max="4882" width="15" customWidth="1"/>
    <col min="4883" max="4883" width="14.85546875" customWidth="1"/>
    <col min="4884" max="4884" width="12.85546875" customWidth="1"/>
    <col min="4885" max="4885" width="24.140625" customWidth="1"/>
    <col min="4889" max="4889" width="15.42578125" customWidth="1"/>
    <col min="4893" max="4893" width="11.5703125" customWidth="1"/>
    <col min="5130" max="5130" width="33.7109375" customWidth="1"/>
    <col min="5131" max="5131" width="12.28515625" customWidth="1"/>
    <col min="5132" max="5134" width="3" bestFit="1" customWidth="1"/>
    <col min="5135" max="5135" width="7.7109375" customWidth="1"/>
    <col min="5136" max="5136" width="15.7109375" customWidth="1"/>
    <col min="5137" max="5137" width="13.140625" customWidth="1"/>
    <col min="5138" max="5138" width="15" customWidth="1"/>
    <col min="5139" max="5139" width="14.85546875" customWidth="1"/>
    <col min="5140" max="5140" width="12.85546875" customWidth="1"/>
    <col min="5141" max="5141" width="24.140625" customWidth="1"/>
    <col min="5145" max="5145" width="15.42578125" customWidth="1"/>
    <col min="5149" max="5149" width="11.5703125" customWidth="1"/>
    <col min="5386" max="5386" width="33.7109375" customWidth="1"/>
    <col min="5387" max="5387" width="12.28515625" customWidth="1"/>
    <col min="5388" max="5390" width="3" bestFit="1" customWidth="1"/>
    <col min="5391" max="5391" width="7.7109375" customWidth="1"/>
    <col min="5392" max="5392" width="15.7109375" customWidth="1"/>
    <col min="5393" max="5393" width="13.140625" customWidth="1"/>
    <col min="5394" max="5394" width="15" customWidth="1"/>
    <col min="5395" max="5395" width="14.85546875" customWidth="1"/>
    <col min="5396" max="5396" width="12.85546875" customWidth="1"/>
    <col min="5397" max="5397" width="24.140625" customWidth="1"/>
    <col min="5401" max="5401" width="15.42578125" customWidth="1"/>
    <col min="5405" max="5405" width="11.5703125" customWidth="1"/>
    <col min="5642" max="5642" width="33.7109375" customWidth="1"/>
    <col min="5643" max="5643" width="12.28515625" customWidth="1"/>
    <col min="5644" max="5646" width="3" bestFit="1" customWidth="1"/>
    <col min="5647" max="5647" width="7.7109375" customWidth="1"/>
    <col min="5648" max="5648" width="15.7109375" customWidth="1"/>
    <col min="5649" max="5649" width="13.140625" customWidth="1"/>
    <col min="5650" max="5650" width="15" customWidth="1"/>
    <col min="5651" max="5651" width="14.85546875" customWidth="1"/>
    <col min="5652" max="5652" width="12.85546875" customWidth="1"/>
    <col min="5653" max="5653" width="24.140625" customWidth="1"/>
    <col min="5657" max="5657" width="15.42578125" customWidth="1"/>
    <col min="5661" max="5661" width="11.5703125" customWidth="1"/>
    <col min="5898" max="5898" width="33.7109375" customWidth="1"/>
    <col min="5899" max="5899" width="12.28515625" customWidth="1"/>
    <col min="5900" max="5902" width="3" bestFit="1" customWidth="1"/>
    <col min="5903" max="5903" width="7.7109375" customWidth="1"/>
    <col min="5904" max="5904" width="15.7109375" customWidth="1"/>
    <col min="5905" max="5905" width="13.140625" customWidth="1"/>
    <col min="5906" max="5906" width="15" customWidth="1"/>
    <col min="5907" max="5907" width="14.85546875" customWidth="1"/>
    <col min="5908" max="5908" width="12.85546875" customWidth="1"/>
    <col min="5909" max="5909" width="24.140625" customWidth="1"/>
    <col min="5913" max="5913" width="15.42578125" customWidth="1"/>
    <col min="5917" max="5917" width="11.5703125" customWidth="1"/>
    <col min="6154" max="6154" width="33.7109375" customWidth="1"/>
    <col min="6155" max="6155" width="12.28515625" customWidth="1"/>
    <col min="6156" max="6158" width="3" bestFit="1" customWidth="1"/>
    <col min="6159" max="6159" width="7.7109375" customWidth="1"/>
    <col min="6160" max="6160" width="15.7109375" customWidth="1"/>
    <col min="6161" max="6161" width="13.140625" customWidth="1"/>
    <col min="6162" max="6162" width="15" customWidth="1"/>
    <col min="6163" max="6163" width="14.85546875" customWidth="1"/>
    <col min="6164" max="6164" width="12.85546875" customWidth="1"/>
    <col min="6165" max="6165" width="24.140625" customWidth="1"/>
    <col min="6169" max="6169" width="15.42578125" customWidth="1"/>
    <col min="6173" max="6173" width="11.5703125" customWidth="1"/>
    <col min="6410" max="6410" width="33.7109375" customWidth="1"/>
    <col min="6411" max="6411" width="12.28515625" customWidth="1"/>
    <col min="6412" max="6414" width="3" bestFit="1" customWidth="1"/>
    <col min="6415" max="6415" width="7.7109375" customWidth="1"/>
    <col min="6416" max="6416" width="15.7109375" customWidth="1"/>
    <col min="6417" max="6417" width="13.140625" customWidth="1"/>
    <col min="6418" max="6418" width="15" customWidth="1"/>
    <col min="6419" max="6419" width="14.85546875" customWidth="1"/>
    <col min="6420" max="6420" width="12.85546875" customWidth="1"/>
    <col min="6421" max="6421" width="24.140625" customWidth="1"/>
    <col min="6425" max="6425" width="15.42578125" customWidth="1"/>
    <col min="6429" max="6429" width="11.5703125" customWidth="1"/>
    <col min="6666" max="6666" width="33.7109375" customWidth="1"/>
    <col min="6667" max="6667" width="12.28515625" customWidth="1"/>
    <col min="6668" max="6670" width="3" bestFit="1" customWidth="1"/>
    <col min="6671" max="6671" width="7.7109375" customWidth="1"/>
    <col min="6672" max="6672" width="15.7109375" customWidth="1"/>
    <col min="6673" max="6673" width="13.140625" customWidth="1"/>
    <col min="6674" max="6674" width="15" customWidth="1"/>
    <col min="6675" max="6675" width="14.85546875" customWidth="1"/>
    <col min="6676" max="6676" width="12.85546875" customWidth="1"/>
    <col min="6677" max="6677" width="24.140625" customWidth="1"/>
    <col min="6681" max="6681" width="15.42578125" customWidth="1"/>
    <col min="6685" max="6685" width="11.5703125" customWidth="1"/>
    <col min="6922" max="6922" width="33.7109375" customWidth="1"/>
    <col min="6923" max="6923" width="12.28515625" customWidth="1"/>
    <col min="6924" max="6926" width="3" bestFit="1" customWidth="1"/>
    <col min="6927" max="6927" width="7.7109375" customWidth="1"/>
    <col min="6928" max="6928" width="15.7109375" customWidth="1"/>
    <col min="6929" max="6929" width="13.140625" customWidth="1"/>
    <col min="6930" max="6930" width="15" customWidth="1"/>
    <col min="6931" max="6931" width="14.85546875" customWidth="1"/>
    <col min="6932" max="6932" width="12.85546875" customWidth="1"/>
    <col min="6933" max="6933" width="24.140625" customWidth="1"/>
    <col min="6937" max="6937" width="15.42578125" customWidth="1"/>
    <col min="6941" max="6941" width="11.5703125" customWidth="1"/>
    <col min="7178" max="7178" width="33.7109375" customWidth="1"/>
    <col min="7179" max="7179" width="12.28515625" customWidth="1"/>
    <col min="7180" max="7182" width="3" bestFit="1" customWidth="1"/>
    <col min="7183" max="7183" width="7.7109375" customWidth="1"/>
    <col min="7184" max="7184" width="15.7109375" customWidth="1"/>
    <col min="7185" max="7185" width="13.140625" customWidth="1"/>
    <col min="7186" max="7186" width="15" customWidth="1"/>
    <col min="7187" max="7187" width="14.85546875" customWidth="1"/>
    <col min="7188" max="7188" width="12.85546875" customWidth="1"/>
    <col min="7189" max="7189" width="24.140625" customWidth="1"/>
    <col min="7193" max="7193" width="15.42578125" customWidth="1"/>
    <col min="7197" max="7197" width="11.5703125" customWidth="1"/>
    <col min="7434" max="7434" width="33.7109375" customWidth="1"/>
    <col min="7435" max="7435" width="12.28515625" customWidth="1"/>
    <col min="7436" max="7438" width="3" bestFit="1" customWidth="1"/>
    <col min="7439" max="7439" width="7.7109375" customWidth="1"/>
    <col min="7440" max="7440" width="15.7109375" customWidth="1"/>
    <col min="7441" max="7441" width="13.140625" customWidth="1"/>
    <col min="7442" max="7442" width="15" customWidth="1"/>
    <col min="7443" max="7443" width="14.85546875" customWidth="1"/>
    <col min="7444" max="7444" width="12.85546875" customWidth="1"/>
    <col min="7445" max="7445" width="24.140625" customWidth="1"/>
    <col min="7449" max="7449" width="15.42578125" customWidth="1"/>
    <col min="7453" max="7453" width="11.5703125" customWidth="1"/>
    <col min="7690" max="7690" width="33.7109375" customWidth="1"/>
    <col min="7691" max="7691" width="12.28515625" customWidth="1"/>
    <col min="7692" max="7694" width="3" bestFit="1" customWidth="1"/>
    <col min="7695" max="7695" width="7.7109375" customWidth="1"/>
    <col min="7696" max="7696" width="15.7109375" customWidth="1"/>
    <col min="7697" max="7697" width="13.140625" customWidth="1"/>
    <col min="7698" max="7698" width="15" customWidth="1"/>
    <col min="7699" max="7699" width="14.85546875" customWidth="1"/>
    <col min="7700" max="7700" width="12.85546875" customWidth="1"/>
    <col min="7701" max="7701" width="24.140625" customWidth="1"/>
    <col min="7705" max="7705" width="15.42578125" customWidth="1"/>
    <col min="7709" max="7709" width="11.5703125" customWidth="1"/>
    <col min="7946" max="7946" width="33.7109375" customWidth="1"/>
    <col min="7947" max="7947" width="12.28515625" customWidth="1"/>
    <col min="7948" max="7950" width="3" bestFit="1" customWidth="1"/>
    <col min="7951" max="7951" width="7.7109375" customWidth="1"/>
    <col min="7952" max="7952" width="15.7109375" customWidth="1"/>
    <col min="7953" max="7953" width="13.140625" customWidth="1"/>
    <col min="7954" max="7954" width="15" customWidth="1"/>
    <col min="7955" max="7955" width="14.85546875" customWidth="1"/>
    <col min="7956" max="7956" width="12.85546875" customWidth="1"/>
    <col min="7957" max="7957" width="24.140625" customWidth="1"/>
    <col min="7961" max="7961" width="15.42578125" customWidth="1"/>
    <col min="7965" max="7965" width="11.5703125" customWidth="1"/>
    <col min="8202" max="8202" width="33.7109375" customWidth="1"/>
    <col min="8203" max="8203" width="12.28515625" customWidth="1"/>
    <col min="8204" max="8206" width="3" bestFit="1" customWidth="1"/>
    <col min="8207" max="8207" width="7.7109375" customWidth="1"/>
    <col min="8208" max="8208" width="15.7109375" customWidth="1"/>
    <col min="8209" max="8209" width="13.140625" customWidth="1"/>
    <col min="8210" max="8210" width="15" customWidth="1"/>
    <col min="8211" max="8211" width="14.85546875" customWidth="1"/>
    <col min="8212" max="8212" width="12.85546875" customWidth="1"/>
    <col min="8213" max="8213" width="24.140625" customWidth="1"/>
    <col min="8217" max="8217" width="15.42578125" customWidth="1"/>
    <col min="8221" max="8221" width="11.5703125" customWidth="1"/>
    <col min="8458" max="8458" width="33.7109375" customWidth="1"/>
    <col min="8459" max="8459" width="12.28515625" customWidth="1"/>
    <col min="8460" max="8462" width="3" bestFit="1" customWidth="1"/>
    <col min="8463" max="8463" width="7.7109375" customWidth="1"/>
    <col min="8464" max="8464" width="15.7109375" customWidth="1"/>
    <col min="8465" max="8465" width="13.140625" customWidth="1"/>
    <col min="8466" max="8466" width="15" customWidth="1"/>
    <col min="8467" max="8467" width="14.85546875" customWidth="1"/>
    <col min="8468" max="8468" width="12.85546875" customWidth="1"/>
    <col min="8469" max="8469" width="24.140625" customWidth="1"/>
    <col min="8473" max="8473" width="15.42578125" customWidth="1"/>
    <col min="8477" max="8477" width="11.5703125" customWidth="1"/>
    <col min="8714" max="8714" width="33.7109375" customWidth="1"/>
    <col min="8715" max="8715" width="12.28515625" customWidth="1"/>
    <col min="8716" max="8718" width="3" bestFit="1" customWidth="1"/>
    <col min="8719" max="8719" width="7.7109375" customWidth="1"/>
    <col min="8720" max="8720" width="15.7109375" customWidth="1"/>
    <col min="8721" max="8721" width="13.140625" customWidth="1"/>
    <col min="8722" max="8722" width="15" customWidth="1"/>
    <col min="8723" max="8723" width="14.85546875" customWidth="1"/>
    <col min="8724" max="8724" width="12.85546875" customWidth="1"/>
    <col min="8725" max="8725" width="24.140625" customWidth="1"/>
    <col min="8729" max="8729" width="15.42578125" customWidth="1"/>
    <col min="8733" max="8733" width="11.5703125" customWidth="1"/>
    <col min="8970" max="8970" width="33.7109375" customWidth="1"/>
    <col min="8971" max="8971" width="12.28515625" customWidth="1"/>
    <col min="8972" max="8974" width="3" bestFit="1" customWidth="1"/>
    <col min="8975" max="8975" width="7.7109375" customWidth="1"/>
    <col min="8976" max="8976" width="15.7109375" customWidth="1"/>
    <col min="8977" max="8977" width="13.140625" customWidth="1"/>
    <col min="8978" max="8978" width="15" customWidth="1"/>
    <col min="8979" max="8979" width="14.85546875" customWidth="1"/>
    <col min="8980" max="8980" width="12.85546875" customWidth="1"/>
    <col min="8981" max="8981" width="24.140625" customWidth="1"/>
    <col min="8985" max="8985" width="15.42578125" customWidth="1"/>
    <col min="8989" max="8989" width="11.5703125" customWidth="1"/>
    <col min="9226" max="9226" width="33.7109375" customWidth="1"/>
    <col min="9227" max="9227" width="12.28515625" customWidth="1"/>
    <col min="9228" max="9230" width="3" bestFit="1" customWidth="1"/>
    <col min="9231" max="9231" width="7.7109375" customWidth="1"/>
    <col min="9232" max="9232" width="15.7109375" customWidth="1"/>
    <col min="9233" max="9233" width="13.140625" customWidth="1"/>
    <col min="9234" max="9234" width="15" customWidth="1"/>
    <col min="9235" max="9235" width="14.85546875" customWidth="1"/>
    <col min="9236" max="9236" width="12.85546875" customWidth="1"/>
    <col min="9237" max="9237" width="24.140625" customWidth="1"/>
    <col min="9241" max="9241" width="15.42578125" customWidth="1"/>
    <col min="9245" max="9245" width="11.5703125" customWidth="1"/>
    <col min="9482" max="9482" width="33.7109375" customWidth="1"/>
    <col min="9483" max="9483" width="12.28515625" customWidth="1"/>
    <col min="9484" max="9486" width="3" bestFit="1" customWidth="1"/>
    <col min="9487" max="9487" width="7.7109375" customWidth="1"/>
    <col min="9488" max="9488" width="15.7109375" customWidth="1"/>
    <col min="9489" max="9489" width="13.140625" customWidth="1"/>
    <col min="9490" max="9490" width="15" customWidth="1"/>
    <col min="9491" max="9491" width="14.85546875" customWidth="1"/>
    <col min="9492" max="9492" width="12.85546875" customWidth="1"/>
    <col min="9493" max="9493" width="24.140625" customWidth="1"/>
    <col min="9497" max="9497" width="15.42578125" customWidth="1"/>
    <col min="9501" max="9501" width="11.5703125" customWidth="1"/>
    <col min="9738" max="9738" width="33.7109375" customWidth="1"/>
    <col min="9739" max="9739" width="12.28515625" customWidth="1"/>
    <col min="9740" max="9742" width="3" bestFit="1" customWidth="1"/>
    <col min="9743" max="9743" width="7.7109375" customWidth="1"/>
    <col min="9744" max="9744" width="15.7109375" customWidth="1"/>
    <col min="9745" max="9745" width="13.140625" customWidth="1"/>
    <col min="9746" max="9746" width="15" customWidth="1"/>
    <col min="9747" max="9747" width="14.85546875" customWidth="1"/>
    <col min="9748" max="9748" width="12.85546875" customWidth="1"/>
    <col min="9749" max="9749" width="24.140625" customWidth="1"/>
    <col min="9753" max="9753" width="15.42578125" customWidth="1"/>
    <col min="9757" max="9757" width="11.5703125" customWidth="1"/>
    <col min="9994" max="9994" width="33.7109375" customWidth="1"/>
    <col min="9995" max="9995" width="12.28515625" customWidth="1"/>
    <col min="9996" max="9998" width="3" bestFit="1" customWidth="1"/>
    <col min="9999" max="9999" width="7.7109375" customWidth="1"/>
    <col min="10000" max="10000" width="15.7109375" customWidth="1"/>
    <col min="10001" max="10001" width="13.140625" customWidth="1"/>
    <col min="10002" max="10002" width="15" customWidth="1"/>
    <col min="10003" max="10003" width="14.85546875" customWidth="1"/>
    <col min="10004" max="10004" width="12.85546875" customWidth="1"/>
    <col min="10005" max="10005" width="24.140625" customWidth="1"/>
    <col min="10009" max="10009" width="15.42578125" customWidth="1"/>
    <col min="10013" max="10013" width="11.5703125" customWidth="1"/>
    <col min="10250" max="10250" width="33.7109375" customWidth="1"/>
    <col min="10251" max="10251" width="12.28515625" customWidth="1"/>
    <col min="10252" max="10254" width="3" bestFit="1" customWidth="1"/>
    <col min="10255" max="10255" width="7.7109375" customWidth="1"/>
    <col min="10256" max="10256" width="15.7109375" customWidth="1"/>
    <col min="10257" max="10257" width="13.140625" customWidth="1"/>
    <col min="10258" max="10258" width="15" customWidth="1"/>
    <col min="10259" max="10259" width="14.85546875" customWidth="1"/>
    <col min="10260" max="10260" width="12.85546875" customWidth="1"/>
    <col min="10261" max="10261" width="24.140625" customWidth="1"/>
    <col min="10265" max="10265" width="15.42578125" customWidth="1"/>
    <col min="10269" max="10269" width="11.5703125" customWidth="1"/>
    <col min="10506" max="10506" width="33.7109375" customWidth="1"/>
    <col min="10507" max="10507" width="12.28515625" customWidth="1"/>
    <col min="10508" max="10510" width="3" bestFit="1" customWidth="1"/>
    <col min="10511" max="10511" width="7.7109375" customWidth="1"/>
    <col min="10512" max="10512" width="15.7109375" customWidth="1"/>
    <col min="10513" max="10513" width="13.140625" customWidth="1"/>
    <col min="10514" max="10514" width="15" customWidth="1"/>
    <col min="10515" max="10515" width="14.85546875" customWidth="1"/>
    <col min="10516" max="10516" width="12.85546875" customWidth="1"/>
    <col min="10517" max="10517" width="24.140625" customWidth="1"/>
    <col min="10521" max="10521" width="15.42578125" customWidth="1"/>
    <col min="10525" max="10525" width="11.5703125" customWidth="1"/>
    <col min="10762" max="10762" width="33.7109375" customWidth="1"/>
    <col min="10763" max="10763" width="12.28515625" customWidth="1"/>
    <col min="10764" max="10766" width="3" bestFit="1" customWidth="1"/>
    <col min="10767" max="10767" width="7.7109375" customWidth="1"/>
    <col min="10768" max="10768" width="15.7109375" customWidth="1"/>
    <col min="10769" max="10769" width="13.140625" customWidth="1"/>
    <col min="10770" max="10770" width="15" customWidth="1"/>
    <col min="10771" max="10771" width="14.85546875" customWidth="1"/>
    <col min="10772" max="10772" width="12.85546875" customWidth="1"/>
    <col min="10773" max="10773" width="24.140625" customWidth="1"/>
    <col min="10777" max="10777" width="15.42578125" customWidth="1"/>
    <col min="10781" max="10781" width="11.5703125" customWidth="1"/>
    <col min="11018" max="11018" width="33.7109375" customWidth="1"/>
    <col min="11019" max="11019" width="12.28515625" customWidth="1"/>
    <col min="11020" max="11022" width="3" bestFit="1" customWidth="1"/>
    <col min="11023" max="11023" width="7.7109375" customWidth="1"/>
    <col min="11024" max="11024" width="15.7109375" customWidth="1"/>
    <col min="11025" max="11025" width="13.140625" customWidth="1"/>
    <col min="11026" max="11026" width="15" customWidth="1"/>
    <col min="11027" max="11027" width="14.85546875" customWidth="1"/>
    <col min="11028" max="11028" width="12.85546875" customWidth="1"/>
    <col min="11029" max="11029" width="24.140625" customWidth="1"/>
    <col min="11033" max="11033" width="15.42578125" customWidth="1"/>
    <col min="11037" max="11037" width="11.5703125" customWidth="1"/>
    <col min="11274" max="11274" width="33.7109375" customWidth="1"/>
    <col min="11275" max="11275" width="12.28515625" customWidth="1"/>
    <col min="11276" max="11278" width="3" bestFit="1" customWidth="1"/>
    <col min="11279" max="11279" width="7.7109375" customWidth="1"/>
    <col min="11280" max="11280" width="15.7109375" customWidth="1"/>
    <col min="11281" max="11281" width="13.140625" customWidth="1"/>
    <col min="11282" max="11282" width="15" customWidth="1"/>
    <col min="11283" max="11283" width="14.85546875" customWidth="1"/>
    <col min="11284" max="11284" width="12.85546875" customWidth="1"/>
    <col min="11285" max="11285" width="24.140625" customWidth="1"/>
    <col min="11289" max="11289" width="15.42578125" customWidth="1"/>
    <col min="11293" max="11293" width="11.5703125" customWidth="1"/>
    <col min="11530" max="11530" width="33.7109375" customWidth="1"/>
    <col min="11531" max="11531" width="12.28515625" customWidth="1"/>
    <col min="11532" max="11534" width="3" bestFit="1" customWidth="1"/>
    <col min="11535" max="11535" width="7.7109375" customWidth="1"/>
    <col min="11536" max="11536" width="15.7109375" customWidth="1"/>
    <col min="11537" max="11537" width="13.140625" customWidth="1"/>
    <col min="11538" max="11538" width="15" customWidth="1"/>
    <col min="11539" max="11539" width="14.85546875" customWidth="1"/>
    <col min="11540" max="11540" width="12.85546875" customWidth="1"/>
    <col min="11541" max="11541" width="24.140625" customWidth="1"/>
    <col min="11545" max="11545" width="15.42578125" customWidth="1"/>
    <col min="11549" max="11549" width="11.5703125" customWidth="1"/>
    <col min="11786" max="11786" width="33.7109375" customWidth="1"/>
    <col min="11787" max="11787" width="12.28515625" customWidth="1"/>
    <col min="11788" max="11790" width="3" bestFit="1" customWidth="1"/>
    <col min="11791" max="11791" width="7.7109375" customWidth="1"/>
    <col min="11792" max="11792" width="15.7109375" customWidth="1"/>
    <col min="11793" max="11793" width="13.140625" customWidth="1"/>
    <col min="11794" max="11794" width="15" customWidth="1"/>
    <col min="11795" max="11795" width="14.85546875" customWidth="1"/>
    <col min="11796" max="11796" width="12.85546875" customWidth="1"/>
    <col min="11797" max="11797" width="24.140625" customWidth="1"/>
    <col min="11801" max="11801" width="15.42578125" customWidth="1"/>
    <col min="11805" max="11805" width="11.5703125" customWidth="1"/>
    <col min="12042" max="12042" width="33.7109375" customWidth="1"/>
    <col min="12043" max="12043" width="12.28515625" customWidth="1"/>
    <col min="12044" max="12046" width="3" bestFit="1" customWidth="1"/>
    <col min="12047" max="12047" width="7.7109375" customWidth="1"/>
    <col min="12048" max="12048" width="15.7109375" customWidth="1"/>
    <col min="12049" max="12049" width="13.140625" customWidth="1"/>
    <col min="12050" max="12050" width="15" customWidth="1"/>
    <col min="12051" max="12051" width="14.85546875" customWidth="1"/>
    <col min="12052" max="12052" width="12.85546875" customWidth="1"/>
    <col min="12053" max="12053" width="24.140625" customWidth="1"/>
    <col min="12057" max="12057" width="15.42578125" customWidth="1"/>
    <col min="12061" max="12061" width="11.5703125" customWidth="1"/>
    <col min="12298" max="12298" width="33.7109375" customWidth="1"/>
    <col min="12299" max="12299" width="12.28515625" customWidth="1"/>
    <col min="12300" max="12302" width="3" bestFit="1" customWidth="1"/>
    <col min="12303" max="12303" width="7.7109375" customWidth="1"/>
    <col min="12304" max="12304" width="15.7109375" customWidth="1"/>
    <col min="12305" max="12305" width="13.140625" customWidth="1"/>
    <col min="12306" max="12306" width="15" customWidth="1"/>
    <col min="12307" max="12307" width="14.85546875" customWidth="1"/>
    <col min="12308" max="12308" width="12.85546875" customWidth="1"/>
    <col min="12309" max="12309" width="24.140625" customWidth="1"/>
    <col min="12313" max="12313" width="15.42578125" customWidth="1"/>
    <col min="12317" max="12317" width="11.5703125" customWidth="1"/>
    <col min="12554" max="12554" width="33.7109375" customWidth="1"/>
    <col min="12555" max="12555" width="12.28515625" customWidth="1"/>
    <col min="12556" max="12558" width="3" bestFit="1" customWidth="1"/>
    <col min="12559" max="12559" width="7.7109375" customWidth="1"/>
    <col min="12560" max="12560" width="15.7109375" customWidth="1"/>
    <col min="12561" max="12561" width="13.140625" customWidth="1"/>
    <col min="12562" max="12562" width="15" customWidth="1"/>
    <col min="12563" max="12563" width="14.85546875" customWidth="1"/>
    <col min="12564" max="12564" width="12.85546875" customWidth="1"/>
    <col min="12565" max="12565" width="24.140625" customWidth="1"/>
    <col min="12569" max="12569" width="15.42578125" customWidth="1"/>
    <col min="12573" max="12573" width="11.5703125" customWidth="1"/>
    <col min="12810" max="12810" width="33.7109375" customWidth="1"/>
    <col min="12811" max="12811" width="12.28515625" customWidth="1"/>
    <col min="12812" max="12814" width="3" bestFit="1" customWidth="1"/>
    <col min="12815" max="12815" width="7.7109375" customWidth="1"/>
    <col min="12816" max="12816" width="15.7109375" customWidth="1"/>
    <col min="12817" max="12817" width="13.140625" customWidth="1"/>
    <col min="12818" max="12818" width="15" customWidth="1"/>
    <col min="12819" max="12819" width="14.85546875" customWidth="1"/>
    <col min="12820" max="12820" width="12.85546875" customWidth="1"/>
    <col min="12821" max="12821" width="24.140625" customWidth="1"/>
    <col min="12825" max="12825" width="15.42578125" customWidth="1"/>
    <col min="12829" max="12829" width="11.5703125" customWidth="1"/>
    <col min="13066" max="13066" width="33.7109375" customWidth="1"/>
    <col min="13067" max="13067" width="12.28515625" customWidth="1"/>
    <col min="13068" max="13070" width="3" bestFit="1" customWidth="1"/>
    <col min="13071" max="13071" width="7.7109375" customWidth="1"/>
    <col min="13072" max="13072" width="15.7109375" customWidth="1"/>
    <col min="13073" max="13073" width="13.140625" customWidth="1"/>
    <col min="13074" max="13074" width="15" customWidth="1"/>
    <col min="13075" max="13075" width="14.85546875" customWidth="1"/>
    <col min="13076" max="13076" width="12.85546875" customWidth="1"/>
    <col min="13077" max="13077" width="24.140625" customWidth="1"/>
    <col min="13081" max="13081" width="15.42578125" customWidth="1"/>
    <col min="13085" max="13085" width="11.5703125" customWidth="1"/>
    <col min="13322" max="13322" width="33.7109375" customWidth="1"/>
    <col min="13323" max="13323" width="12.28515625" customWidth="1"/>
    <col min="13324" max="13326" width="3" bestFit="1" customWidth="1"/>
    <col min="13327" max="13327" width="7.7109375" customWidth="1"/>
    <col min="13328" max="13328" width="15.7109375" customWidth="1"/>
    <col min="13329" max="13329" width="13.140625" customWidth="1"/>
    <col min="13330" max="13330" width="15" customWidth="1"/>
    <col min="13331" max="13331" width="14.85546875" customWidth="1"/>
    <col min="13332" max="13332" width="12.85546875" customWidth="1"/>
    <col min="13333" max="13333" width="24.140625" customWidth="1"/>
    <col min="13337" max="13337" width="15.42578125" customWidth="1"/>
    <col min="13341" max="13341" width="11.5703125" customWidth="1"/>
    <col min="13578" max="13578" width="33.7109375" customWidth="1"/>
    <col min="13579" max="13579" width="12.28515625" customWidth="1"/>
    <col min="13580" max="13582" width="3" bestFit="1" customWidth="1"/>
    <col min="13583" max="13583" width="7.7109375" customWidth="1"/>
    <col min="13584" max="13584" width="15.7109375" customWidth="1"/>
    <col min="13585" max="13585" width="13.140625" customWidth="1"/>
    <col min="13586" max="13586" width="15" customWidth="1"/>
    <col min="13587" max="13587" width="14.85546875" customWidth="1"/>
    <col min="13588" max="13588" width="12.85546875" customWidth="1"/>
    <col min="13589" max="13589" width="24.140625" customWidth="1"/>
    <col min="13593" max="13593" width="15.42578125" customWidth="1"/>
    <col min="13597" max="13597" width="11.5703125" customWidth="1"/>
    <col min="13834" max="13834" width="33.7109375" customWidth="1"/>
    <col min="13835" max="13835" width="12.28515625" customWidth="1"/>
    <col min="13836" max="13838" width="3" bestFit="1" customWidth="1"/>
    <col min="13839" max="13839" width="7.7109375" customWidth="1"/>
    <col min="13840" max="13840" width="15.7109375" customWidth="1"/>
    <col min="13841" max="13841" width="13.140625" customWidth="1"/>
    <col min="13842" max="13842" width="15" customWidth="1"/>
    <col min="13843" max="13843" width="14.85546875" customWidth="1"/>
    <col min="13844" max="13844" width="12.85546875" customWidth="1"/>
    <col min="13845" max="13845" width="24.140625" customWidth="1"/>
    <col min="13849" max="13849" width="15.42578125" customWidth="1"/>
    <col min="13853" max="13853" width="11.5703125" customWidth="1"/>
    <col min="14090" max="14090" width="33.7109375" customWidth="1"/>
    <col min="14091" max="14091" width="12.28515625" customWidth="1"/>
    <col min="14092" max="14094" width="3" bestFit="1" customWidth="1"/>
    <col min="14095" max="14095" width="7.7109375" customWidth="1"/>
    <col min="14096" max="14096" width="15.7109375" customWidth="1"/>
    <col min="14097" max="14097" width="13.140625" customWidth="1"/>
    <col min="14098" max="14098" width="15" customWidth="1"/>
    <col min="14099" max="14099" width="14.85546875" customWidth="1"/>
    <col min="14100" max="14100" width="12.85546875" customWidth="1"/>
    <col min="14101" max="14101" width="24.140625" customWidth="1"/>
    <col min="14105" max="14105" width="15.42578125" customWidth="1"/>
    <col min="14109" max="14109" width="11.5703125" customWidth="1"/>
    <col min="14346" max="14346" width="33.7109375" customWidth="1"/>
    <col min="14347" max="14347" width="12.28515625" customWidth="1"/>
    <col min="14348" max="14350" width="3" bestFit="1" customWidth="1"/>
    <col min="14351" max="14351" width="7.7109375" customWidth="1"/>
    <col min="14352" max="14352" width="15.7109375" customWidth="1"/>
    <col min="14353" max="14353" width="13.140625" customWidth="1"/>
    <col min="14354" max="14354" width="15" customWidth="1"/>
    <col min="14355" max="14355" width="14.85546875" customWidth="1"/>
    <col min="14356" max="14356" width="12.85546875" customWidth="1"/>
    <col min="14357" max="14357" width="24.140625" customWidth="1"/>
    <col min="14361" max="14361" width="15.42578125" customWidth="1"/>
    <col min="14365" max="14365" width="11.5703125" customWidth="1"/>
    <col min="14602" max="14602" width="33.7109375" customWidth="1"/>
    <col min="14603" max="14603" width="12.28515625" customWidth="1"/>
    <col min="14604" max="14606" width="3" bestFit="1" customWidth="1"/>
    <col min="14607" max="14607" width="7.7109375" customWidth="1"/>
    <col min="14608" max="14608" width="15.7109375" customWidth="1"/>
    <col min="14609" max="14609" width="13.140625" customWidth="1"/>
    <col min="14610" max="14610" width="15" customWidth="1"/>
    <col min="14611" max="14611" width="14.85546875" customWidth="1"/>
    <col min="14612" max="14612" width="12.85546875" customWidth="1"/>
    <col min="14613" max="14613" width="24.140625" customWidth="1"/>
    <col min="14617" max="14617" width="15.42578125" customWidth="1"/>
    <col min="14621" max="14621" width="11.5703125" customWidth="1"/>
    <col min="14858" max="14858" width="33.7109375" customWidth="1"/>
    <col min="14859" max="14859" width="12.28515625" customWidth="1"/>
    <col min="14860" max="14862" width="3" bestFit="1" customWidth="1"/>
    <col min="14863" max="14863" width="7.7109375" customWidth="1"/>
    <col min="14864" max="14864" width="15.7109375" customWidth="1"/>
    <col min="14865" max="14865" width="13.140625" customWidth="1"/>
    <col min="14866" max="14866" width="15" customWidth="1"/>
    <col min="14867" max="14867" width="14.85546875" customWidth="1"/>
    <col min="14868" max="14868" width="12.85546875" customWidth="1"/>
    <col min="14869" max="14869" width="24.140625" customWidth="1"/>
    <col min="14873" max="14873" width="15.42578125" customWidth="1"/>
    <col min="14877" max="14877" width="11.5703125" customWidth="1"/>
    <col min="15114" max="15114" width="33.7109375" customWidth="1"/>
    <col min="15115" max="15115" width="12.28515625" customWidth="1"/>
    <col min="15116" max="15118" width="3" bestFit="1" customWidth="1"/>
    <col min="15119" max="15119" width="7.7109375" customWidth="1"/>
    <col min="15120" max="15120" width="15.7109375" customWidth="1"/>
    <col min="15121" max="15121" width="13.140625" customWidth="1"/>
    <col min="15122" max="15122" width="15" customWidth="1"/>
    <col min="15123" max="15123" width="14.85546875" customWidth="1"/>
    <col min="15124" max="15124" width="12.85546875" customWidth="1"/>
    <col min="15125" max="15125" width="24.140625" customWidth="1"/>
    <col min="15129" max="15129" width="15.42578125" customWidth="1"/>
    <col min="15133" max="15133" width="11.5703125" customWidth="1"/>
    <col min="15370" max="15370" width="33.7109375" customWidth="1"/>
    <col min="15371" max="15371" width="12.28515625" customWidth="1"/>
    <col min="15372" max="15374" width="3" bestFit="1" customWidth="1"/>
    <col min="15375" max="15375" width="7.7109375" customWidth="1"/>
    <col min="15376" max="15376" width="15.7109375" customWidth="1"/>
    <col min="15377" max="15377" width="13.140625" customWidth="1"/>
    <col min="15378" max="15378" width="15" customWidth="1"/>
    <col min="15379" max="15379" width="14.85546875" customWidth="1"/>
    <col min="15380" max="15380" width="12.85546875" customWidth="1"/>
    <col min="15381" max="15381" width="24.140625" customWidth="1"/>
    <col min="15385" max="15385" width="15.42578125" customWidth="1"/>
    <col min="15389" max="15389" width="11.5703125" customWidth="1"/>
    <col min="15626" max="15626" width="33.7109375" customWidth="1"/>
    <col min="15627" max="15627" width="12.28515625" customWidth="1"/>
    <col min="15628" max="15630" width="3" bestFit="1" customWidth="1"/>
    <col min="15631" max="15631" width="7.7109375" customWidth="1"/>
    <col min="15632" max="15632" width="15.7109375" customWidth="1"/>
    <col min="15633" max="15633" width="13.140625" customWidth="1"/>
    <col min="15634" max="15634" width="15" customWidth="1"/>
    <col min="15635" max="15635" width="14.85546875" customWidth="1"/>
    <col min="15636" max="15636" width="12.85546875" customWidth="1"/>
    <col min="15637" max="15637" width="24.140625" customWidth="1"/>
    <col min="15641" max="15641" width="15.42578125" customWidth="1"/>
    <col min="15645" max="15645" width="11.5703125" customWidth="1"/>
    <col min="15882" max="15882" width="33.7109375" customWidth="1"/>
    <col min="15883" max="15883" width="12.28515625" customWidth="1"/>
    <col min="15884" max="15886" width="3" bestFit="1" customWidth="1"/>
    <col min="15887" max="15887" width="7.7109375" customWidth="1"/>
    <col min="15888" max="15888" width="15.7109375" customWidth="1"/>
    <col min="15889" max="15889" width="13.140625" customWidth="1"/>
    <col min="15890" max="15890" width="15" customWidth="1"/>
    <col min="15891" max="15891" width="14.85546875" customWidth="1"/>
    <col min="15892" max="15892" width="12.85546875" customWidth="1"/>
    <col min="15893" max="15893" width="24.140625" customWidth="1"/>
    <col min="15897" max="15897" width="15.42578125" customWidth="1"/>
    <col min="15901" max="15901" width="11.5703125" customWidth="1"/>
    <col min="16138" max="16138" width="33.7109375" customWidth="1"/>
    <col min="16139" max="16139" width="12.28515625" customWidth="1"/>
    <col min="16140" max="16142" width="3" bestFit="1" customWidth="1"/>
    <col min="16143" max="16143" width="7.7109375" customWidth="1"/>
    <col min="16144" max="16144" width="15.7109375" customWidth="1"/>
    <col min="16145" max="16145" width="13.140625" customWidth="1"/>
    <col min="16146" max="16146" width="15" customWidth="1"/>
    <col min="16147" max="16147" width="14.85546875" customWidth="1"/>
    <col min="16148" max="16148" width="12.85546875" customWidth="1"/>
    <col min="16149" max="16149" width="24.140625" customWidth="1"/>
    <col min="16153" max="16153" width="15.42578125" customWidth="1"/>
    <col min="16157" max="16157" width="11.5703125" customWidth="1"/>
  </cols>
  <sheetData>
    <row r="1" spans="1:34" ht="14.45" customHeight="1">
      <c r="AB1" s="203" t="s">
        <v>99</v>
      </c>
      <c r="AC1" s="203"/>
      <c r="AD1" s="203"/>
      <c r="AE1" s="203"/>
      <c r="AF1" s="203"/>
      <c r="AG1" s="203"/>
      <c r="AH1" s="203"/>
    </row>
    <row r="2" spans="1:34">
      <c r="AB2" s="203"/>
      <c r="AC2" s="203"/>
      <c r="AD2" s="203"/>
      <c r="AE2" s="203"/>
      <c r="AF2" s="203"/>
      <c r="AG2" s="203"/>
      <c r="AH2" s="203"/>
    </row>
    <row r="3" spans="1:34">
      <c r="AB3" s="203"/>
      <c r="AC3" s="203"/>
      <c r="AD3" s="203"/>
      <c r="AE3" s="203"/>
      <c r="AF3" s="203"/>
      <c r="AG3" s="203"/>
      <c r="AH3" s="203"/>
    </row>
    <row r="4" spans="1:34">
      <c r="AB4" s="203"/>
      <c r="AC4" s="203"/>
      <c r="AD4" s="203"/>
      <c r="AE4" s="203"/>
      <c r="AF4" s="203"/>
      <c r="AG4" s="203"/>
      <c r="AH4" s="203"/>
    </row>
    <row r="5" spans="1:34" ht="18.75">
      <c r="B5" s="86" t="s">
        <v>0</v>
      </c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</row>
    <row r="6" spans="1:34" ht="18.75">
      <c r="B6" s="87" t="s">
        <v>1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</row>
    <row r="7" spans="1:34" ht="18.75">
      <c r="B7" s="88" t="s">
        <v>2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8"/>
      <c r="Y7" s="88"/>
    </row>
    <row r="8" spans="1:34">
      <c r="B8" s="89" t="s">
        <v>3</v>
      </c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  <c r="Y8" s="89"/>
    </row>
    <row r="9" spans="1:34" ht="18.75">
      <c r="B9" s="86" t="s">
        <v>4</v>
      </c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  <c r="V9" s="86"/>
      <c r="W9" s="86"/>
      <c r="X9" s="86"/>
      <c r="Y9" s="86"/>
    </row>
    <row r="10" spans="1:34" ht="18.75">
      <c r="B10" s="4"/>
      <c r="C10" s="5"/>
      <c r="D10" s="5"/>
      <c r="E10" s="5"/>
      <c r="F10" s="5"/>
      <c r="G10" s="5"/>
      <c r="H10" s="5"/>
      <c r="I10" s="5"/>
      <c r="J10" s="6"/>
      <c r="K10" s="6"/>
      <c r="L10" s="6"/>
      <c r="M10" s="6"/>
      <c r="N10" s="6"/>
      <c r="O10" s="6"/>
      <c r="P10" s="6"/>
      <c r="Q10" s="6"/>
      <c r="R10" s="5"/>
      <c r="S10" s="5"/>
      <c r="T10" s="5"/>
      <c r="U10" s="5"/>
      <c r="V10" s="5"/>
      <c r="W10" s="5"/>
      <c r="X10" s="5"/>
      <c r="Y10" s="5"/>
    </row>
    <row r="11" spans="1:34">
      <c r="A11" s="109" t="s">
        <v>5</v>
      </c>
      <c r="B11" s="109" t="s">
        <v>6</v>
      </c>
      <c r="C11" s="110" t="s">
        <v>7</v>
      </c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2"/>
      <c r="U11" s="85" t="s">
        <v>8</v>
      </c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</row>
    <row r="12" spans="1:34">
      <c r="A12" s="109"/>
      <c r="B12" s="109"/>
      <c r="C12" s="85" t="s">
        <v>9</v>
      </c>
      <c r="D12" s="85"/>
      <c r="E12" s="85"/>
      <c r="F12" s="85"/>
      <c r="G12" s="85"/>
      <c r="H12" s="85" t="s">
        <v>10</v>
      </c>
      <c r="I12" s="113" t="s">
        <v>11</v>
      </c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5"/>
      <c r="U12" s="84" t="s">
        <v>12</v>
      </c>
      <c r="V12" s="84" t="s">
        <v>13</v>
      </c>
      <c r="W12" s="85" t="s">
        <v>14</v>
      </c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</row>
    <row r="13" spans="1:34">
      <c r="A13" s="109"/>
      <c r="B13" s="109"/>
      <c r="C13" s="85"/>
      <c r="D13" s="85"/>
      <c r="E13" s="85"/>
      <c r="F13" s="85"/>
      <c r="G13" s="85"/>
      <c r="H13" s="85"/>
      <c r="I13" s="85" t="s">
        <v>15</v>
      </c>
      <c r="J13" s="85"/>
      <c r="K13" s="106">
        <v>2020</v>
      </c>
      <c r="L13" s="106"/>
      <c r="M13" s="107">
        <v>2021</v>
      </c>
      <c r="N13" s="108"/>
      <c r="O13" s="107">
        <v>2022</v>
      </c>
      <c r="P13" s="108"/>
      <c r="Q13" s="90">
        <v>2023</v>
      </c>
      <c r="R13" s="92"/>
      <c r="S13" s="90">
        <v>2024</v>
      </c>
      <c r="T13" s="92"/>
      <c r="U13" s="85"/>
      <c r="V13" s="85"/>
      <c r="W13" s="101" t="s">
        <v>16</v>
      </c>
      <c r="X13" s="102"/>
      <c r="Y13" s="85">
        <v>2020</v>
      </c>
      <c r="Z13" s="85"/>
      <c r="AA13" s="101">
        <v>2021</v>
      </c>
      <c r="AB13" s="101"/>
      <c r="AC13" s="103">
        <v>2022</v>
      </c>
      <c r="AD13" s="103"/>
      <c r="AE13" s="103">
        <v>2023</v>
      </c>
      <c r="AF13" s="103"/>
      <c r="AG13" s="104">
        <v>2024</v>
      </c>
      <c r="AH13" s="105"/>
    </row>
    <row r="14" spans="1:34" ht="75">
      <c r="A14" s="109"/>
      <c r="B14" s="109"/>
      <c r="C14" s="7" t="s">
        <v>17</v>
      </c>
      <c r="D14" s="90" t="s">
        <v>18</v>
      </c>
      <c r="E14" s="91"/>
      <c r="F14" s="91"/>
      <c r="G14" s="92"/>
      <c r="H14" s="85"/>
      <c r="I14" s="7" t="s">
        <v>19</v>
      </c>
      <c r="J14" s="8" t="s">
        <v>20</v>
      </c>
      <c r="K14" s="8" t="s">
        <v>19</v>
      </c>
      <c r="L14" s="8" t="s">
        <v>20</v>
      </c>
      <c r="M14" s="8" t="s">
        <v>19</v>
      </c>
      <c r="N14" s="8" t="s">
        <v>20</v>
      </c>
      <c r="O14" s="8" t="s">
        <v>19</v>
      </c>
      <c r="P14" s="8" t="s">
        <v>20</v>
      </c>
      <c r="Q14" s="8" t="s">
        <v>19</v>
      </c>
      <c r="R14" s="7" t="s">
        <v>20</v>
      </c>
      <c r="S14" s="8" t="s">
        <v>19</v>
      </c>
      <c r="T14" s="7" t="s">
        <v>20</v>
      </c>
      <c r="U14" s="85"/>
      <c r="V14" s="85"/>
      <c r="W14" s="9" t="s">
        <v>19</v>
      </c>
      <c r="X14" s="9" t="s">
        <v>20</v>
      </c>
      <c r="Y14" s="9" t="s">
        <v>19</v>
      </c>
      <c r="Z14" s="9" t="s">
        <v>20</v>
      </c>
      <c r="AA14" s="9" t="s">
        <v>19</v>
      </c>
      <c r="AB14" s="9" t="s">
        <v>20</v>
      </c>
      <c r="AC14" s="9" t="s">
        <v>19</v>
      </c>
      <c r="AD14" s="9" t="s">
        <v>20</v>
      </c>
      <c r="AE14" s="10" t="s">
        <v>19</v>
      </c>
      <c r="AF14" s="10" t="s">
        <v>20</v>
      </c>
      <c r="AG14" s="54" t="s">
        <v>19</v>
      </c>
      <c r="AH14" s="54" t="s">
        <v>20</v>
      </c>
    </row>
    <row r="15" spans="1:34" s="17" customFormat="1" ht="15.75">
      <c r="A15" s="11">
        <v>1</v>
      </c>
      <c r="B15" s="11">
        <v>2</v>
      </c>
      <c r="C15" s="12">
        <v>3</v>
      </c>
      <c r="D15" s="93">
        <v>4</v>
      </c>
      <c r="E15" s="94"/>
      <c r="F15" s="94"/>
      <c r="G15" s="95"/>
      <c r="H15" s="12">
        <v>5</v>
      </c>
      <c r="I15" s="12">
        <v>6</v>
      </c>
      <c r="J15" s="13">
        <v>7</v>
      </c>
      <c r="K15" s="13">
        <v>8</v>
      </c>
      <c r="L15" s="13">
        <v>9</v>
      </c>
      <c r="M15" s="13">
        <v>10</v>
      </c>
      <c r="N15" s="13">
        <v>11</v>
      </c>
      <c r="O15" s="13">
        <v>12</v>
      </c>
      <c r="P15" s="13">
        <v>13</v>
      </c>
      <c r="Q15" s="13">
        <v>14</v>
      </c>
      <c r="R15" s="12">
        <v>15</v>
      </c>
      <c r="S15" s="12">
        <v>16</v>
      </c>
      <c r="T15" s="12">
        <v>17</v>
      </c>
      <c r="U15" s="12">
        <v>18</v>
      </c>
      <c r="V15" s="12">
        <v>19</v>
      </c>
      <c r="W15" s="12">
        <v>20</v>
      </c>
      <c r="X15" s="12">
        <v>21</v>
      </c>
      <c r="Y15" s="12">
        <v>22</v>
      </c>
      <c r="Z15" s="12">
        <v>23</v>
      </c>
      <c r="AA15" s="14">
        <v>24</v>
      </c>
      <c r="AB15" s="14">
        <v>25</v>
      </c>
      <c r="AC15" s="15">
        <v>26</v>
      </c>
      <c r="AD15" s="15">
        <v>27</v>
      </c>
      <c r="AE15" s="16">
        <v>28</v>
      </c>
      <c r="AF15" s="16">
        <v>29</v>
      </c>
      <c r="AG15" s="55">
        <v>30</v>
      </c>
      <c r="AH15" s="55">
        <v>31</v>
      </c>
    </row>
    <row r="16" spans="1:34" ht="15.75">
      <c r="A16" s="96" t="s">
        <v>21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</row>
    <row r="17" spans="1:34" ht="15.75">
      <c r="A17" s="96" t="s">
        <v>22</v>
      </c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</row>
    <row r="18" spans="1:34" ht="15.75">
      <c r="A18" s="97" t="s">
        <v>23</v>
      </c>
      <c r="B18" s="97"/>
      <c r="C18" s="97"/>
      <c r="D18" s="97"/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  <c r="W18" s="97"/>
      <c r="X18" s="97"/>
      <c r="Y18" s="97"/>
      <c r="Z18" s="97"/>
      <c r="AA18" s="97"/>
      <c r="AB18" s="97"/>
      <c r="AC18" s="97"/>
      <c r="AD18" s="97"/>
      <c r="AE18" s="97"/>
      <c r="AF18" s="97"/>
      <c r="AG18" s="97"/>
      <c r="AH18" s="97"/>
    </row>
    <row r="19" spans="1:34" ht="15.75">
      <c r="A19" s="98" t="s">
        <v>24</v>
      </c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100"/>
    </row>
    <row r="20" spans="1:34" ht="25.5">
      <c r="A20" s="123">
        <v>1</v>
      </c>
      <c r="B20" s="125" t="s">
        <v>25</v>
      </c>
      <c r="C20" s="125"/>
      <c r="D20" s="125"/>
      <c r="E20" s="125"/>
      <c r="F20" s="125"/>
      <c r="G20" s="125"/>
      <c r="H20" s="18" t="s">
        <v>26</v>
      </c>
      <c r="I20" s="19">
        <f t="shared" ref="I20:J23" si="0">K20+M20+O20+Q20+S20</f>
        <v>23870972.82</v>
      </c>
      <c r="J20" s="20">
        <f t="shared" si="0"/>
        <v>23862247.579999998</v>
      </c>
      <c r="K20" s="21">
        <f t="shared" ref="I20:P24" si="1">K25</f>
        <v>4337362.3999999994</v>
      </c>
      <c r="L20" s="21">
        <f t="shared" si="1"/>
        <v>4334037.16</v>
      </c>
      <c r="M20" s="22">
        <f>M21+M22+M23+M24</f>
        <v>4187688.8499999996</v>
      </c>
      <c r="N20" s="22">
        <f>N21+N22+N23+N24</f>
        <v>4182288.8499999996</v>
      </c>
      <c r="O20" s="22">
        <f>O21+O22+O23+O24</f>
        <v>4639613.67</v>
      </c>
      <c r="P20" s="22">
        <f>P21+P22+P23+P24</f>
        <v>4639613.67</v>
      </c>
      <c r="Q20" s="23">
        <f t="shared" ref="Q20:R20" si="2">Q21+Q22+Q23</f>
        <v>5209739.4000000004</v>
      </c>
      <c r="R20" s="23">
        <f t="shared" si="2"/>
        <v>5209739.4000000004</v>
      </c>
      <c r="S20" s="23">
        <v>5496568.5</v>
      </c>
      <c r="T20" s="23">
        <v>5496568.5</v>
      </c>
      <c r="U20" s="118" t="s">
        <v>27</v>
      </c>
      <c r="V20" s="118" t="s">
        <v>27</v>
      </c>
      <c r="W20" s="118" t="s">
        <v>27</v>
      </c>
      <c r="X20" s="118" t="s">
        <v>27</v>
      </c>
      <c r="Y20" s="118" t="s">
        <v>27</v>
      </c>
      <c r="Z20" s="118" t="s">
        <v>27</v>
      </c>
      <c r="AA20" s="118" t="s">
        <v>27</v>
      </c>
      <c r="AB20" s="118" t="s">
        <v>27</v>
      </c>
      <c r="AC20" s="118" t="s">
        <v>28</v>
      </c>
      <c r="AD20" s="118" t="s">
        <v>28</v>
      </c>
      <c r="AE20" s="118" t="s">
        <v>28</v>
      </c>
      <c r="AF20" s="118" t="s">
        <v>28</v>
      </c>
      <c r="AG20" s="120" t="s">
        <v>28</v>
      </c>
      <c r="AH20" s="120" t="s">
        <v>28</v>
      </c>
    </row>
    <row r="21" spans="1:34" ht="114.75">
      <c r="A21" s="124"/>
      <c r="B21" s="126"/>
      <c r="C21" s="126"/>
      <c r="D21" s="126"/>
      <c r="E21" s="126"/>
      <c r="F21" s="126"/>
      <c r="G21" s="126"/>
      <c r="H21" s="24" t="s">
        <v>29</v>
      </c>
      <c r="I21" s="19">
        <f t="shared" si="0"/>
        <v>17533782.41</v>
      </c>
      <c r="J21" s="21">
        <f t="shared" si="0"/>
        <v>17525057.169999998</v>
      </c>
      <c r="K21" s="21">
        <f t="shared" si="1"/>
        <v>3151967.8699999996</v>
      </c>
      <c r="L21" s="21">
        <f t="shared" si="1"/>
        <v>3148642.63</v>
      </c>
      <c r="M21" s="21">
        <f>M26</f>
        <v>3100533.9899999998</v>
      </c>
      <c r="N21" s="21">
        <f>N26</f>
        <v>3095133.9899999998</v>
      </c>
      <c r="O21" s="21">
        <f>O26</f>
        <v>3269000.4</v>
      </c>
      <c r="P21" s="21">
        <f>P26</f>
        <v>3269000.4</v>
      </c>
      <c r="Q21" s="23">
        <f t="shared" ref="Q21:R21" si="3">Q31+Q36+Q41</f>
        <v>3915382.18</v>
      </c>
      <c r="R21" s="23">
        <f t="shared" si="3"/>
        <v>3915382.18</v>
      </c>
      <c r="S21" s="23">
        <v>4096897.97</v>
      </c>
      <c r="T21" s="23">
        <v>4096897.97</v>
      </c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20"/>
      <c r="AH21" s="120"/>
    </row>
    <row r="22" spans="1:34" ht="76.5">
      <c r="A22" s="124"/>
      <c r="B22" s="126"/>
      <c r="C22" s="126"/>
      <c r="D22" s="126"/>
      <c r="E22" s="126"/>
      <c r="F22" s="126"/>
      <c r="G22" s="126"/>
      <c r="H22" s="24" t="s">
        <v>30</v>
      </c>
      <c r="I22" s="19">
        <f t="shared" si="0"/>
        <v>1699670.53</v>
      </c>
      <c r="J22" s="21">
        <f t="shared" si="0"/>
        <v>1699670.53</v>
      </c>
      <c r="K22" s="21">
        <f t="shared" si="1"/>
        <v>50000</v>
      </c>
      <c r="L22" s="21">
        <f t="shared" si="1"/>
        <v>50000</v>
      </c>
      <c r="M22" s="21">
        <f t="shared" si="1"/>
        <v>0</v>
      </c>
      <c r="N22" s="21">
        <f t="shared" si="1"/>
        <v>0</v>
      </c>
      <c r="O22" s="21">
        <f t="shared" si="1"/>
        <v>250000</v>
      </c>
      <c r="P22" s="21">
        <f t="shared" si="1"/>
        <v>250000</v>
      </c>
      <c r="Q22" s="23">
        <f>Q32+Q37+Q42</f>
        <v>0</v>
      </c>
      <c r="R22" s="23">
        <f>R32+R37+R42</f>
        <v>0</v>
      </c>
      <c r="S22" s="23">
        <v>1399670.53</v>
      </c>
      <c r="T22" s="23">
        <v>1399670.53</v>
      </c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  <c r="AF22" s="119"/>
      <c r="AG22" s="120"/>
      <c r="AH22" s="120"/>
    </row>
    <row r="23" spans="1:34" ht="89.25">
      <c r="A23" s="124"/>
      <c r="B23" s="126"/>
      <c r="C23" s="126"/>
      <c r="D23" s="126"/>
      <c r="E23" s="126"/>
      <c r="F23" s="126"/>
      <c r="G23" s="126"/>
      <c r="H23" s="24" t="s">
        <v>31</v>
      </c>
      <c r="I23" s="19">
        <f t="shared" si="0"/>
        <v>4637519.88</v>
      </c>
      <c r="J23" s="21">
        <f t="shared" si="0"/>
        <v>4637519.88</v>
      </c>
      <c r="K23" s="21">
        <f t="shared" si="1"/>
        <v>1135394.53</v>
      </c>
      <c r="L23" s="21">
        <f t="shared" si="1"/>
        <v>1135394.53</v>
      </c>
      <c r="M23" s="21">
        <f t="shared" si="1"/>
        <v>1087154.8600000001</v>
      </c>
      <c r="N23" s="21">
        <f t="shared" si="1"/>
        <v>1087154.8600000001</v>
      </c>
      <c r="O23" s="21">
        <f t="shared" si="1"/>
        <v>1120613.27</v>
      </c>
      <c r="P23" s="21">
        <f t="shared" si="1"/>
        <v>1120613.27</v>
      </c>
      <c r="Q23" s="23">
        <f t="shared" ref="Q23:R23" si="4">Q33+Q38+Q43+Q48+Q53</f>
        <v>1294357.22</v>
      </c>
      <c r="R23" s="23">
        <f t="shared" si="4"/>
        <v>1294357.22</v>
      </c>
      <c r="S23" s="23">
        <v>0</v>
      </c>
      <c r="T23" s="23">
        <v>0</v>
      </c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  <c r="AF23" s="119"/>
      <c r="AG23" s="120"/>
      <c r="AH23" s="120"/>
    </row>
    <row r="24" spans="1:34" ht="63.75">
      <c r="A24" s="124"/>
      <c r="B24" s="126"/>
      <c r="C24" s="126"/>
      <c r="D24" s="126"/>
      <c r="E24" s="126"/>
      <c r="F24" s="126"/>
      <c r="G24" s="126"/>
      <c r="H24" s="24" t="s">
        <v>32</v>
      </c>
      <c r="I24" s="19">
        <f t="shared" si="1"/>
        <v>0</v>
      </c>
      <c r="J24" s="21">
        <f t="shared" si="1"/>
        <v>0</v>
      </c>
      <c r="K24" s="21">
        <f t="shared" si="1"/>
        <v>0</v>
      </c>
      <c r="L24" s="21">
        <f t="shared" si="1"/>
        <v>0</v>
      </c>
      <c r="M24" s="21">
        <f t="shared" si="1"/>
        <v>0</v>
      </c>
      <c r="N24" s="21">
        <f t="shared" si="1"/>
        <v>0</v>
      </c>
      <c r="O24" s="21">
        <f t="shared" si="1"/>
        <v>0</v>
      </c>
      <c r="P24" s="21">
        <f t="shared" si="1"/>
        <v>0</v>
      </c>
      <c r="Q24" s="23">
        <v>0</v>
      </c>
      <c r="R24" s="23">
        <v>0</v>
      </c>
      <c r="S24" s="23">
        <v>0</v>
      </c>
      <c r="T24" s="23">
        <v>0</v>
      </c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20"/>
      <c r="AH24" s="120"/>
    </row>
    <row r="25" spans="1:34" ht="25.5">
      <c r="A25" s="121" t="s">
        <v>33</v>
      </c>
      <c r="B25" s="122" t="s">
        <v>34</v>
      </c>
      <c r="C25" s="116" t="s">
        <v>27</v>
      </c>
      <c r="D25" s="116">
        <v>22</v>
      </c>
      <c r="E25" s="116">
        <v>1</v>
      </c>
      <c r="F25" s="116" t="s">
        <v>35</v>
      </c>
      <c r="G25" s="133" t="s">
        <v>36</v>
      </c>
      <c r="H25" s="24" t="s">
        <v>26</v>
      </c>
      <c r="I25" s="19">
        <f>I26+I27+I28+I29</f>
        <v>23870972.82</v>
      </c>
      <c r="J25" s="19">
        <f>J26+J27+J28+J29</f>
        <v>23862247.579999998</v>
      </c>
      <c r="K25" s="21">
        <f t="shared" ref="K25:N25" si="5">K26+K27+K28+K29</f>
        <v>4337362.3999999994</v>
      </c>
      <c r="L25" s="21">
        <f t="shared" si="5"/>
        <v>4334037.16</v>
      </c>
      <c r="M25" s="21">
        <f t="shared" si="5"/>
        <v>4187688.8499999996</v>
      </c>
      <c r="N25" s="21">
        <f t="shared" si="5"/>
        <v>4182288.8499999996</v>
      </c>
      <c r="O25" s="21">
        <v>4639613.67</v>
      </c>
      <c r="P25" s="21">
        <v>4639613.67</v>
      </c>
      <c r="Q25" s="23">
        <f t="shared" ref="Q25:R25" si="6">Q26+Q27+Q28+Q29</f>
        <v>5209739.4000000004</v>
      </c>
      <c r="R25" s="23">
        <f t="shared" si="6"/>
        <v>5209739.4000000004</v>
      </c>
      <c r="S25" s="79">
        <v>4370688.7300000004</v>
      </c>
      <c r="T25" s="79">
        <v>4370688.7300000004</v>
      </c>
      <c r="U25" s="116" t="s">
        <v>27</v>
      </c>
      <c r="V25" s="116" t="s">
        <v>27</v>
      </c>
      <c r="W25" s="116" t="s">
        <v>27</v>
      </c>
      <c r="X25" s="116" t="s">
        <v>27</v>
      </c>
      <c r="Y25" s="116" t="s">
        <v>27</v>
      </c>
      <c r="Z25" s="116" t="s">
        <v>27</v>
      </c>
      <c r="AA25" s="116" t="s">
        <v>27</v>
      </c>
      <c r="AB25" s="116" t="s">
        <v>27</v>
      </c>
      <c r="AC25" s="116" t="s">
        <v>27</v>
      </c>
      <c r="AD25" s="116" t="s">
        <v>27</v>
      </c>
      <c r="AE25" s="116" t="s">
        <v>27</v>
      </c>
      <c r="AF25" s="116" t="s">
        <v>27</v>
      </c>
      <c r="AG25" s="120" t="s">
        <v>28</v>
      </c>
      <c r="AH25" s="120" t="s">
        <v>28</v>
      </c>
    </row>
    <row r="26" spans="1:34">
      <c r="A26" s="121"/>
      <c r="B26" s="122"/>
      <c r="C26" s="117"/>
      <c r="D26" s="117"/>
      <c r="E26" s="117"/>
      <c r="F26" s="117"/>
      <c r="G26" s="134"/>
      <c r="H26" s="24" t="s">
        <v>37</v>
      </c>
      <c r="I26" s="25">
        <f>I31+I36+I41+I46+I51+I56</f>
        <v>17533782.41</v>
      </c>
      <c r="J26" s="26">
        <f>J31+J36+J41+J46+J51+J56</f>
        <v>17525057.169999998</v>
      </c>
      <c r="K26" s="26">
        <f>K31+K36+K41+K46+K51</f>
        <v>3151967.8699999996</v>
      </c>
      <c r="L26" s="26">
        <f>L31+L36+L41+L46+L51</f>
        <v>3148642.63</v>
      </c>
      <c r="M26" s="26">
        <f>M31+M36+M41+M46+M51</f>
        <v>3100533.9899999998</v>
      </c>
      <c r="N26" s="26">
        <f>N31+N36+N41+N46+N51</f>
        <v>3095133.9899999998</v>
      </c>
      <c r="O26" s="26">
        <v>3269000.4</v>
      </c>
      <c r="P26" s="26">
        <v>3269000.4</v>
      </c>
      <c r="Q26" s="27">
        <f>Q31+Q36+Q41+Q46</f>
        <v>3915382.18</v>
      </c>
      <c r="R26" s="27">
        <f>R31+R36+R41+R46</f>
        <v>3915382.18</v>
      </c>
      <c r="S26" s="27">
        <v>2971018.2</v>
      </c>
      <c r="T26" s="27">
        <v>2971018.2</v>
      </c>
      <c r="U26" s="117"/>
      <c r="V26" s="117"/>
      <c r="W26" s="117"/>
      <c r="X26" s="117"/>
      <c r="Y26" s="117"/>
      <c r="Z26" s="117"/>
      <c r="AA26" s="117"/>
      <c r="AB26" s="117"/>
      <c r="AC26" s="117"/>
      <c r="AD26" s="117"/>
      <c r="AE26" s="117"/>
      <c r="AF26" s="117"/>
      <c r="AG26" s="120"/>
      <c r="AH26" s="120"/>
    </row>
    <row r="27" spans="1:34">
      <c r="A27" s="121"/>
      <c r="B27" s="122"/>
      <c r="C27" s="117"/>
      <c r="D27" s="117"/>
      <c r="E27" s="117"/>
      <c r="F27" s="117"/>
      <c r="G27" s="134"/>
      <c r="H27" s="24" t="s">
        <v>38</v>
      </c>
      <c r="I27" s="25">
        <f>K27+M27+O27+Q27+S27</f>
        <v>1699670.53</v>
      </c>
      <c r="J27" s="26">
        <f>L27+N27+P27+R27+T27</f>
        <v>1699670.53</v>
      </c>
      <c r="K27" s="26">
        <f>K37+K42+K47+K52</f>
        <v>50000</v>
      </c>
      <c r="L27" s="26">
        <f>L37+L42+L47+L52</f>
        <v>50000</v>
      </c>
      <c r="M27" s="26">
        <f t="shared" ref="M27:N29" si="7">M32+M37+M42+M47+M52</f>
        <v>0</v>
      </c>
      <c r="N27" s="26">
        <f t="shared" si="7"/>
        <v>0</v>
      </c>
      <c r="O27" s="26">
        <v>250000</v>
      </c>
      <c r="P27" s="26">
        <v>250000</v>
      </c>
      <c r="Q27" s="27">
        <v>0</v>
      </c>
      <c r="R27" s="27">
        <v>0</v>
      </c>
      <c r="S27" s="27">
        <v>1399670.53</v>
      </c>
      <c r="T27" s="27">
        <v>1399670.53</v>
      </c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  <c r="AF27" s="117"/>
      <c r="AG27" s="120"/>
      <c r="AH27" s="120"/>
    </row>
    <row r="28" spans="1:34">
      <c r="A28" s="121"/>
      <c r="B28" s="122"/>
      <c r="C28" s="117"/>
      <c r="D28" s="117"/>
      <c r="E28" s="117"/>
      <c r="F28" s="117"/>
      <c r="G28" s="134"/>
      <c r="H28" s="24" t="s">
        <v>39</v>
      </c>
      <c r="I28" s="25">
        <f>K28+M28+O28+Q28+S28</f>
        <v>4637519.88</v>
      </c>
      <c r="J28" s="26">
        <f>L28+N28+P28+R28+T28</f>
        <v>4637519.88</v>
      </c>
      <c r="K28" s="26">
        <f>K33+K38+K48+K53</f>
        <v>1135394.53</v>
      </c>
      <c r="L28" s="26">
        <f>L33+L38+L48+L53</f>
        <v>1135394.53</v>
      </c>
      <c r="M28" s="26">
        <f t="shared" si="7"/>
        <v>1087154.8600000001</v>
      </c>
      <c r="N28" s="26">
        <f t="shared" si="7"/>
        <v>1087154.8600000001</v>
      </c>
      <c r="O28" s="26">
        <v>1120613.27</v>
      </c>
      <c r="P28" s="26">
        <v>1120613.27</v>
      </c>
      <c r="Q28" s="27">
        <v>1294357.22</v>
      </c>
      <c r="R28" s="27">
        <v>1294357.22</v>
      </c>
      <c r="S28" s="26">
        <f t="shared" ref="S28:T29" si="8">U28</f>
        <v>0</v>
      </c>
      <c r="T28" s="26">
        <f t="shared" si="8"/>
        <v>0</v>
      </c>
      <c r="U28" s="117"/>
      <c r="V28" s="117"/>
      <c r="W28" s="117"/>
      <c r="X28" s="117"/>
      <c r="Y28" s="117"/>
      <c r="Z28" s="117"/>
      <c r="AA28" s="117"/>
      <c r="AB28" s="117"/>
      <c r="AC28" s="117"/>
      <c r="AD28" s="117"/>
      <c r="AE28" s="117"/>
      <c r="AF28" s="117"/>
      <c r="AG28" s="120"/>
      <c r="AH28" s="120"/>
    </row>
    <row r="29" spans="1:34">
      <c r="A29" s="121"/>
      <c r="B29" s="122"/>
      <c r="C29" s="118"/>
      <c r="D29" s="118"/>
      <c r="E29" s="118"/>
      <c r="F29" s="118"/>
      <c r="G29" s="135"/>
      <c r="H29" s="24" t="s">
        <v>40</v>
      </c>
      <c r="I29" s="25">
        <f t="shared" ref="I29:J29" si="9">I34</f>
        <v>0</v>
      </c>
      <c r="J29" s="26">
        <f t="shared" si="9"/>
        <v>0</v>
      </c>
      <c r="K29" s="26">
        <f>K34+K39+K44+K49+K54</f>
        <v>0</v>
      </c>
      <c r="L29" s="26">
        <f>L34+L39+L44+L49+L54</f>
        <v>0</v>
      </c>
      <c r="M29" s="26">
        <f t="shared" si="7"/>
        <v>0</v>
      </c>
      <c r="N29" s="26">
        <f t="shared" si="7"/>
        <v>0</v>
      </c>
      <c r="O29" s="26"/>
      <c r="P29" s="26"/>
      <c r="Q29" s="27">
        <v>0</v>
      </c>
      <c r="R29" s="27">
        <v>0</v>
      </c>
      <c r="S29" s="26">
        <f t="shared" si="8"/>
        <v>0</v>
      </c>
      <c r="T29" s="26">
        <f t="shared" si="8"/>
        <v>0</v>
      </c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20"/>
      <c r="AH29" s="120"/>
    </row>
    <row r="30" spans="1:34" ht="25.5">
      <c r="A30" s="127" t="s">
        <v>41</v>
      </c>
      <c r="B30" s="129" t="s">
        <v>42</v>
      </c>
      <c r="C30" s="116">
        <v>506</v>
      </c>
      <c r="D30" s="130">
        <v>22</v>
      </c>
      <c r="E30" s="130">
        <v>1</v>
      </c>
      <c r="F30" s="130" t="s">
        <v>35</v>
      </c>
      <c r="G30" s="130">
        <v>10010</v>
      </c>
      <c r="H30" s="24" t="s">
        <v>26</v>
      </c>
      <c r="I30" s="25">
        <f>I31+I32</f>
        <v>15058823.810000001</v>
      </c>
      <c r="J30" s="26">
        <f>J31+J32</f>
        <v>15050098.569999998</v>
      </c>
      <c r="K30" s="26">
        <f t="shared" ref="K30" si="10">K31+K32+K33+K34</f>
        <v>2498161.5299999998</v>
      </c>
      <c r="L30" s="26">
        <f>L31+L32+L33+L34</f>
        <v>2494836.29</v>
      </c>
      <c r="M30" s="26">
        <f t="shared" ref="M30:N30" si="11">M31+M32+M33+M34</f>
        <v>2579697.65</v>
      </c>
      <c r="N30" s="26">
        <f t="shared" si="11"/>
        <v>2574297.65</v>
      </c>
      <c r="O30" s="26">
        <v>2665256.2999999998</v>
      </c>
      <c r="P30" s="26">
        <v>2665256.2999999998</v>
      </c>
      <c r="Q30" s="27">
        <f t="shared" ref="Q30:T30" si="12">Q31+Q32+Q33+Q34</f>
        <v>2945019.6</v>
      </c>
      <c r="R30" s="27">
        <f t="shared" si="12"/>
        <v>2945019.6</v>
      </c>
      <c r="S30" s="28">
        <f t="shared" si="12"/>
        <v>4370688.7300000004</v>
      </c>
      <c r="T30" s="28">
        <f t="shared" si="12"/>
        <v>4370688.7300000004</v>
      </c>
      <c r="U30" s="116" t="s">
        <v>43</v>
      </c>
      <c r="V30" s="116" t="s">
        <v>44</v>
      </c>
      <c r="W30" s="116">
        <f>Y30</f>
        <v>10</v>
      </c>
      <c r="X30" s="116">
        <f>Z30</f>
        <v>15</v>
      </c>
      <c r="Y30" s="116">
        <v>10</v>
      </c>
      <c r="Z30" s="116">
        <v>15</v>
      </c>
      <c r="AA30" s="136">
        <v>15</v>
      </c>
      <c r="AB30" s="136">
        <v>20</v>
      </c>
      <c r="AC30" s="140">
        <v>20</v>
      </c>
      <c r="AD30" s="140">
        <v>50</v>
      </c>
      <c r="AE30" s="140">
        <v>25</v>
      </c>
      <c r="AF30" s="140">
        <v>25</v>
      </c>
      <c r="AG30" s="139">
        <v>30</v>
      </c>
      <c r="AH30" s="139">
        <v>47</v>
      </c>
    </row>
    <row r="31" spans="1:34" ht="15.75">
      <c r="A31" s="128"/>
      <c r="B31" s="129"/>
      <c r="C31" s="117"/>
      <c r="D31" s="131"/>
      <c r="E31" s="131"/>
      <c r="F31" s="131"/>
      <c r="G31" s="131"/>
      <c r="H31" s="24" t="s">
        <v>37</v>
      </c>
      <c r="I31" s="25">
        <f>K31+M31+O31+Q31+S31</f>
        <v>13659153.280000001</v>
      </c>
      <c r="J31" s="26">
        <f>L31+N31+P31+R31+T31</f>
        <v>13650428.039999999</v>
      </c>
      <c r="K31" s="26">
        <v>2498161.5299999998</v>
      </c>
      <c r="L31" s="26">
        <v>2494836.29</v>
      </c>
      <c r="M31" s="26">
        <v>2579697.65</v>
      </c>
      <c r="N31" s="26">
        <v>2574297.65</v>
      </c>
      <c r="O31" s="26">
        <v>2665256.2999999998</v>
      </c>
      <c r="P31" s="26">
        <v>2665256.2999999998</v>
      </c>
      <c r="Q31" s="27">
        <v>2945019.6</v>
      </c>
      <c r="R31" s="27">
        <v>2945019.6</v>
      </c>
      <c r="S31" s="29">
        <v>2971018.2</v>
      </c>
      <c r="T31" s="29">
        <v>2971018.2</v>
      </c>
      <c r="U31" s="117"/>
      <c r="V31" s="117"/>
      <c r="W31" s="117"/>
      <c r="X31" s="117"/>
      <c r="Y31" s="117"/>
      <c r="Z31" s="117"/>
      <c r="AA31" s="137"/>
      <c r="AB31" s="137"/>
      <c r="AC31" s="141"/>
      <c r="AD31" s="141"/>
      <c r="AE31" s="141"/>
      <c r="AF31" s="141"/>
      <c r="AG31" s="139"/>
      <c r="AH31" s="139"/>
    </row>
    <row r="32" spans="1:34" ht="15.75">
      <c r="A32" s="128"/>
      <c r="B32" s="129"/>
      <c r="C32" s="117"/>
      <c r="D32" s="131"/>
      <c r="E32" s="131"/>
      <c r="F32" s="131"/>
      <c r="G32" s="131"/>
      <c r="H32" s="24" t="s">
        <v>38</v>
      </c>
      <c r="I32" s="25">
        <f>K32+M32+O32+Q32+S32</f>
        <v>1399670.53</v>
      </c>
      <c r="J32" s="26">
        <f>L32+N32+P32+R32+T32</f>
        <v>1399670.53</v>
      </c>
      <c r="K32" s="26">
        <f t="shared" ref="K32:P34" si="13">M32</f>
        <v>0</v>
      </c>
      <c r="L32" s="26">
        <f t="shared" si="13"/>
        <v>0</v>
      </c>
      <c r="M32" s="26">
        <f t="shared" si="13"/>
        <v>0</v>
      </c>
      <c r="N32" s="26">
        <f t="shared" si="13"/>
        <v>0</v>
      </c>
      <c r="O32" s="26">
        <f t="shared" si="13"/>
        <v>0</v>
      </c>
      <c r="P32" s="26">
        <f t="shared" si="13"/>
        <v>0</v>
      </c>
      <c r="Q32" s="27">
        <v>0</v>
      </c>
      <c r="R32" s="27">
        <v>0</v>
      </c>
      <c r="S32" s="28">
        <v>1399670.53</v>
      </c>
      <c r="T32" s="28">
        <v>1399670.53</v>
      </c>
      <c r="U32" s="117"/>
      <c r="V32" s="117"/>
      <c r="W32" s="117"/>
      <c r="X32" s="117"/>
      <c r="Y32" s="117"/>
      <c r="Z32" s="117"/>
      <c r="AA32" s="137"/>
      <c r="AB32" s="137"/>
      <c r="AC32" s="141"/>
      <c r="AD32" s="141"/>
      <c r="AE32" s="141"/>
      <c r="AF32" s="141"/>
      <c r="AG32" s="139"/>
      <c r="AH32" s="139"/>
    </row>
    <row r="33" spans="1:34">
      <c r="A33" s="128"/>
      <c r="B33" s="129"/>
      <c r="C33" s="117"/>
      <c r="D33" s="131"/>
      <c r="E33" s="131"/>
      <c r="F33" s="131"/>
      <c r="G33" s="131"/>
      <c r="H33" s="24" t="s">
        <v>39</v>
      </c>
      <c r="I33" s="25">
        <f t="shared" ref="I33:J34" si="14">K33</f>
        <v>0</v>
      </c>
      <c r="J33" s="26">
        <f t="shared" si="14"/>
        <v>0</v>
      </c>
      <c r="K33" s="26">
        <f t="shared" si="13"/>
        <v>0</v>
      </c>
      <c r="L33" s="26">
        <f t="shared" si="13"/>
        <v>0</v>
      </c>
      <c r="M33" s="26">
        <f t="shared" si="13"/>
        <v>0</v>
      </c>
      <c r="N33" s="26">
        <f t="shared" si="13"/>
        <v>0</v>
      </c>
      <c r="O33" s="26">
        <f t="shared" si="13"/>
        <v>0</v>
      </c>
      <c r="P33" s="26">
        <f t="shared" si="13"/>
        <v>0</v>
      </c>
      <c r="Q33" s="27">
        <v>0</v>
      </c>
      <c r="R33" s="27">
        <v>0</v>
      </c>
      <c r="S33" s="27"/>
      <c r="T33" s="27"/>
      <c r="U33" s="117"/>
      <c r="V33" s="117"/>
      <c r="W33" s="117"/>
      <c r="X33" s="117"/>
      <c r="Y33" s="117"/>
      <c r="Z33" s="117"/>
      <c r="AA33" s="137"/>
      <c r="AB33" s="137"/>
      <c r="AC33" s="141"/>
      <c r="AD33" s="141"/>
      <c r="AE33" s="141"/>
      <c r="AF33" s="141"/>
      <c r="AG33" s="139"/>
      <c r="AH33" s="139"/>
    </row>
    <row r="34" spans="1:34">
      <c r="A34" s="128"/>
      <c r="B34" s="129"/>
      <c r="C34" s="118"/>
      <c r="D34" s="132"/>
      <c r="E34" s="132"/>
      <c r="F34" s="132"/>
      <c r="G34" s="132"/>
      <c r="H34" s="24" t="s">
        <v>40</v>
      </c>
      <c r="I34" s="25">
        <f t="shared" si="14"/>
        <v>0</v>
      </c>
      <c r="J34" s="26">
        <f t="shared" si="14"/>
        <v>0</v>
      </c>
      <c r="K34" s="26">
        <f t="shared" si="13"/>
        <v>0</v>
      </c>
      <c r="L34" s="26">
        <f t="shared" si="13"/>
        <v>0</v>
      </c>
      <c r="M34" s="26">
        <f t="shared" si="13"/>
        <v>0</v>
      </c>
      <c r="N34" s="26">
        <f t="shared" si="13"/>
        <v>0</v>
      </c>
      <c r="O34" s="26">
        <f t="shared" si="13"/>
        <v>0</v>
      </c>
      <c r="P34" s="26">
        <f t="shared" si="13"/>
        <v>0</v>
      </c>
      <c r="Q34" s="27">
        <v>0</v>
      </c>
      <c r="R34" s="27">
        <v>0</v>
      </c>
      <c r="S34" s="27"/>
      <c r="T34" s="27"/>
      <c r="U34" s="118"/>
      <c r="V34" s="118"/>
      <c r="W34" s="118"/>
      <c r="X34" s="118"/>
      <c r="Y34" s="118"/>
      <c r="Z34" s="118"/>
      <c r="AA34" s="138"/>
      <c r="AB34" s="138"/>
      <c r="AC34" s="142"/>
      <c r="AD34" s="142"/>
      <c r="AE34" s="142"/>
      <c r="AF34" s="142"/>
      <c r="AG34" s="139"/>
      <c r="AH34" s="139"/>
    </row>
    <row r="35" spans="1:34" ht="25.5">
      <c r="A35" s="127" t="s">
        <v>45</v>
      </c>
      <c r="B35" s="129" t="s">
        <v>46</v>
      </c>
      <c r="C35" s="116">
        <v>506</v>
      </c>
      <c r="D35" s="130">
        <v>22</v>
      </c>
      <c r="E35" s="130">
        <v>1</v>
      </c>
      <c r="F35" s="130" t="s">
        <v>35</v>
      </c>
      <c r="G35" s="130">
        <v>10020</v>
      </c>
      <c r="H35" s="24" t="s">
        <v>26</v>
      </c>
      <c r="I35" s="25">
        <f t="shared" ref="I35:N35" si="15">I36+I37+I38+I39</f>
        <v>642022.65000000014</v>
      </c>
      <c r="J35" s="26">
        <f t="shared" si="15"/>
        <v>642022.65000000014</v>
      </c>
      <c r="K35" s="26">
        <f t="shared" si="15"/>
        <v>135416.23000000001</v>
      </c>
      <c r="L35" s="26">
        <f t="shared" si="15"/>
        <v>135416.23000000001</v>
      </c>
      <c r="M35" s="26">
        <f t="shared" si="15"/>
        <v>107377.61</v>
      </c>
      <c r="N35" s="26">
        <f t="shared" si="15"/>
        <v>107377.61</v>
      </c>
      <c r="O35" s="26">
        <v>137023.6</v>
      </c>
      <c r="P35" s="26">
        <v>137023.6</v>
      </c>
      <c r="Q35" s="30">
        <f t="shared" ref="Q35:R35" si="16">Q36+Q37+Q38+Q39</f>
        <v>134855.17000000001</v>
      </c>
      <c r="R35" s="30">
        <f t="shared" si="16"/>
        <v>134855.17000000001</v>
      </c>
      <c r="S35" s="30">
        <v>127350.04</v>
      </c>
      <c r="T35" s="30">
        <v>127350.04</v>
      </c>
      <c r="U35" s="116" t="s">
        <v>47</v>
      </c>
      <c r="V35" s="116" t="s">
        <v>48</v>
      </c>
      <c r="W35" s="116">
        <f>Y35</f>
        <v>7</v>
      </c>
      <c r="X35" s="116">
        <f>Z35</f>
        <v>7</v>
      </c>
      <c r="Y35" s="116">
        <v>7</v>
      </c>
      <c r="Z35" s="116">
        <v>7</v>
      </c>
      <c r="AA35" s="136">
        <v>8</v>
      </c>
      <c r="AB35" s="136">
        <v>9</v>
      </c>
      <c r="AC35" s="140">
        <v>8</v>
      </c>
      <c r="AD35" s="140">
        <v>8</v>
      </c>
      <c r="AE35" s="140">
        <v>8</v>
      </c>
      <c r="AF35" s="140">
        <v>8</v>
      </c>
      <c r="AG35" s="143">
        <v>8</v>
      </c>
      <c r="AH35" s="143">
        <v>5</v>
      </c>
    </row>
    <row r="36" spans="1:34">
      <c r="A36" s="128"/>
      <c r="B36" s="129"/>
      <c r="C36" s="117"/>
      <c r="D36" s="131"/>
      <c r="E36" s="131"/>
      <c r="F36" s="131"/>
      <c r="G36" s="131"/>
      <c r="H36" s="24" t="s">
        <v>37</v>
      </c>
      <c r="I36" s="25">
        <f>K36+M36+O36+Q36+S36</f>
        <v>642022.65000000014</v>
      </c>
      <c r="J36" s="26">
        <f>L36+N36+P36+R36+T36</f>
        <v>642022.65000000014</v>
      </c>
      <c r="K36" s="26">
        <v>135416.23000000001</v>
      </c>
      <c r="L36" s="26">
        <v>135416.23000000001</v>
      </c>
      <c r="M36" s="26">
        <v>107377.61</v>
      </c>
      <c r="N36" s="26">
        <v>107377.61</v>
      </c>
      <c r="O36" s="26">
        <v>137023.6</v>
      </c>
      <c r="P36" s="26">
        <v>137023.6</v>
      </c>
      <c r="Q36" s="27">
        <v>134855.17000000001</v>
      </c>
      <c r="R36" s="27">
        <v>134855.17000000001</v>
      </c>
      <c r="S36" s="27">
        <v>127350.04</v>
      </c>
      <c r="T36" s="27">
        <v>127350.04</v>
      </c>
      <c r="U36" s="117"/>
      <c r="V36" s="117"/>
      <c r="W36" s="117"/>
      <c r="X36" s="117"/>
      <c r="Y36" s="117"/>
      <c r="Z36" s="117"/>
      <c r="AA36" s="137"/>
      <c r="AB36" s="137"/>
      <c r="AC36" s="141"/>
      <c r="AD36" s="141"/>
      <c r="AE36" s="141"/>
      <c r="AF36" s="141"/>
      <c r="AG36" s="144"/>
      <c r="AH36" s="144"/>
    </row>
    <row r="37" spans="1:34">
      <c r="A37" s="128"/>
      <c r="B37" s="129"/>
      <c r="C37" s="117"/>
      <c r="D37" s="131"/>
      <c r="E37" s="131"/>
      <c r="F37" s="131"/>
      <c r="G37" s="131"/>
      <c r="H37" s="24" t="s">
        <v>38</v>
      </c>
      <c r="I37" s="25">
        <f t="shared" ref="I37:P39" si="17">K37</f>
        <v>0</v>
      </c>
      <c r="J37" s="26">
        <f t="shared" si="17"/>
        <v>0</v>
      </c>
      <c r="K37" s="26">
        <f t="shared" si="17"/>
        <v>0</v>
      </c>
      <c r="L37" s="26">
        <f t="shared" si="17"/>
        <v>0</v>
      </c>
      <c r="M37" s="26">
        <f t="shared" si="17"/>
        <v>0</v>
      </c>
      <c r="N37" s="26">
        <f t="shared" si="17"/>
        <v>0</v>
      </c>
      <c r="O37" s="26">
        <f t="shared" si="17"/>
        <v>0</v>
      </c>
      <c r="P37" s="26">
        <f t="shared" si="17"/>
        <v>0</v>
      </c>
      <c r="Q37" s="27">
        <v>0</v>
      </c>
      <c r="R37" s="27">
        <v>0</v>
      </c>
      <c r="S37" s="26">
        <f t="shared" ref="S37:T39" si="18">U37</f>
        <v>0</v>
      </c>
      <c r="T37" s="26">
        <f t="shared" si="18"/>
        <v>0</v>
      </c>
      <c r="U37" s="117"/>
      <c r="V37" s="117"/>
      <c r="W37" s="117"/>
      <c r="X37" s="117"/>
      <c r="Y37" s="117"/>
      <c r="Z37" s="117"/>
      <c r="AA37" s="137"/>
      <c r="AB37" s="137"/>
      <c r="AC37" s="141"/>
      <c r="AD37" s="141"/>
      <c r="AE37" s="141"/>
      <c r="AF37" s="141"/>
      <c r="AG37" s="144"/>
      <c r="AH37" s="144"/>
    </row>
    <row r="38" spans="1:34">
      <c r="A38" s="128"/>
      <c r="B38" s="129"/>
      <c r="C38" s="117"/>
      <c r="D38" s="131"/>
      <c r="E38" s="131"/>
      <c r="F38" s="131"/>
      <c r="G38" s="131"/>
      <c r="H38" s="24" t="s">
        <v>39</v>
      </c>
      <c r="I38" s="25">
        <f t="shared" si="17"/>
        <v>0</v>
      </c>
      <c r="J38" s="26">
        <f t="shared" si="17"/>
        <v>0</v>
      </c>
      <c r="K38" s="26">
        <f t="shared" si="17"/>
        <v>0</v>
      </c>
      <c r="L38" s="26">
        <f t="shared" si="17"/>
        <v>0</v>
      </c>
      <c r="M38" s="26">
        <f t="shared" si="17"/>
        <v>0</v>
      </c>
      <c r="N38" s="26">
        <f t="shared" si="17"/>
        <v>0</v>
      </c>
      <c r="O38" s="26">
        <f t="shared" si="17"/>
        <v>0</v>
      </c>
      <c r="P38" s="26">
        <f t="shared" si="17"/>
        <v>0</v>
      </c>
      <c r="Q38" s="27">
        <v>0</v>
      </c>
      <c r="R38" s="27">
        <v>0</v>
      </c>
      <c r="S38" s="26">
        <f t="shared" si="18"/>
        <v>0</v>
      </c>
      <c r="T38" s="26">
        <f t="shared" si="18"/>
        <v>0</v>
      </c>
      <c r="U38" s="117"/>
      <c r="V38" s="117"/>
      <c r="W38" s="117"/>
      <c r="X38" s="117"/>
      <c r="Y38" s="117"/>
      <c r="Z38" s="117"/>
      <c r="AA38" s="137"/>
      <c r="AB38" s="137"/>
      <c r="AC38" s="141"/>
      <c r="AD38" s="141"/>
      <c r="AE38" s="141"/>
      <c r="AF38" s="141"/>
      <c r="AG38" s="144"/>
      <c r="AH38" s="144"/>
    </row>
    <row r="39" spans="1:34">
      <c r="A39" s="128"/>
      <c r="B39" s="129"/>
      <c r="C39" s="118"/>
      <c r="D39" s="132"/>
      <c r="E39" s="132"/>
      <c r="F39" s="132"/>
      <c r="G39" s="132"/>
      <c r="H39" s="24" t="s">
        <v>40</v>
      </c>
      <c r="I39" s="25">
        <f t="shared" si="17"/>
        <v>0</v>
      </c>
      <c r="J39" s="26">
        <f t="shared" si="17"/>
        <v>0</v>
      </c>
      <c r="K39" s="26">
        <f t="shared" si="17"/>
        <v>0</v>
      </c>
      <c r="L39" s="26">
        <f t="shared" si="17"/>
        <v>0</v>
      </c>
      <c r="M39" s="26">
        <f t="shared" si="17"/>
        <v>0</v>
      </c>
      <c r="N39" s="26">
        <f t="shared" si="17"/>
        <v>0</v>
      </c>
      <c r="O39" s="26">
        <f t="shared" si="17"/>
        <v>0</v>
      </c>
      <c r="P39" s="26">
        <f t="shared" si="17"/>
        <v>0</v>
      </c>
      <c r="Q39" s="27">
        <v>0</v>
      </c>
      <c r="R39" s="27">
        <v>0</v>
      </c>
      <c r="S39" s="26">
        <f t="shared" si="18"/>
        <v>0</v>
      </c>
      <c r="T39" s="26">
        <f t="shared" si="18"/>
        <v>0</v>
      </c>
      <c r="U39" s="118"/>
      <c r="V39" s="118"/>
      <c r="W39" s="118"/>
      <c r="X39" s="118"/>
      <c r="Y39" s="118"/>
      <c r="Z39" s="118"/>
      <c r="AA39" s="138"/>
      <c r="AB39" s="138"/>
      <c r="AC39" s="142"/>
      <c r="AD39" s="142"/>
      <c r="AE39" s="142"/>
      <c r="AF39" s="142"/>
      <c r="AG39" s="145"/>
      <c r="AH39" s="145"/>
    </row>
    <row r="40" spans="1:34" ht="25.5">
      <c r="A40" s="146" t="s">
        <v>49</v>
      </c>
      <c r="B40" s="149" t="s">
        <v>50</v>
      </c>
      <c r="C40" s="116">
        <v>506</v>
      </c>
      <c r="D40" s="130">
        <v>22</v>
      </c>
      <c r="E40" s="130">
        <v>1</v>
      </c>
      <c r="F40" s="130" t="s">
        <v>35</v>
      </c>
      <c r="G40" s="130">
        <v>10030</v>
      </c>
      <c r="H40" s="24" t="s">
        <v>26</v>
      </c>
      <c r="I40" s="25">
        <f>I41+I42+I43+I44</f>
        <v>3232606.48</v>
      </c>
      <c r="J40" s="26">
        <f>J41+J42+J43+J44</f>
        <v>3232606.48</v>
      </c>
      <c r="K40" s="26">
        <f t="shared" ref="K40:N40" si="19">K41+K42+K43+K44</f>
        <v>518390.11</v>
      </c>
      <c r="L40" s="26">
        <f t="shared" si="19"/>
        <v>518390.11</v>
      </c>
      <c r="M40" s="26">
        <f t="shared" si="19"/>
        <v>413458.73</v>
      </c>
      <c r="N40" s="26">
        <f t="shared" si="19"/>
        <v>413458.73</v>
      </c>
      <c r="O40" s="26">
        <v>466720.5</v>
      </c>
      <c r="P40" s="26">
        <v>466720.5</v>
      </c>
      <c r="Q40" s="30">
        <f>Q41+Q42+Q43+Q44</f>
        <v>835507.41</v>
      </c>
      <c r="R40" s="30">
        <f>R41+R42+R43+R44</f>
        <v>835507.41</v>
      </c>
      <c r="S40" s="30">
        <v>998529.73</v>
      </c>
      <c r="T40" s="30">
        <v>998529.73</v>
      </c>
      <c r="U40" s="116" t="s">
        <v>51</v>
      </c>
      <c r="V40" s="116" t="s">
        <v>52</v>
      </c>
      <c r="W40" s="116" t="s">
        <v>53</v>
      </c>
      <c r="X40" s="116">
        <f>Z40</f>
        <v>140</v>
      </c>
      <c r="Y40" s="116">
        <v>140</v>
      </c>
      <c r="Z40" s="116">
        <v>140</v>
      </c>
      <c r="AA40" s="136">
        <v>145</v>
      </c>
      <c r="AB40" s="136">
        <v>149</v>
      </c>
      <c r="AC40" s="140">
        <v>145</v>
      </c>
      <c r="AD40" s="140">
        <v>150</v>
      </c>
      <c r="AE40" s="140">
        <v>150</v>
      </c>
      <c r="AF40" s="140">
        <v>150</v>
      </c>
      <c r="AG40" s="139">
        <v>150</v>
      </c>
      <c r="AH40" s="139">
        <v>150</v>
      </c>
    </row>
    <row r="41" spans="1:34">
      <c r="A41" s="147"/>
      <c r="B41" s="150"/>
      <c r="C41" s="117"/>
      <c r="D41" s="131"/>
      <c r="E41" s="131"/>
      <c r="F41" s="131"/>
      <c r="G41" s="131"/>
      <c r="H41" s="24" t="s">
        <v>37</v>
      </c>
      <c r="I41" s="25">
        <f>K41+M41+O41+Q41+S41</f>
        <v>3232606.48</v>
      </c>
      <c r="J41" s="26">
        <f>L41+N41+P41+R41+T41</f>
        <v>3232606.48</v>
      </c>
      <c r="K41" s="26">
        <v>518390.11</v>
      </c>
      <c r="L41" s="26">
        <v>518390.11</v>
      </c>
      <c r="M41" s="26">
        <v>413458.73</v>
      </c>
      <c r="N41" s="26">
        <v>413458.73</v>
      </c>
      <c r="O41" s="26">
        <v>466720.5</v>
      </c>
      <c r="P41" s="26">
        <v>466720.5</v>
      </c>
      <c r="Q41" s="27">
        <v>835507.41</v>
      </c>
      <c r="R41" s="27">
        <v>835507.41</v>
      </c>
      <c r="S41" s="27">
        <v>998529.73</v>
      </c>
      <c r="T41" s="27">
        <v>998529.73</v>
      </c>
      <c r="U41" s="117"/>
      <c r="V41" s="117"/>
      <c r="W41" s="117"/>
      <c r="X41" s="117"/>
      <c r="Y41" s="117"/>
      <c r="Z41" s="117"/>
      <c r="AA41" s="137"/>
      <c r="AB41" s="137"/>
      <c r="AC41" s="141"/>
      <c r="AD41" s="141"/>
      <c r="AE41" s="141"/>
      <c r="AF41" s="141"/>
      <c r="AG41" s="139"/>
      <c r="AH41" s="139"/>
    </row>
    <row r="42" spans="1:34">
      <c r="A42" s="147"/>
      <c r="B42" s="150"/>
      <c r="C42" s="117"/>
      <c r="D42" s="131"/>
      <c r="E42" s="131"/>
      <c r="F42" s="131"/>
      <c r="G42" s="131"/>
      <c r="H42" s="24" t="s">
        <v>38</v>
      </c>
      <c r="I42" s="25">
        <f t="shared" ref="I42:J44" si="20">K42</f>
        <v>0</v>
      </c>
      <c r="J42" s="26">
        <f t="shared" si="20"/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27">
        <v>0</v>
      </c>
      <c r="Q42" s="27">
        <v>0</v>
      </c>
      <c r="R42" s="27">
        <v>0</v>
      </c>
      <c r="S42" s="27">
        <v>0</v>
      </c>
      <c r="T42" s="27">
        <v>0</v>
      </c>
      <c r="U42" s="117"/>
      <c r="V42" s="117"/>
      <c r="W42" s="117"/>
      <c r="X42" s="117"/>
      <c r="Y42" s="117"/>
      <c r="Z42" s="117"/>
      <c r="AA42" s="137"/>
      <c r="AB42" s="137"/>
      <c r="AC42" s="141"/>
      <c r="AD42" s="141"/>
      <c r="AE42" s="141"/>
      <c r="AF42" s="141"/>
      <c r="AG42" s="139"/>
      <c r="AH42" s="139"/>
    </row>
    <row r="43" spans="1:34">
      <c r="A43" s="147"/>
      <c r="B43" s="150"/>
      <c r="C43" s="117"/>
      <c r="D43" s="131"/>
      <c r="E43" s="131"/>
      <c r="F43" s="131"/>
      <c r="G43" s="131"/>
      <c r="H43" s="24" t="s">
        <v>39</v>
      </c>
      <c r="I43" s="25">
        <f t="shared" si="20"/>
        <v>0</v>
      </c>
      <c r="J43" s="26">
        <f t="shared" si="20"/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27">
        <v>0</v>
      </c>
      <c r="T43" s="27">
        <v>0</v>
      </c>
      <c r="U43" s="117"/>
      <c r="V43" s="117"/>
      <c r="W43" s="117"/>
      <c r="X43" s="117"/>
      <c r="Y43" s="117"/>
      <c r="Z43" s="117"/>
      <c r="AA43" s="137"/>
      <c r="AB43" s="137"/>
      <c r="AC43" s="141"/>
      <c r="AD43" s="141"/>
      <c r="AE43" s="141"/>
      <c r="AF43" s="141"/>
      <c r="AG43" s="139"/>
      <c r="AH43" s="139"/>
    </row>
    <row r="44" spans="1:34">
      <c r="A44" s="148"/>
      <c r="B44" s="151"/>
      <c r="C44" s="118"/>
      <c r="D44" s="132"/>
      <c r="E44" s="132"/>
      <c r="F44" s="132"/>
      <c r="G44" s="132"/>
      <c r="H44" s="24" t="s">
        <v>40</v>
      </c>
      <c r="I44" s="25">
        <f t="shared" si="20"/>
        <v>0</v>
      </c>
      <c r="J44" s="26">
        <f t="shared" si="20"/>
        <v>0</v>
      </c>
      <c r="K44" s="27">
        <v>0</v>
      </c>
      <c r="L44" s="27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27">
        <v>0</v>
      </c>
      <c r="T44" s="27">
        <v>0</v>
      </c>
      <c r="U44" s="118"/>
      <c r="V44" s="118"/>
      <c r="W44" s="118"/>
      <c r="X44" s="118"/>
      <c r="Y44" s="118"/>
      <c r="Z44" s="118"/>
      <c r="AA44" s="138"/>
      <c r="AB44" s="138"/>
      <c r="AC44" s="142"/>
      <c r="AD44" s="142"/>
      <c r="AE44" s="142"/>
      <c r="AF44" s="142"/>
      <c r="AG44" s="139"/>
      <c r="AH44" s="139"/>
    </row>
    <row r="45" spans="1:34" ht="25.5">
      <c r="A45" s="146" t="s">
        <v>54</v>
      </c>
      <c r="B45" s="149" t="s">
        <v>55</v>
      </c>
      <c r="C45" s="116">
        <v>506</v>
      </c>
      <c r="D45" s="130">
        <v>22</v>
      </c>
      <c r="E45" s="130">
        <v>1</v>
      </c>
      <c r="F45" s="130" t="s">
        <v>35</v>
      </c>
      <c r="G45" s="130">
        <v>82020</v>
      </c>
      <c r="H45" s="24" t="s">
        <v>26</v>
      </c>
      <c r="I45" s="25">
        <f>K45+M45+O45+Q45</f>
        <v>4637519.88</v>
      </c>
      <c r="J45" s="26">
        <f>L45+N45+P45+R45</f>
        <v>4637519.88</v>
      </c>
      <c r="K45" s="26">
        <f>K46+K47+K48+K49</f>
        <v>1135394.53</v>
      </c>
      <c r="L45" s="26">
        <f>L46+L47+L48+L49</f>
        <v>1135394.53</v>
      </c>
      <c r="M45" s="31">
        <f>M46+M47+M48+M49</f>
        <v>1087154.8600000001</v>
      </c>
      <c r="N45" s="26">
        <f>M46+M47+M48+M49</f>
        <v>1087154.8600000001</v>
      </c>
      <c r="O45" s="26">
        <v>1120613.27</v>
      </c>
      <c r="P45" s="26">
        <v>1120613.27</v>
      </c>
      <c r="Q45" s="30">
        <f t="shared" ref="Q45:R45" si="21">Q46+Q47+Q48+Q49</f>
        <v>1294357.22</v>
      </c>
      <c r="R45" s="30">
        <f t="shared" si="21"/>
        <v>1294357.22</v>
      </c>
      <c r="S45" s="27">
        <v>0</v>
      </c>
      <c r="T45" s="27">
        <v>0</v>
      </c>
      <c r="U45" s="116" t="s">
        <v>56</v>
      </c>
      <c r="V45" s="116" t="s">
        <v>52</v>
      </c>
      <c r="W45" s="116">
        <f>Y45</f>
        <v>25</v>
      </c>
      <c r="X45" s="116">
        <f>Z45</f>
        <v>25</v>
      </c>
      <c r="Y45" s="116">
        <v>25</v>
      </c>
      <c r="Z45" s="116">
        <v>25</v>
      </c>
      <c r="AA45" s="116">
        <v>30</v>
      </c>
      <c r="AB45" s="116">
        <v>30</v>
      </c>
      <c r="AC45" s="140">
        <v>35</v>
      </c>
      <c r="AD45" s="140">
        <v>35</v>
      </c>
      <c r="AE45" s="140">
        <v>40</v>
      </c>
      <c r="AF45" s="140">
        <v>40</v>
      </c>
      <c r="AG45" s="143" t="s">
        <v>28</v>
      </c>
      <c r="AH45" s="143" t="s">
        <v>28</v>
      </c>
    </row>
    <row r="46" spans="1:34">
      <c r="A46" s="147"/>
      <c r="B46" s="150"/>
      <c r="C46" s="117"/>
      <c r="D46" s="131"/>
      <c r="E46" s="131"/>
      <c r="F46" s="131"/>
      <c r="G46" s="131"/>
      <c r="H46" s="24" t="s">
        <v>37</v>
      </c>
      <c r="I46" s="25">
        <f>K46+M46</f>
        <v>0</v>
      </c>
      <c r="J46" s="26">
        <f>L46+N46</f>
        <v>0</v>
      </c>
      <c r="K46" s="26">
        <v>0</v>
      </c>
      <c r="L46" s="26">
        <v>0</v>
      </c>
      <c r="M46" s="26">
        <v>0</v>
      </c>
      <c r="N46" s="26">
        <v>0</v>
      </c>
      <c r="O46" s="26">
        <v>0</v>
      </c>
      <c r="P46" s="26">
        <v>0</v>
      </c>
      <c r="Q46" s="27">
        <v>0</v>
      </c>
      <c r="R46" s="27">
        <v>0</v>
      </c>
      <c r="S46" s="27">
        <v>0</v>
      </c>
      <c r="T46" s="27">
        <v>0</v>
      </c>
      <c r="U46" s="117"/>
      <c r="V46" s="117"/>
      <c r="W46" s="117"/>
      <c r="X46" s="117"/>
      <c r="Y46" s="117"/>
      <c r="Z46" s="117"/>
      <c r="AA46" s="117"/>
      <c r="AB46" s="117"/>
      <c r="AC46" s="141"/>
      <c r="AD46" s="141"/>
      <c r="AE46" s="141"/>
      <c r="AF46" s="141"/>
      <c r="AG46" s="144"/>
      <c r="AH46" s="144"/>
    </row>
    <row r="47" spans="1:34">
      <c r="A47" s="147"/>
      <c r="B47" s="150"/>
      <c r="C47" s="117"/>
      <c r="D47" s="131"/>
      <c r="E47" s="131"/>
      <c r="F47" s="131"/>
      <c r="G47" s="131"/>
      <c r="H47" s="24" t="s">
        <v>38</v>
      </c>
      <c r="I47" s="25">
        <f t="shared" ref="I47:J49" si="22">K47+M47</f>
        <v>0</v>
      </c>
      <c r="J47" s="26">
        <f t="shared" si="22"/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7">
        <v>0</v>
      </c>
      <c r="R47" s="27">
        <v>0</v>
      </c>
      <c r="S47" s="27">
        <v>0</v>
      </c>
      <c r="T47" s="27">
        <v>0</v>
      </c>
      <c r="U47" s="117"/>
      <c r="V47" s="117"/>
      <c r="W47" s="117"/>
      <c r="X47" s="117"/>
      <c r="Y47" s="117"/>
      <c r="Z47" s="117"/>
      <c r="AA47" s="117"/>
      <c r="AB47" s="117"/>
      <c r="AC47" s="141"/>
      <c r="AD47" s="141"/>
      <c r="AE47" s="141"/>
      <c r="AF47" s="141"/>
      <c r="AG47" s="144"/>
      <c r="AH47" s="144"/>
    </row>
    <row r="48" spans="1:34">
      <c r="A48" s="147"/>
      <c r="B48" s="150"/>
      <c r="C48" s="117"/>
      <c r="D48" s="131"/>
      <c r="E48" s="131"/>
      <c r="F48" s="131"/>
      <c r="G48" s="131"/>
      <c r="H48" s="24" t="s">
        <v>39</v>
      </c>
      <c r="I48" s="25">
        <f>K48+M48+O48+Q48+S48</f>
        <v>4637519.88</v>
      </c>
      <c r="J48" s="26">
        <f>L48+N48+P48+R48</f>
        <v>4637519.88</v>
      </c>
      <c r="K48" s="26">
        <v>1135394.53</v>
      </c>
      <c r="L48" s="26">
        <v>1135394.53</v>
      </c>
      <c r="M48" s="26">
        <v>1087154.8600000001</v>
      </c>
      <c r="N48" s="26">
        <v>1087154.8600000001</v>
      </c>
      <c r="O48" s="26">
        <v>1120613.27</v>
      </c>
      <c r="P48" s="26">
        <v>1120613.27</v>
      </c>
      <c r="Q48" s="27">
        <v>1294357.22</v>
      </c>
      <c r="R48" s="27">
        <v>1294357.22</v>
      </c>
      <c r="S48" s="27">
        <v>0</v>
      </c>
      <c r="T48" s="27">
        <v>0</v>
      </c>
      <c r="U48" s="117"/>
      <c r="V48" s="117"/>
      <c r="W48" s="117"/>
      <c r="X48" s="117"/>
      <c r="Y48" s="117"/>
      <c r="Z48" s="117"/>
      <c r="AA48" s="117"/>
      <c r="AB48" s="117"/>
      <c r="AC48" s="141"/>
      <c r="AD48" s="141"/>
      <c r="AE48" s="141"/>
      <c r="AF48" s="141"/>
      <c r="AG48" s="144"/>
      <c r="AH48" s="144"/>
    </row>
    <row r="49" spans="1:34">
      <c r="A49" s="148"/>
      <c r="B49" s="151"/>
      <c r="C49" s="118"/>
      <c r="D49" s="132"/>
      <c r="E49" s="132"/>
      <c r="F49" s="132"/>
      <c r="G49" s="132"/>
      <c r="H49" s="24" t="s">
        <v>40</v>
      </c>
      <c r="I49" s="25">
        <f t="shared" si="22"/>
        <v>0</v>
      </c>
      <c r="J49" s="26">
        <f t="shared" si="22"/>
        <v>0</v>
      </c>
      <c r="K49" s="26"/>
      <c r="L49" s="26"/>
      <c r="M49" s="26"/>
      <c r="N49" s="26"/>
      <c r="O49" s="26"/>
      <c r="P49" s="26"/>
      <c r="Q49" s="27">
        <v>0</v>
      </c>
      <c r="R49" s="27">
        <v>0</v>
      </c>
      <c r="S49" s="27">
        <v>0</v>
      </c>
      <c r="T49" s="27">
        <v>0</v>
      </c>
      <c r="U49" s="118"/>
      <c r="V49" s="118"/>
      <c r="W49" s="118"/>
      <c r="X49" s="118"/>
      <c r="Y49" s="118"/>
      <c r="Z49" s="118"/>
      <c r="AA49" s="118"/>
      <c r="AB49" s="118"/>
      <c r="AC49" s="142"/>
      <c r="AD49" s="142"/>
      <c r="AE49" s="142"/>
      <c r="AF49" s="142"/>
      <c r="AG49" s="145"/>
      <c r="AH49" s="145"/>
    </row>
    <row r="50" spans="1:34" ht="25.5">
      <c r="A50" s="146" t="s">
        <v>57</v>
      </c>
      <c r="B50" s="149" t="s">
        <v>58</v>
      </c>
      <c r="C50" s="116">
        <v>506</v>
      </c>
      <c r="D50" s="116">
        <v>22</v>
      </c>
      <c r="E50" s="116">
        <v>1</v>
      </c>
      <c r="F50" s="116" t="s">
        <v>35</v>
      </c>
      <c r="G50" s="116">
        <v>71820</v>
      </c>
      <c r="H50" s="24" t="s">
        <v>26</v>
      </c>
      <c r="I50" s="25">
        <f t="shared" ref="I50:L50" si="23">I51+I52+I53+I54</f>
        <v>50000</v>
      </c>
      <c r="J50" s="26">
        <f t="shared" si="23"/>
        <v>50000</v>
      </c>
      <c r="K50" s="26">
        <f t="shared" si="23"/>
        <v>50000</v>
      </c>
      <c r="L50" s="26">
        <f t="shared" si="23"/>
        <v>50000</v>
      </c>
      <c r="M50" s="26">
        <v>0</v>
      </c>
      <c r="N50" s="26">
        <v>0</v>
      </c>
      <c r="O50" s="26">
        <v>0</v>
      </c>
      <c r="P50" s="26">
        <v>0</v>
      </c>
      <c r="Q50" s="30">
        <f t="shared" ref="Q50:R50" si="24">Q51+Q52+Q53+Q54</f>
        <v>0</v>
      </c>
      <c r="R50" s="30">
        <f t="shared" si="24"/>
        <v>0</v>
      </c>
      <c r="S50" s="27">
        <v>0</v>
      </c>
      <c r="T50" s="27">
        <v>0</v>
      </c>
      <c r="U50" s="116" t="s">
        <v>59</v>
      </c>
      <c r="V50" s="116" t="s">
        <v>52</v>
      </c>
      <c r="W50" s="116">
        <f>Y50</f>
        <v>140</v>
      </c>
      <c r="X50" s="116">
        <f>Z50</f>
        <v>140</v>
      </c>
      <c r="Y50" s="116">
        <v>140</v>
      </c>
      <c r="Z50" s="116">
        <v>140</v>
      </c>
      <c r="AA50" s="116">
        <v>145</v>
      </c>
      <c r="AB50" s="116">
        <v>149</v>
      </c>
      <c r="AC50" s="140">
        <v>145</v>
      </c>
      <c r="AD50" s="140">
        <v>150</v>
      </c>
      <c r="AE50" s="140" t="s">
        <v>28</v>
      </c>
      <c r="AF50" s="140" t="s">
        <v>28</v>
      </c>
      <c r="AG50" s="143" t="s">
        <v>28</v>
      </c>
      <c r="AH50" s="143" t="s">
        <v>28</v>
      </c>
    </row>
    <row r="51" spans="1:34">
      <c r="A51" s="147"/>
      <c r="B51" s="150"/>
      <c r="C51" s="117"/>
      <c r="D51" s="117"/>
      <c r="E51" s="117"/>
      <c r="F51" s="117"/>
      <c r="G51" s="117"/>
      <c r="H51" s="24" t="s">
        <v>37</v>
      </c>
      <c r="I51" s="25">
        <f t="shared" ref="I51:J54" si="25">K51</f>
        <v>0</v>
      </c>
      <c r="J51" s="26">
        <f t="shared" si="25"/>
        <v>0</v>
      </c>
      <c r="K51" s="26">
        <v>0</v>
      </c>
      <c r="L51" s="26">
        <v>0</v>
      </c>
      <c r="M51" s="26">
        <v>0</v>
      </c>
      <c r="N51" s="26">
        <v>0</v>
      </c>
      <c r="O51" s="26">
        <v>0</v>
      </c>
      <c r="P51" s="26">
        <v>0</v>
      </c>
      <c r="Q51" s="27">
        <v>0</v>
      </c>
      <c r="R51" s="27">
        <v>0</v>
      </c>
      <c r="S51" s="27">
        <v>0</v>
      </c>
      <c r="T51" s="27">
        <v>0</v>
      </c>
      <c r="U51" s="117"/>
      <c r="V51" s="117"/>
      <c r="W51" s="117"/>
      <c r="X51" s="117"/>
      <c r="Y51" s="117"/>
      <c r="Z51" s="117"/>
      <c r="AA51" s="117"/>
      <c r="AB51" s="117"/>
      <c r="AC51" s="141"/>
      <c r="AD51" s="141"/>
      <c r="AE51" s="141"/>
      <c r="AF51" s="141"/>
      <c r="AG51" s="144"/>
      <c r="AH51" s="144"/>
    </row>
    <row r="52" spans="1:34">
      <c r="A52" s="147"/>
      <c r="B52" s="150"/>
      <c r="C52" s="117"/>
      <c r="D52" s="117"/>
      <c r="E52" s="117"/>
      <c r="F52" s="117"/>
      <c r="G52" s="117"/>
      <c r="H52" s="24" t="s">
        <v>38</v>
      </c>
      <c r="I52" s="25">
        <f t="shared" si="25"/>
        <v>50000</v>
      </c>
      <c r="J52" s="26">
        <f t="shared" si="25"/>
        <v>50000</v>
      </c>
      <c r="K52" s="26">
        <v>50000</v>
      </c>
      <c r="L52" s="26">
        <v>50000</v>
      </c>
      <c r="M52" s="26">
        <v>0</v>
      </c>
      <c r="N52" s="26">
        <v>0</v>
      </c>
      <c r="O52" s="26">
        <v>0</v>
      </c>
      <c r="P52" s="26">
        <v>0</v>
      </c>
      <c r="Q52" s="27">
        <v>0</v>
      </c>
      <c r="R52" s="27">
        <v>0</v>
      </c>
      <c r="S52" s="27">
        <v>0</v>
      </c>
      <c r="T52" s="27">
        <v>0</v>
      </c>
      <c r="U52" s="117"/>
      <c r="V52" s="117"/>
      <c r="W52" s="117"/>
      <c r="X52" s="117"/>
      <c r="Y52" s="117"/>
      <c r="Z52" s="117"/>
      <c r="AA52" s="117"/>
      <c r="AB52" s="117"/>
      <c r="AC52" s="141"/>
      <c r="AD52" s="141"/>
      <c r="AE52" s="141"/>
      <c r="AF52" s="141"/>
      <c r="AG52" s="144"/>
      <c r="AH52" s="144"/>
    </row>
    <row r="53" spans="1:34">
      <c r="A53" s="147"/>
      <c r="B53" s="150"/>
      <c r="C53" s="117"/>
      <c r="D53" s="117"/>
      <c r="E53" s="117"/>
      <c r="F53" s="117"/>
      <c r="G53" s="117"/>
      <c r="H53" s="24" t="s">
        <v>39</v>
      </c>
      <c r="I53" s="25">
        <f t="shared" si="25"/>
        <v>0</v>
      </c>
      <c r="J53" s="26">
        <f t="shared" si="25"/>
        <v>0</v>
      </c>
      <c r="K53" s="26">
        <v>0</v>
      </c>
      <c r="L53" s="26">
        <v>0</v>
      </c>
      <c r="M53" s="26">
        <v>0</v>
      </c>
      <c r="N53" s="26">
        <v>0</v>
      </c>
      <c r="O53" s="26">
        <v>0</v>
      </c>
      <c r="P53" s="26">
        <v>0</v>
      </c>
      <c r="Q53" s="27">
        <v>0</v>
      </c>
      <c r="R53" s="27">
        <v>0</v>
      </c>
      <c r="S53" s="27">
        <v>0</v>
      </c>
      <c r="T53" s="27">
        <v>0</v>
      </c>
      <c r="U53" s="117"/>
      <c r="V53" s="117"/>
      <c r="W53" s="117"/>
      <c r="X53" s="117"/>
      <c r="Y53" s="117"/>
      <c r="Z53" s="117"/>
      <c r="AA53" s="117"/>
      <c r="AB53" s="117"/>
      <c r="AC53" s="141"/>
      <c r="AD53" s="141"/>
      <c r="AE53" s="141"/>
      <c r="AF53" s="141"/>
      <c r="AG53" s="144"/>
      <c r="AH53" s="144"/>
    </row>
    <row r="54" spans="1:34">
      <c r="A54" s="148"/>
      <c r="B54" s="151"/>
      <c r="C54" s="118"/>
      <c r="D54" s="118"/>
      <c r="E54" s="118"/>
      <c r="F54" s="118"/>
      <c r="G54" s="118"/>
      <c r="H54" s="24" t="s">
        <v>40</v>
      </c>
      <c r="I54" s="25">
        <f t="shared" si="25"/>
        <v>0</v>
      </c>
      <c r="J54" s="26">
        <f t="shared" si="25"/>
        <v>0</v>
      </c>
      <c r="K54" s="26">
        <v>0</v>
      </c>
      <c r="L54" s="26">
        <v>0</v>
      </c>
      <c r="M54" s="26">
        <v>0</v>
      </c>
      <c r="N54" s="26">
        <v>0</v>
      </c>
      <c r="O54" s="26">
        <v>0</v>
      </c>
      <c r="P54" s="26">
        <v>0</v>
      </c>
      <c r="Q54" s="27">
        <v>0</v>
      </c>
      <c r="R54" s="27">
        <v>0</v>
      </c>
      <c r="S54" s="27">
        <v>0</v>
      </c>
      <c r="T54" s="27">
        <v>0</v>
      </c>
      <c r="U54" s="118"/>
      <c r="V54" s="118"/>
      <c r="W54" s="118"/>
      <c r="X54" s="118"/>
      <c r="Y54" s="118"/>
      <c r="Z54" s="118"/>
      <c r="AA54" s="118"/>
      <c r="AB54" s="118"/>
      <c r="AC54" s="142"/>
      <c r="AD54" s="142"/>
      <c r="AE54" s="142"/>
      <c r="AF54" s="142"/>
      <c r="AG54" s="145"/>
      <c r="AH54" s="145"/>
    </row>
    <row r="55" spans="1:34" ht="25.5">
      <c r="A55" s="152" t="s">
        <v>60</v>
      </c>
      <c r="B55" s="149" t="s">
        <v>61</v>
      </c>
      <c r="C55" s="116">
        <v>506</v>
      </c>
      <c r="D55" s="116">
        <v>22</v>
      </c>
      <c r="E55" s="116">
        <v>1</v>
      </c>
      <c r="F55" s="116" t="s">
        <v>35</v>
      </c>
      <c r="G55" s="116">
        <v>72520</v>
      </c>
      <c r="H55" s="24" t="s">
        <v>26</v>
      </c>
      <c r="I55" s="25">
        <f>K55+M55+O55+Q55+S55</f>
        <v>250000</v>
      </c>
      <c r="J55" s="26">
        <f>L55+N55+P55+R55+T55</f>
        <v>250000</v>
      </c>
      <c r="K55" s="26">
        <v>0</v>
      </c>
      <c r="L55" s="26">
        <v>0</v>
      </c>
      <c r="M55" s="26">
        <v>250000</v>
      </c>
      <c r="N55" s="26">
        <v>250000</v>
      </c>
      <c r="O55" s="26">
        <v>0</v>
      </c>
      <c r="P55" s="26">
        <v>0</v>
      </c>
      <c r="Q55" s="30">
        <f t="shared" ref="Q55:R55" si="26">Q56+Q57+Q58+Q59</f>
        <v>0</v>
      </c>
      <c r="R55" s="30">
        <f t="shared" si="26"/>
        <v>0</v>
      </c>
      <c r="S55" s="27">
        <v>0</v>
      </c>
      <c r="T55" s="27">
        <v>0</v>
      </c>
      <c r="U55" s="116" t="s">
        <v>47</v>
      </c>
      <c r="V55" s="32" t="s">
        <v>62</v>
      </c>
      <c r="W55" s="116">
        <f>Y55</f>
        <v>7</v>
      </c>
      <c r="X55" s="116">
        <f>Z55</f>
        <v>7</v>
      </c>
      <c r="Y55" s="116">
        <v>7</v>
      </c>
      <c r="Z55" s="116">
        <v>7</v>
      </c>
      <c r="AA55" s="136">
        <v>8</v>
      </c>
      <c r="AB55" s="136">
        <v>9</v>
      </c>
      <c r="AC55" s="140">
        <v>8</v>
      </c>
      <c r="AD55" s="140">
        <v>8</v>
      </c>
      <c r="AE55" s="140" t="s">
        <v>27</v>
      </c>
      <c r="AF55" s="140" t="s">
        <v>27</v>
      </c>
      <c r="AG55" s="143" t="s">
        <v>27</v>
      </c>
      <c r="AH55" s="143" t="s">
        <v>27</v>
      </c>
    </row>
    <row r="56" spans="1:34">
      <c r="A56" s="153"/>
      <c r="B56" s="150"/>
      <c r="C56" s="117"/>
      <c r="D56" s="117"/>
      <c r="E56" s="117"/>
      <c r="F56" s="117"/>
      <c r="G56" s="117"/>
      <c r="H56" s="24" t="s">
        <v>37</v>
      </c>
      <c r="I56" s="25">
        <f t="shared" ref="I56:I59" si="27">J56+K56+L56+M56+N9</f>
        <v>0</v>
      </c>
      <c r="J56" s="26">
        <v>0</v>
      </c>
      <c r="K56" s="26">
        <v>0</v>
      </c>
      <c r="L56" s="26">
        <v>0</v>
      </c>
      <c r="M56" s="26">
        <v>0</v>
      </c>
      <c r="N56" s="26">
        <v>0</v>
      </c>
      <c r="O56" s="26">
        <v>0</v>
      </c>
      <c r="P56" s="26">
        <v>0</v>
      </c>
      <c r="Q56" s="27">
        <v>0</v>
      </c>
      <c r="R56" s="27">
        <v>0</v>
      </c>
      <c r="S56" s="27">
        <v>0</v>
      </c>
      <c r="T56" s="27">
        <v>0</v>
      </c>
      <c r="U56" s="117"/>
      <c r="V56" s="32"/>
      <c r="W56" s="117"/>
      <c r="X56" s="117"/>
      <c r="Y56" s="117"/>
      <c r="Z56" s="117"/>
      <c r="AA56" s="137"/>
      <c r="AB56" s="137"/>
      <c r="AC56" s="141"/>
      <c r="AD56" s="141"/>
      <c r="AE56" s="141"/>
      <c r="AF56" s="141"/>
      <c r="AG56" s="144"/>
      <c r="AH56" s="144"/>
    </row>
    <row r="57" spans="1:34">
      <c r="A57" s="153"/>
      <c r="B57" s="150"/>
      <c r="C57" s="117"/>
      <c r="D57" s="117"/>
      <c r="E57" s="117"/>
      <c r="F57" s="117"/>
      <c r="G57" s="117"/>
      <c r="H57" s="24" t="s">
        <v>38</v>
      </c>
      <c r="I57" s="25">
        <f>K57+M57+O57+Q57+S57</f>
        <v>250000</v>
      </c>
      <c r="J57" s="26">
        <f>L57+N57+P57+R57+T57</f>
        <v>250000</v>
      </c>
      <c r="K57" s="26">
        <v>0</v>
      </c>
      <c r="L57" s="26">
        <v>0</v>
      </c>
      <c r="M57" s="26">
        <v>250000</v>
      </c>
      <c r="N57" s="26">
        <v>250000</v>
      </c>
      <c r="O57" s="26">
        <v>0</v>
      </c>
      <c r="P57" s="26">
        <v>0</v>
      </c>
      <c r="Q57" s="27">
        <v>0</v>
      </c>
      <c r="R57" s="27">
        <v>0</v>
      </c>
      <c r="S57" s="27">
        <v>0</v>
      </c>
      <c r="T57" s="27">
        <v>0</v>
      </c>
      <c r="U57" s="117"/>
      <c r="V57" s="32"/>
      <c r="W57" s="117"/>
      <c r="X57" s="117"/>
      <c r="Y57" s="117"/>
      <c r="Z57" s="117"/>
      <c r="AA57" s="137"/>
      <c r="AB57" s="137"/>
      <c r="AC57" s="141"/>
      <c r="AD57" s="141"/>
      <c r="AE57" s="141"/>
      <c r="AF57" s="141"/>
      <c r="AG57" s="144"/>
      <c r="AH57" s="144"/>
    </row>
    <row r="58" spans="1:34">
      <c r="A58" s="153"/>
      <c r="B58" s="150"/>
      <c r="C58" s="117"/>
      <c r="D58" s="117"/>
      <c r="E58" s="117"/>
      <c r="F58" s="117"/>
      <c r="G58" s="117"/>
      <c r="H58" s="24" t="s">
        <v>39</v>
      </c>
      <c r="I58" s="25">
        <f t="shared" si="27"/>
        <v>0</v>
      </c>
      <c r="J58" s="26">
        <v>0</v>
      </c>
      <c r="K58" s="26">
        <v>0</v>
      </c>
      <c r="L58" s="26">
        <v>0</v>
      </c>
      <c r="M58" s="26">
        <v>0</v>
      </c>
      <c r="N58" s="26">
        <v>0</v>
      </c>
      <c r="O58" s="26">
        <v>0</v>
      </c>
      <c r="P58" s="26">
        <v>0</v>
      </c>
      <c r="Q58" s="27">
        <v>0</v>
      </c>
      <c r="R58" s="27">
        <v>0</v>
      </c>
      <c r="S58" s="27">
        <v>0</v>
      </c>
      <c r="T58" s="27">
        <v>0</v>
      </c>
      <c r="U58" s="117"/>
      <c r="V58" s="32"/>
      <c r="W58" s="117"/>
      <c r="X58" s="117"/>
      <c r="Y58" s="117"/>
      <c r="Z58" s="117"/>
      <c r="AA58" s="137"/>
      <c r="AB58" s="137"/>
      <c r="AC58" s="141"/>
      <c r="AD58" s="141"/>
      <c r="AE58" s="141"/>
      <c r="AF58" s="141"/>
      <c r="AG58" s="144"/>
      <c r="AH58" s="144"/>
    </row>
    <row r="59" spans="1:34">
      <c r="A59" s="154"/>
      <c r="B59" s="151"/>
      <c r="C59" s="118"/>
      <c r="D59" s="118"/>
      <c r="E59" s="118"/>
      <c r="F59" s="118"/>
      <c r="G59" s="118"/>
      <c r="H59" s="24" t="s">
        <v>40</v>
      </c>
      <c r="I59" s="25">
        <f t="shared" si="27"/>
        <v>0</v>
      </c>
      <c r="J59" s="26">
        <v>0</v>
      </c>
      <c r="K59" s="26">
        <v>0</v>
      </c>
      <c r="L59" s="26">
        <v>0</v>
      </c>
      <c r="M59" s="26">
        <v>0</v>
      </c>
      <c r="N59" s="26">
        <v>0</v>
      </c>
      <c r="O59" s="26">
        <v>0</v>
      </c>
      <c r="P59" s="26">
        <v>0</v>
      </c>
      <c r="Q59" s="27">
        <v>0</v>
      </c>
      <c r="R59" s="27">
        <v>0</v>
      </c>
      <c r="S59" s="27">
        <v>0</v>
      </c>
      <c r="T59" s="27">
        <v>0</v>
      </c>
      <c r="U59" s="118"/>
      <c r="V59" s="32"/>
      <c r="W59" s="118"/>
      <c r="X59" s="118"/>
      <c r="Y59" s="118"/>
      <c r="Z59" s="118"/>
      <c r="AA59" s="138"/>
      <c r="AB59" s="138"/>
      <c r="AC59" s="142"/>
      <c r="AD59" s="142"/>
      <c r="AE59" s="142"/>
      <c r="AF59" s="142"/>
      <c r="AG59" s="145"/>
      <c r="AH59" s="145"/>
    </row>
    <row r="60" spans="1:34" ht="25.5">
      <c r="A60" s="159" t="s">
        <v>63</v>
      </c>
      <c r="B60" s="159"/>
      <c r="C60" s="116"/>
      <c r="D60" s="116"/>
      <c r="E60" s="116"/>
      <c r="F60" s="116"/>
      <c r="G60" s="116"/>
      <c r="H60" s="24" t="s">
        <v>26</v>
      </c>
      <c r="I60" s="19">
        <f t="shared" ref="I60:L60" si="28">I61+I62+I63+I64</f>
        <v>23870972.82</v>
      </c>
      <c r="J60" s="21">
        <f t="shared" si="28"/>
        <v>23862247.579999998</v>
      </c>
      <c r="K60" s="21">
        <f t="shared" si="28"/>
        <v>4337362.3999999994</v>
      </c>
      <c r="L60" s="21">
        <f t="shared" si="28"/>
        <v>4334037.16</v>
      </c>
      <c r="M60" s="21">
        <f>M61+M62+M63+M64</f>
        <v>4437688.8499999996</v>
      </c>
      <c r="N60" s="21">
        <f>N61+N62+N63+N64</f>
        <v>4432288.8499999996</v>
      </c>
      <c r="O60" s="22">
        <f t="shared" ref="O60:P63" si="29">O20</f>
        <v>4639613.67</v>
      </c>
      <c r="P60" s="22">
        <f t="shared" si="29"/>
        <v>4639613.67</v>
      </c>
      <c r="Q60" s="23">
        <f>Q61+Q63</f>
        <v>5209739.4000000004</v>
      </c>
      <c r="R60" s="23">
        <f>R61+R63</f>
        <v>5209739.4000000004</v>
      </c>
      <c r="S60" s="33">
        <v>5496568.5</v>
      </c>
      <c r="T60" s="33">
        <v>5496568.5</v>
      </c>
      <c r="U60" s="116" t="s">
        <v>27</v>
      </c>
      <c r="V60" s="116" t="s">
        <v>27</v>
      </c>
      <c r="W60" s="116" t="s">
        <v>27</v>
      </c>
      <c r="X60" s="116" t="s">
        <v>27</v>
      </c>
      <c r="Y60" s="116" t="s">
        <v>27</v>
      </c>
      <c r="Z60" s="116" t="s">
        <v>27</v>
      </c>
      <c r="AA60" s="116" t="s">
        <v>27</v>
      </c>
      <c r="AB60" s="116" t="s">
        <v>27</v>
      </c>
      <c r="AC60" s="116" t="s">
        <v>27</v>
      </c>
      <c r="AD60" s="116" t="s">
        <v>27</v>
      </c>
      <c r="AE60" s="116" t="s">
        <v>27</v>
      </c>
      <c r="AF60" s="116" t="s">
        <v>27</v>
      </c>
      <c r="AG60" s="120" t="s">
        <v>28</v>
      </c>
      <c r="AH60" s="120" t="s">
        <v>28</v>
      </c>
    </row>
    <row r="61" spans="1:34">
      <c r="A61" s="159"/>
      <c r="B61" s="159"/>
      <c r="C61" s="117"/>
      <c r="D61" s="117"/>
      <c r="E61" s="117"/>
      <c r="F61" s="117"/>
      <c r="G61" s="117"/>
      <c r="H61" s="24" t="s">
        <v>37</v>
      </c>
      <c r="I61" s="25">
        <f t="shared" ref="I61:L64" si="30">I21</f>
        <v>17533782.41</v>
      </c>
      <c r="J61" s="26">
        <f t="shared" si="30"/>
        <v>17525057.169999998</v>
      </c>
      <c r="K61" s="26">
        <f t="shared" si="30"/>
        <v>3151967.8699999996</v>
      </c>
      <c r="L61" s="26">
        <f t="shared" si="30"/>
        <v>3148642.63</v>
      </c>
      <c r="M61" s="26">
        <f>M31+M36+M41+M46+M51</f>
        <v>3100533.9899999998</v>
      </c>
      <c r="N61" s="26">
        <f>N31+N36+N41+N46+N51</f>
        <v>3095133.9899999998</v>
      </c>
      <c r="O61" s="26">
        <f t="shared" si="29"/>
        <v>3269000.4</v>
      </c>
      <c r="P61" s="26">
        <f t="shared" si="29"/>
        <v>3269000.4</v>
      </c>
      <c r="Q61" s="78">
        <f t="shared" ref="Q61:R61" si="31">Q31+Q36+Q41</f>
        <v>3915382.18</v>
      </c>
      <c r="R61" s="78">
        <f t="shared" si="31"/>
        <v>3915382.18</v>
      </c>
      <c r="S61" s="27">
        <v>4096897.97</v>
      </c>
      <c r="T61" s="27">
        <v>4096897.97</v>
      </c>
      <c r="U61" s="117"/>
      <c r="V61" s="117"/>
      <c r="W61" s="117"/>
      <c r="X61" s="117"/>
      <c r="Y61" s="117"/>
      <c r="Z61" s="117"/>
      <c r="AA61" s="117"/>
      <c r="AB61" s="117"/>
      <c r="AC61" s="117"/>
      <c r="AD61" s="117"/>
      <c r="AE61" s="117"/>
      <c r="AF61" s="117"/>
      <c r="AG61" s="120"/>
      <c r="AH61" s="120"/>
    </row>
    <row r="62" spans="1:34">
      <c r="A62" s="159"/>
      <c r="B62" s="159"/>
      <c r="C62" s="117"/>
      <c r="D62" s="117"/>
      <c r="E62" s="117"/>
      <c r="F62" s="117"/>
      <c r="G62" s="117"/>
      <c r="H62" s="24" t="s">
        <v>38</v>
      </c>
      <c r="I62" s="25">
        <f t="shared" si="30"/>
        <v>1699670.53</v>
      </c>
      <c r="J62" s="26">
        <f t="shared" si="30"/>
        <v>1699670.53</v>
      </c>
      <c r="K62" s="26">
        <f t="shared" si="30"/>
        <v>50000</v>
      </c>
      <c r="L62" s="26">
        <f t="shared" si="30"/>
        <v>50000</v>
      </c>
      <c r="M62" s="26">
        <f>M32+M42+M47+M52+M57</f>
        <v>250000</v>
      </c>
      <c r="N62" s="26">
        <v>250000</v>
      </c>
      <c r="O62" s="26">
        <f t="shared" si="29"/>
        <v>250000</v>
      </c>
      <c r="P62" s="26">
        <f t="shared" si="29"/>
        <v>250000</v>
      </c>
      <c r="Q62" s="78">
        <f t="shared" ref="Q62:R62" si="32">Q37+Q42+Q52</f>
        <v>0</v>
      </c>
      <c r="R62" s="78">
        <f t="shared" si="32"/>
        <v>0</v>
      </c>
      <c r="S62" s="27">
        <v>1399670.53</v>
      </c>
      <c r="T62" s="27">
        <v>1399670.53</v>
      </c>
      <c r="U62" s="117"/>
      <c r="V62" s="117"/>
      <c r="W62" s="117"/>
      <c r="X62" s="117"/>
      <c r="Y62" s="117"/>
      <c r="Z62" s="117"/>
      <c r="AA62" s="117"/>
      <c r="AB62" s="117"/>
      <c r="AC62" s="117"/>
      <c r="AD62" s="117"/>
      <c r="AE62" s="117"/>
      <c r="AF62" s="117"/>
      <c r="AG62" s="120"/>
      <c r="AH62" s="120"/>
    </row>
    <row r="63" spans="1:34">
      <c r="A63" s="159"/>
      <c r="B63" s="159"/>
      <c r="C63" s="117"/>
      <c r="D63" s="117"/>
      <c r="E63" s="117"/>
      <c r="F63" s="117"/>
      <c r="G63" s="117"/>
      <c r="H63" s="24" t="s">
        <v>39</v>
      </c>
      <c r="I63" s="25">
        <f t="shared" si="30"/>
        <v>4637519.88</v>
      </c>
      <c r="J63" s="26">
        <f t="shared" si="30"/>
        <v>4637519.88</v>
      </c>
      <c r="K63" s="26">
        <f t="shared" si="30"/>
        <v>1135394.53</v>
      </c>
      <c r="L63" s="26">
        <f t="shared" si="30"/>
        <v>1135394.53</v>
      </c>
      <c r="M63" s="26">
        <f>M33+M38+M43+M48+M53</f>
        <v>1087154.8600000001</v>
      </c>
      <c r="N63" s="26">
        <f>N48</f>
        <v>1087154.8600000001</v>
      </c>
      <c r="O63" s="26">
        <f t="shared" si="29"/>
        <v>1120613.27</v>
      </c>
      <c r="P63" s="26">
        <f t="shared" si="29"/>
        <v>1120613.27</v>
      </c>
      <c r="Q63" s="78">
        <f t="shared" ref="Q63:R63" si="33">Q33+Q38+Q43+Q48+Q53</f>
        <v>1294357.22</v>
      </c>
      <c r="R63" s="78">
        <f t="shared" si="33"/>
        <v>1294357.22</v>
      </c>
      <c r="S63" s="27">
        <v>0</v>
      </c>
      <c r="T63" s="27">
        <v>0</v>
      </c>
      <c r="U63" s="117"/>
      <c r="V63" s="117"/>
      <c r="W63" s="117"/>
      <c r="X63" s="117"/>
      <c r="Y63" s="117"/>
      <c r="Z63" s="117"/>
      <c r="AA63" s="117"/>
      <c r="AB63" s="117"/>
      <c r="AC63" s="117"/>
      <c r="AD63" s="117"/>
      <c r="AE63" s="117"/>
      <c r="AF63" s="117"/>
      <c r="AG63" s="120"/>
      <c r="AH63" s="120"/>
    </row>
    <row r="64" spans="1:34">
      <c r="A64" s="159"/>
      <c r="B64" s="159"/>
      <c r="C64" s="118"/>
      <c r="D64" s="118"/>
      <c r="E64" s="118"/>
      <c r="F64" s="118"/>
      <c r="G64" s="118"/>
      <c r="H64" s="24" t="s">
        <v>40</v>
      </c>
      <c r="I64" s="25">
        <f t="shared" si="30"/>
        <v>0</v>
      </c>
      <c r="J64" s="26">
        <f t="shared" si="30"/>
        <v>0</v>
      </c>
      <c r="K64" s="26">
        <f t="shared" si="30"/>
        <v>0</v>
      </c>
      <c r="L64" s="26">
        <f t="shared" si="30"/>
        <v>0</v>
      </c>
      <c r="M64" s="26">
        <v>0</v>
      </c>
      <c r="N64" s="26">
        <v>0</v>
      </c>
      <c r="O64" s="26"/>
      <c r="P64" s="26"/>
      <c r="Q64" s="78">
        <v>0</v>
      </c>
      <c r="R64" s="78">
        <v>0</v>
      </c>
      <c r="S64" s="27">
        <v>0</v>
      </c>
      <c r="T64" s="27">
        <v>0</v>
      </c>
      <c r="U64" s="118"/>
      <c r="V64" s="118"/>
      <c r="W64" s="118"/>
      <c r="X64" s="118"/>
      <c r="Y64" s="118"/>
      <c r="Z64" s="118"/>
      <c r="AA64" s="118"/>
      <c r="AB64" s="118"/>
      <c r="AC64" s="118"/>
      <c r="AD64" s="118"/>
      <c r="AE64" s="118"/>
      <c r="AF64" s="118"/>
      <c r="AG64" s="120"/>
      <c r="AH64" s="120"/>
    </row>
    <row r="65" spans="1:35" ht="15" customHeight="1">
      <c r="A65" s="155" t="s">
        <v>64</v>
      </c>
      <c r="B65" s="156"/>
      <c r="C65" s="156"/>
      <c r="D65" s="156"/>
      <c r="E65" s="156"/>
      <c r="F65" s="156"/>
      <c r="G65" s="156"/>
      <c r="H65" s="156"/>
      <c r="I65" s="156"/>
      <c r="J65" s="156"/>
      <c r="K65" s="156"/>
      <c r="L65" s="156"/>
      <c r="M65" s="156"/>
      <c r="N65" s="156"/>
      <c r="O65" s="156"/>
      <c r="P65" s="156"/>
      <c r="Q65" s="156"/>
      <c r="R65" s="156"/>
      <c r="S65" s="156"/>
      <c r="T65" s="156"/>
      <c r="U65" s="156"/>
      <c r="V65" s="156"/>
      <c r="W65" s="156"/>
      <c r="X65" s="156"/>
      <c r="Y65" s="156"/>
      <c r="Z65" s="156"/>
      <c r="AA65" s="156"/>
      <c r="AB65" s="156"/>
      <c r="AC65" s="156"/>
      <c r="AD65" s="156"/>
      <c r="AE65" s="156"/>
      <c r="AF65" s="156"/>
      <c r="AG65" s="156"/>
      <c r="AH65" s="156"/>
    </row>
    <row r="66" spans="1:35" ht="28.5" customHeight="1">
      <c r="A66" s="157" t="s">
        <v>65</v>
      </c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8"/>
      <c r="N66" s="158"/>
      <c r="O66" s="158"/>
      <c r="P66" s="158"/>
      <c r="Q66" s="158"/>
      <c r="R66" s="158"/>
      <c r="S66" s="158"/>
      <c r="T66" s="158"/>
      <c r="U66" s="158"/>
      <c r="V66" s="158"/>
      <c r="W66" s="158"/>
      <c r="X66" s="158"/>
      <c r="Y66" s="158"/>
      <c r="Z66" s="158"/>
      <c r="AA66" s="158"/>
      <c r="AB66" s="158"/>
      <c r="AC66" s="158"/>
      <c r="AD66" s="158"/>
      <c r="AE66" s="158"/>
      <c r="AF66" s="158"/>
      <c r="AG66" s="158"/>
      <c r="AH66" s="158"/>
    </row>
    <row r="67" spans="1:35" ht="25.5">
      <c r="A67" s="123">
        <v>1</v>
      </c>
      <c r="B67" s="125" t="s">
        <v>66</v>
      </c>
      <c r="C67" s="125"/>
      <c r="D67" s="125"/>
      <c r="E67" s="125"/>
      <c r="F67" s="125"/>
      <c r="G67" s="125"/>
      <c r="H67" s="24" t="s">
        <v>26</v>
      </c>
      <c r="I67" s="19">
        <f t="shared" ref="I67:J69" si="34">K67+M67+O67+Q67+S67</f>
        <v>96137152.969999999</v>
      </c>
      <c r="J67" s="21">
        <f t="shared" si="34"/>
        <v>95942561.560000002</v>
      </c>
      <c r="K67" s="21">
        <f>SUM(K68:K71)</f>
        <v>12666806.889999999</v>
      </c>
      <c r="L67" s="21">
        <f>SUM(L68:L71)</f>
        <v>12666806.889999999</v>
      </c>
      <c r="M67" s="21">
        <f t="shared" ref="M67:N67" si="35">SUM(M68:M71)</f>
        <v>14371154.82</v>
      </c>
      <c r="N67" s="21">
        <f t="shared" si="35"/>
        <v>14371154.82</v>
      </c>
      <c r="O67" s="21">
        <v>8510848.5800000001</v>
      </c>
      <c r="P67" s="21">
        <v>8510848.5800000001</v>
      </c>
      <c r="Q67" s="21">
        <f>Q68</f>
        <v>9070734.7199999988</v>
      </c>
      <c r="R67" s="19">
        <f>R68</f>
        <v>9070734.7199999988</v>
      </c>
      <c r="S67" s="19">
        <v>51517607.960000001</v>
      </c>
      <c r="T67" s="19">
        <f>T68+T69</f>
        <v>51323016.550000004</v>
      </c>
      <c r="U67" s="119" t="s">
        <v>27</v>
      </c>
      <c r="V67" s="119" t="s">
        <v>27</v>
      </c>
      <c r="W67" s="119" t="s">
        <v>27</v>
      </c>
      <c r="X67" s="119" t="s">
        <v>27</v>
      </c>
      <c r="Y67" s="119" t="s">
        <v>27</v>
      </c>
      <c r="Z67" s="119" t="s">
        <v>27</v>
      </c>
      <c r="AA67" s="119" t="s">
        <v>27</v>
      </c>
      <c r="AB67" s="119" t="s">
        <v>27</v>
      </c>
      <c r="AC67" s="119" t="s">
        <v>27</v>
      </c>
      <c r="AD67" s="119" t="s">
        <v>27</v>
      </c>
      <c r="AE67" s="119" t="s">
        <v>27</v>
      </c>
      <c r="AF67" s="119" t="s">
        <v>27</v>
      </c>
      <c r="AG67" s="119" t="s">
        <v>27</v>
      </c>
      <c r="AH67" s="119" t="s">
        <v>27</v>
      </c>
    </row>
    <row r="68" spans="1:35">
      <c r="A68" s="124"/>
      <c r="B68" s="126"/>
      <c r="C68" s="126"/>
      <c r="D68" s="126"/>
      <c r="E68" s="126"/>
      <c r="F68" s="126"/>
      <c r="G68" s="126"/>
      <c r="H68" s="24" t="s">
        <v>37</v>
      </c>
      <c r="I68" s="19">
        <f t="shared" si="34"/>
        <v>56137152.969999999</v>
      </c>
      <c r="J68" s="21">
        <f t="shared" si="34"/>
        <v>56133261.140000001</v>
      </c>
      <c r="K68" s="21">
        <f>K78+K83</f>
        <v>12666806.889999999</v>
      </c>
      <c r="L68" s="21">
        <f>L78+L83</f>
        <v>12666806.889999999</v>
      </c>
      <c r="M68" s="21">
        <f>M78+M83</f>
        <v>14371154.82</v>
      </c>
      <c r="N68" s="21">
        <f>N78+N83</f>
        <v>14371154.82</v>
      </c>
      <c r="O68" s="21">
        <v>8510848.5800000001</v>
      </c>
      <c r="P68" s="21">
        <v>8510848.5800000001</v>
      </c>
      <c r="Q68" s="21">
        <f>Q78+Q83</f>
        <v>9070734.7199999988</v>
      </c>
      <c r="R68" s="19">
        <f>R78+R83</f>
        <v>9070734.7199999988</v>
      </c>
      <c r="S68" s="19">
        <v>11517607.960000001</v>
      </c>
      <c r="T68" s="19">
        <v>11513716.130000001</v>
      </c>
      <c r="U68" s="119"/>
      <c r="V68" s="119"/>
      <c r="W68" s="119"/>
      <c r="X68" s="119"/>
      <c r="Y68" s="119"/>
      <c r="Z68" s="119"/>
      <c r="AA68" s="119"/>
      <c r="AB68" s="119"/>
      <c r="AC68" s="119"/>
      <c r="AD68" s="119"/>
      <c r="AE68" s="119"/>
      <c r="AF68" s="119"/>
      <c r="AG68" s="119"/>
      <c r="AH68" s="119"/>
    </row>
    <row r="69" spans="1:35">
      <c r="A69" s="124"/>
      <c r="B69" s="126"/>
      <c r="C69" s="126"/>
      <c r="D69" s="126"/>
      <c r="E69" s="126"/>
      <c r="F69" s="126"/>
      <c r="G69" s="126"/>
      <c r="H69" s="24" t="s">
        <v>38</v>
      </c>
      <c r="I69" s="19">
        <f t="shared" si="34"/>
        <v>40000000</v>
      </c>
      <c r="J69" s="21">
        <f t="shared" si="34"/>
        <v>39809300.420000002</v>
      </c>
      <c r="K69" s="21">
        <f t="shared" ref="K69:L71" si="36">K74</f>
        <v>0</v>
      </c>
      <c r="L69" s="21">
        <f t="shared" si="36"/>
        <v>0</v>
      </c>
      <c r="M69" s="21">
        <v>0</v>
      </c>
      <c r="N69" s="21">
        <v>0</v>
      </c>
      <c r="O69" s="21">
        <v>0</v>
      </c>
      <c r="P69" s="21">
        <v>0</v>
      </c>
      <c r="Q69" s="21">
        <v>0</v>
      </c>
      <c r="R69" s="19">
        <v>0</v>
      </c>
      <c r="S69" s="19">
        <v>40000000</v>
      </c>
      <c r="T69" s="80">
        <v>39809300.420000002</v>
      </c>
      <c r="U69" s="119"/>
      <c r="V69" s="119"/>
      <c r="W69" s="119"/>
      <c r="X69" s="119"/>
      <c r="Y69" s="119"/>
      <c r="Z69" s="119"/>
      <c r="AA69" s="119"/>
      <c r="AB69" s="119"/>
      <c r="AC69" s="119"/>
      <c r="AD69" s="119"/>
      <c r="AE69" s="119"/>
      <c r="AF69" s="119"/>
      <c r="AG69" s="119"/>
      <c r="AH69" s="119"/>
    </row>
    <row r="70" spans="1:35">
      <c r="A70" s="124"/>
      <c r="B70" s="126"/>
      <c r="C70" s="126"/>
      <c r="D70" s="126"/>
      <c r="E70" s="126"/>
      <c r="F70" s="126"/>
      <c r="G70" s="126"/>
      <c r="H70" s="24" t="s">
        <v>39</v>
      </c>
      <c r="I70" s="19">
        <f t="shared" ref="I70:J71" si="37">K70+M70+O70+Q70</f>
        <v>0</v>
      </c>
      <c r="J70" s="21">
        <f t="shared" si="37"/>
        <v>0</v>
      </c>
      <c r="K70" s="21">
        <f t="shared" si="36"/>
        <v>0</v>
      </c>
      <c r="L70" s="21">
        <f t="shared" si="36"/>
        <v>0</v>
      </c>
      <c r="M70" s="21">
        <v>0</v>
      </c>
      <c r="N70" s="21">
        <v>0</v>
      </c>
      <c r="O70" s="21">
        <v>0</v>
      </c>
      <c r="P70" s="21">
        <v>0</v>
      </c>
      <c r="Q70" s="21">
        <v>0</v>
      </c>
      <c r="R70" s="19">
        <v>0</v>
      </c>
      <c r="S70" s="19">
        <v>0</v>
      </c>
      <c r="T70" s="19">
        <v>0</v>
      </c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  <c r="AF70" s="119"/>
      <c r="AG70" s="119"/>
      <c r="AH70" s="119"/>
    </row>
    <row r="71" spans="1:35">
      <c r="A71" s="124"/>
      <c r="B71" s="126"/>
      <c r="C71" s="126"/>
      <c r="D71" s="126"/>
      <c r="E71" s="126"/>
      <c r="F71" s="126"/>
      <c r="G71" s="126"/>
      <c r="H71" s="24" t="s">
        <v>40</v>
      </c>
      <c r="I71" s="19">
        <f t="shared" si="37"/>
        <v>0</v>
      </c>
      <c r="J71" s="21">
        <f t="shared" si="37"/>
        <v>0</v>
      </c>
      <c r="K71" s="21">
        <f t="shared" si="36"/>
        <v>0</v>
      </c>
      <c r="L71" s="21">
        <f t="shared" si="36"/>
        <v>0</v>
      </c>
      <c r="M71" s="21">
        <v>0</v>
      </c>
      <c r="N71" s="21">
        <v>0</v>
      </c>
      <c r="O71" s="21">
        <v>0</v>
      </c>
      <c r="P71" s="21">
        <v>0</v>
      </c>
      <c r="Q71" s="21">
        <v>0</v>
      </c>
      <c r="R71" s="19"/>
      <c r="S71" s="19">
        <v>0</v>
      </c>
      <c r="T71" s="19">
        <v>0</v>
      </c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</row>
    <row r="72" spans="1:35" ht="25.5">
      <c r="A72" s="121" t="s">
        <v>33</v>
      </c>
      <c r="B72" s="122" t="s">
        <v>67</v>
      </c>
      <c r="C72" s="116" t="s">
        <v>27</v>
      </c>
      <c r="D72" s="116">
        <v>22</v>
      </c>
      <c r="E72" s="116">
        <v>2</v>
      </c>
      <c r="F72" s="116" t="s">
        <v>35</v>
      </c>
      <c r="G72" s="133" t="s">
        <v>36</v>
      </c>
      <c r="H72" s="24" t="s">
        <v>26</v>
      </c>
      <c r="I72" s="25">
        <f>I73+I74+I75+I76</f>
        <v>85990679.890000001</v>
      </c>
      <c r="J72" s="26">
        <f t="shared" ref="J72:L72" si="38">J73+J74+J75+J76</f>
        <v>85796088.479999989</v>
      </c>
      <c r="K72" s="26">
        <f t="shared" si="38"/>
        <v>12666806.889999999</v>
      </c>
      <c r="L72" s="26">
        <f t="shared" si="38"/>
        <v>12666806.889999999</v>
      </c>
      <c r="M72" s="26">
        <f>M73+M74+M75+M76</f>
        <v>14371154.82</v>
      </c>
      <c r="N72" s="26">
        <f>N73+N74+N75+N76</f>
        <v>14371154.82</v>
      </c>
      <c r="O72" s="26">
        <v>6489884.1699999999</v>
      </c>
      <c r="P72" s="26">
        <v>6489884.1500000004</v>
      </c>
      <c r="Q72" s="26">
        <f>Q77+Q82</f>
        <v>9070734.7199999988</v>
      </c>
      <c r="R72" s="25">
        <f>R77+R82</f>
        <v>9070734.7199999988</v>
      </c>
      <c r="S72" s="25">
        <v>51517607.960000001</v>
      </c>
      <c r="T72" s="25">
        <f>T73+T74</f>
        <v>51323016.550000004</v>
      </c>
      <c r="U72" s="116" t="s">
        <v>27</v>
      </c>
      <c r="V72" s="116" t="s">
        <v>27</v>
      </c>
      <c r="W72" s="116" t="s">
        <v>27</v>
      </c>
      <c r="X72" s="116" t="s">
        <v>27</v>
      </c>
      <c r="Y72" s="116" t="s">
        <v>27</v>
      </c>
      <c r="Z72" s="116" t="s">
        <v>27</v>
      </c>
      <c r="AA72" s="116" t="s">
        <v>27</v>
      </c>
      <c r="AB72" s="116" t="s">
        <v>27</v>
      </c>
      <c r="AC72" s="116" t="s">
        <v>27</v>
      </c>
      <c r="AD72" s="116" t="s">
        <v>27</v>
      </c>
      <c r="AE72" s="116" t="s">
        <v>27</v>
      </c>
      <c r="AF72" s="116" t="s">
        <v>27</v>
      </c>
      <c r="AG72" s="116" t="s">
        <v>27</v>
      </c>
      <c r="AH72" s="116" t="s">
        <v>27</v>
      </c>
      <c r="AI72" s="1"/>
    </row>
    <row r="73" spans="1:35">
      <c r="A73" s="121"/>
      <c r="B73" s="122"/>
      <c r="C73" s="117"/>
      <c r="D73" s="117"/>
      <c r="E73" s="117"/>
      <c r="F73" s="117"/>
      <c r="G73" s="134"/>
      <c r="H73" s="24" t="s">
        <v>37</v>
      </c>
      <c r="I73" s="25">
        <f>I78+I83+I88+I94</f>
        <v>45990679.890000001</v>
      </c>
      <c r="J73" s="25">
        <f>J78+J83+J88+J94</f>
        <v>45986788.059999995</v>
      </c>
      <c r="K73" s="26">
        <f>K77+K83</f>
        <v>12666806.889999999</v>
      </c>
      <c r="L73" s="26">
        <f>L77+L83</f>
        <v>12666806.889999999</v>
      </c>
      <c r="M73" s="26">
        <f>M77+M83</f>
        <v>14371154.82</v>
      </c>
      <c r="N73" s="26">
        <f>N77+N83</f>
        <v>14371154.82</v>
      </c>
      <c r="O73" s="26">
        <v>6489884.1500000004</v>
      </c>
      <c r="P73" s="26">
        <v>6489884.1500000004</v>
      </c>
      <c r="Q73" s="26">
        <v>6491260.0099999998</v>
      </c>
      <c r="R73" s="25">
        <f>R78+R83</f>
        <v>9070734.7199999988</v>
      </c>
      <c r="S73" s="25">
        <v>11517607.960000001</v>
      </c>
      <c r="T73" s="25">
        <v>11513716.130000001</v>
      </c>
      <c r="U73" s="117"/>
      <c r="V73" s="117"/>
      <c r="W73" s="117"/>
      <c r="X73" s="117"/>
      <c r="Y73" s="117"/>
      <c r="Z73" s="117"/>
      <c r="AA73" s="117"/>
      <c r="AB73" s="117"/>
      <c r="AC73" s="117"/>
      <c r="AD73" s="117"/>
      <c r="AE73" s="117"/>
      <c r="AF73" s="117"/>
      <c r="AG73" s="117"/>
      <c r="AH73" s="117"/>
      <c r="AI73" s="1"/>
    </row>
    <row r="74" spans="1:35">
      <c r="A74" s="121"/>
      <c r="B74" s="122"/>
      <c r="C74" s="117"/>
      <c r="D74" s="117"/>
      <c r="E74" s="117"/>
      <c r="F74" s="117"/>
      <c r="G74" s="134"/>
      <c r="H74" s="24" t="s">
        <v>38</v>
      </c>
      <c r="I74" s="25">
        <f>I79+I84+I90+I95</f>
        <v>40000000</v>
      </c>
      <c r="J74" s="26">
        <f>J79+J84+J90+J95</f>
        <v>39809300.420000002</v>
      </c>
      <c r="K74" s="26">
        <f t="shared" ref="I74:L76" si="39">K84</f>
        <v>0</v>
      </c>
      <c r="L74" s="26">
        <v>0</v>
      </c>
      <c r="M74" s="26">
        <v>0</v>
      </c>
      <c r="N74" s="26">
        <v>0</v>
      </c>
      <c r="O74" s="26">
        <v>0</v>
      </c>
      <c r="P74" s="26">
        <v>0</v>
      </c>
      <c r="Q74" s="26">
        <v>0</v>
      </c>
      <c r="R74" s="26">
        <v>0</v>
      </c>
      <c r="S74" s="25">
        <v>40000000</v>
      </c>
      <c r="T74" s="25">
        <v>39809300.420000002</v>
      </c>
      <c r="U74" s="117"/>
      <c r="V74" s="117"/>
      <c r="W74" s="117"/>
      <c r="X74" s="117"/>
      <c r="Y74" s="117"/>
      <c r="Z74" s="117"/>
      <c r="AA74" s="117"/>
      <c r="AB74" s="117"/>
      <c r="AC74" s="117"/>
      <c r="AD74" s="117"/>
      <c r="AE74" s="117"/>
      <c r="AF74" s="117"/>
      <c r="AG74" s="117"/>
      <c r="AH74" s="117"/>
      <c r="AI74" s="1"/>
    </row>
    <row r="75" spans="1:35">
      <c r="A75" s="121"/>
      <c r="B75" s="122"/>
      <c r="C75" s="117"/>
      <c r="D75" s="117"/>
      <c r="E75" s="117"/>
      <c r="F75" s="117"/>
      <c r="G75" s="134"/>
      <c r="H75" s="24" t="s">
        <v>39</v>
      </c>
      <c r="I75" s="25">
        <f t="shared" si="39"/>
        <v>0</v>
      </c>
      <c r="J75" s="26">
        <f t="shared" si="39"/>
        <v>0</v>
      </c>
      <c r="K75" s="26">
        <f t="shared" si="39"/>
        <v>0</v>
      </c>
      <c r="L75" s="26">
        <f t="shared" si="39"/>
        <v>0</v>
      </c>
      <c r="M75" s="26">
        <v>0</v>
      </c>
      <c r="N75" s="26">
        <v>0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117"/>
      <c r="V75" s="117"/>
      <c r="W75" s="117"/>
      <c r="X75" s="117"/>
      <c r="Y75" s="117"/>
      <c r="Z75" s="117"/>
      <c r="AA75" s="117"/>
      <c r="AB75" s="117"/>
      <c r="AC75" s="117"/>
      <c r="AD75" s="117"/>
      <c r="AE75" s="117"/>
      <c r="AF75" s="117"/>
      <c r="AG75" s="117"/>
      <c r="AH75" s="117"/>
      <c r="AI75" s="1"/>
    </row>
    <row r="76" spans="1:35">
      <c r="A76" s="121"/>
      <c r="B76" s="122"/>
      <c r="C76" s="118"/>
      <c r="D76" s="118"/>
      <c r="E76" s="118"/>
      <c r="F76" s="118"/>
      <c r="G76" s="135"/>
      <c r="H76" s="24" t="s">
        <v>40</v>
      </c>
      <c r="I76" s="25">
        <f t="shared" si="39"/>
        <v>0</v>
      </c>
      <c r="J76" s="26">
        <f t="shared" si="39"/>
        <v>0</v>
      </c>
      <c r="K76" s="26">
        <f t="shared" si="39"/>
        <v>0</v>
      </c>
      <c r="L76" s="26">
        <f t="shared" si="39"/>
        <v>0</v>
      </c>
      <c r="M76" s="34">
        <v>0</v>
      </c>
      <c r="N76" s="34">
        <v>0</v>
      </c>
      <c r="O76" s="26">
        <v>0</v>
      </c>
      <c r="P76" s="26">
        <v>0</v>
      </c>
      <c r="Q76" s="26">
        <v>0</v>
      </c>
      <c r="R76" s="26">
        <v>0</v>
      </c>
      <c r="S76" s="26">
        <v>0</v>
      </c>
      <c r="T76" s="26">
        <v>0</v>
      </c>
      <c r="U76" s="118"/>
      <c r="V76" s="118"/>
      <c r="W76" s="118"/>
      <c r="X76" s="118"/>
      <c r="Y76" s="118"/>
      <c r="Z76" s="118"/>
      <c r="AA76" s="118"/>
      <c r="AB76" s="118"/>
      <c r="AC76" s="118"/>
      <c r="AD76" s="118"/>
      <c r="AE76" s="118"/>
      <c r="AF76" s="118"/>
      <c r="AG76" s="118"/>
      <c r="AH76" s="118"/>
      <c r="AI76" s="1"/>
    </row>
    <row r="77" spans="1:35" ht="30" customHeight="1">
      <c r="A77" s="127" t="s">
        <v>41</v>
      </c>
      <c r="B77" s="129" t="s">
        <v>68</v>
      </c>
      <c r="C77" s="116">
        <v>506</v>
      </c>
      <c r="D77" s="116">
        <v>22</v>
      </c>
      <c r="E77" s="116">
        <v>2</v>
      </c>
      <c r="F77" s="116" t="s">
        <v>35</v>
      </c>
      <c r="G77" s="116">
        <v>10010</v>
      </c>
      <c r="H77" s="24" t="s">
        <v>26</v>
      </c>
      <c r="I77" s="25">
        <f t="shared" ref="I77:J86" si="40">K77+M77+O77+Q77</f>
        <v>36657374.009999998</v>
      </c>
      <c r="J77" s="26">
        <f t="shared" si="40"/>
        <v>36657374.009999998</v>
      </c>
      <c r="K77" s="26">
        <f t="shared" ref="K77:N77" si="41">K78+K79+K80+K81</f>
        <v>11073063.949999999</v>
      </c>
      <c r="L77" s="26">
        <f t="shared" si="41"/>
        <v>11073063.949999999</v>
      </c>
      <c r="M77" s="26">
        <f t="shared" si="41"/>
        <v>12603165.9</v>
      </c>
      <c r="N77" s="26">
        <f t="shared" si="41"/>
        <v>12603165.9</v>
      </c>
      <c r="O77" s="26">
        <v>6489884.1500000004</v>
      </c>
      <c r="P77" s="26">
        <v>6489884.1500000004</v>
      </c>
      <c r="Q77" s="35">
        <f t="shared" ref="Q77:R77" si="42">Q78+Q79+Q80+Q81</f>
        <v>6491260.0099999998</v>
      </c>
      <c r="R77" s="35">
        <f t="shared" si="42"/>
        <v>6491260.0099999998</v>
      </c>
      <c r="S77" s="36">
        <v>7333632.5800000001</v>
      </c>
      <c r="T77" s="36">
        <v>7333632.5800000001</v>
      </c>
      <c r="U77" s="116" t="s">
        <v>69</v>
      </c>
      <c r="V77" s="116" t="s">
        <v>44</v>
      </c>
      <c r="W77" s="116">
        <f>Y77</f>
        <v>25</v>
      </c>
      <c r="X77" s="116">
        <f>Z77</f>
        <v>42</v>
      </c>
      <c r="Y77" s="116">
        <v>25</v>
      </c>
      <c r="Z77" s="116">
        <v>42</v>
      </c>
      <c r="AA77" s="116">
        <v>27</v>
      </c>
      <c r="AB77" s="116">
        <v>32</v>
      </c>
      <c r="AC77" s="161">
        <v>35</v>
      </c>
      <c r="AD77" s="140">
        <v>52</v>
      </c>
      <c r="AE77" s="140">
        <v>53</v>
      </c>
      <c r="AF77" s="140">
        <v>54</v>
      </c>
      <c r="AG77" s="143">
        <v>35</v>
      </c>
      <c r="AH77" s="143">
        <v>43</v>
      </c>
      <c r="AI77" s="1"/>
    </row>
    <row r="78" spans="1:35" ht="24" customHeight="1">
      <c r="A78" s="128"/>
      <c r="B78" s="129"/>
      <c r="C78" s="117"/>
      <c r="D78" s="117"/>
      <c r="E78" s="117"/>
      <c r="F78" s="117"/>
      <c r="G78" s="117"/>
      <c r="H78" s="24" t="s">
        <v>37</v>
      </c>
      <c r="I78" s="25">
        <f t="shared" si="40"/>
        <v>36657374.009999998</v>
      </c>
      <c r="J78" s="26">
        <f t="shared" si="40"/>
        <v>36657374.009999998</v>
      </c>
      <c r="K78" s="26">
        <v>11073063.949999999</v>
      </c>
      <c r="L78" s="26">
        <v>11073063.949999999</v>
      </c>
      <c r="M78" s="26">
        <v>12603165.9</v>
      </c>
      <c r="N78" s="26">
        <v>12603165.9</v>
      </c>
      <c r="O78" s="26">
        <v>6489884.1500000004</v>
      </c>
      <c r="P78" s="26">
        <v>6489884.1500000004</v>
      </c>
      <c r="Q78" s="35">
        <v>6491260.0099999998</v>
      </c>
      <c r="R78" s="35">
        <v>6491260.0099999998</v>
      </c>
      <c r="S78" s="36">
        <v>7333632.5800000001</v>
      </c>
      <c r="T78" s="36">
        <v>7333632.5800000001</v>
      </c>
      <c r="U78" s="117"/>
      <c r="V78" s="117"/>
      <c r="W78" s="117"/>
      <c r="X78" s="117"/>
      <c r="Y78" s="117"/>
      <c r="Z78" s="117"/>
      <c r="AA78" s="117"/>
      <c r="AB78" s="117"/>
      <c r="AC78" s="161"/>
      <c r="AD78" s="141"/>
      <c r="AE78" s="141"/>
      <c r="AF78" s="141"/>
      <c r="AG78" s="144"/>
      <c r="AH78" s="144"/>
      <c r="AI78" s="1"/>
    </row>
    <row r="79" spans="1:35" ht="24" customHeight="1">
      <c r="A79" s="128"/>
      <c r="B79" s="129"/>
      <c r="C79" s="117"/>
      <c r="D79" s="117"/>
      <c r="E79" s="117"/>
      <c r="F79" s="117"/>
      <c r="G79" s="117"/>
      <c r="H79" s="24" t="s">
        <v>38</v>
      </c>
      <c r="I79" s="25">
        <f t="shared" si="40"/>
        <v>0</v>
      </c>
      <c r="J79" s="26">
        <f t="shared" si="40"/>
        <v>0</v>
      </c>
      <c r="K79" s="26">
        <v>0</v>
      </c>
      <c r="L79" s="26">
        <v>0</v>
      </c>
      <c r="M79" s="26">
        <v>0</v>
      </c>
      <c r="N79" s="26">
        <v>0</v>
      </c>
      <c r="O79" s="26">
        <v>0</v>
      </c>
      <c r="P79" s="26">
        <v>0</v>
      </c>
      <c r="Q79" s="35">
        <v>0</v>
      </c>
      <c r="R79" s="35">
        <v>0</v>
      </c>
      <c r="S79" s="26">
        <v>0</v>
      </c>
      <c r="T79" s="26">
        <v>0</v>
      </c>
      <c r="U79" s="117"/>
      <c r="V79" s="117"/>
      <c r="W79" s="117"/>
      <c r="X79" s="117"/>
      <c r="Y79" s="117"/>
      <c r="Z79" s="117"/>
      <c r="AA79" s="117"/>
      <c r="AB79" s="117"/>
      <c r="AC79" s="161"/>
      <c r="AD79" s="141"/>
      <c r="AE79" s="141"/>
      <c r="AF79" s="141"/>
      <c r="AG79" s="144"/>
      <c r="AH79" s="144"/>
      <c r="AI79" s="1"/>
    </row>
    <row r="80" spans="1:35" ht="24" customHeight="1">
      <c r="A80" s="128"/>
      <c r="B80" s="129"/>
      <c r="C80" s="117"/>
      <c r="D80" s="117"/>
      <c r="E80" s="117"/>
      <c r="F80" s="117"/>
      <c r="G80" s="117"/>
      <c r="H80" s="24" t="s">
        <v>39</v>
      </c>
      <c r="I80" s="25">
        <f t="shared" si="40"/>
        <v>0</v>
      </c>
      <c r="J80" s="26">
        <f t="shared" si="40"/>
        <v>0</v>
      </c>
      <c r="K80" s="26"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35">
        <v>0</v>
      </c>
      <c r="R80" s="35">
        <v>0</v>
      </c>
      <c r="S80" s="26">
        <v>0</v>
      </c>
      <c r="T80" s="26">
        <v>0</v>
      </c>
      <c r="U80" s="117"/>
      <c r="V80" s="117"/>
      <c r="W80" s="117"/>
      <c r="X80" s="117"/>
      <c r="Y80" s="117"/>
      <c r="Z80" s="117"/>
      <c r="AA80" s="117"/>
      <c r="AB80" s="117"/>
      <c r="AC80" s="161"/>
      <c r="AD80" s="141"/>
      <c r="AE80" s="141"/>
      <c r="AF80" s="141"/>
      <c r="AG80" s="144"/>
      <c r="AH80" s="144"/>
      <c r="AI80" s="1"/>
    </row>
    <row r="81" spans="1:35" ht="24" customHeight="1">
      <c r="A81" s="128"/>
      <c r="B81" s="129"/>
      <c r="C81" s="118"/>
      <c r="D81" s="118"/>
      <c r="E81" s="118"/>
      <c r="F81" s="118"/>
      <c r="G81" s="118"/>
      <c r="H81" s="24" t="s">
        <v>40</v>
      </c>
      <c r="I81" s="25">
        <f t="shared" si="40"/>
        <v>0</v>
      </c>
      <c r="J81" s="26">
        <f t="shared" si="40"/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35">
        <v>0</v>
      </c>
      <c r="R81" s="35">
        <v>0</v>
      </c>
      <c r="S81" s="26">
        <v>0</v>
      </c>
      <c r="T81" s="26">
        <v>0</v>
      </c>
      <c r="U81" s="118"/>
      <c r="V81" s="118"/>
      <c r="W81" s="118"/>
      <c r="X81" s="118"/>
      <c r="Y81" s="118"/>
      <c r="Z81" s="118"/>
      <c r="AA81" s="118"/>
      <c r="AB81" s="118"/>
      <c r="AC81" s="161"/>
      <c r="AD81" s="142"/>
      <c r="AE81" s="142"/>
      <c r="AF81" s="142"/>
      <c r="AG81" s="145"/>
      <c r="AH81" s="145"/>
      <c r="AI81" s="1"/>
    </row>
    <row r="82" spans="1:35" ht="33.6" customHeight="1">
      <c r="A82" s="127" t="s">
        <v>45</v>
      </c>
      <c r="B82" s="129" t="s">
        <v>70</v>
      </c>
      <c r="C82" s="116">
        <v>506</v>
      </c>
      <c r="D82" s="116">
        <v>22</v>
      </c>
      <c r="E82" s="116">
        <v>2</v>
      </c>
      <c r="F82" s="116" t="s">
        <v>35</v>
      </c>
      <c r="G82" s="116">
        <v>19980</v>
      </c>
      <c r="H82" s="24" t="s">
        <v>26</v>
      </c>
      <c r="I82" s="25">
        <f t="shared" si="40"/>
        <v>7962171</v>
      </c>
      <c r="J82" s="26">
        <f t="shared" si="40"/>
        <v>7962171</v>
      </c>
      <c r="K82" s="26">
        <f t="shared" ref="K82:L82" si="43">K83+K84+K85+K86</f>
        <v>1593742.94</v>
      </c>
      <c r="L82" s="26">
        <f t="shared" si="43"/>
        <v>1593742.94</v>
      </c>
      <c r="M82" s="26">
        <f>M83+M84+M85+M86</f>
        <v>1767988.92</v>
      </c>
      <c r="N82" s="26">
        <f>N83+N84+N85+N86</f>
        <v>1767988.92</v>
      </c>
      <c r="O82" s="26">
        <v>2020964.43</v>
      </c>
      <c r="P82" s="26">
        <v>2020964.43</v>
      </c>
      <c r="Q82" s="36">
        <f t="shared" ref="Q82:R82" si="44">Q83+Q84+Q85+Q86</f>
        <v>2579474.71</v>
      </c>
      <c r="R82" s="36">
        <f t="shared" si="44"/>
        <v>2579474.71</v>
      </c>
      <c r="S82" s="36">
        <v>2812840.5</v>
      </c>
      <c r="T82" s="36">
        <v>2812840.5</v>
      </c>
      <c r="U82" s="116" t="s">
        <v>71</v>
      </c>
      <c r="V82" s="116" t="s">
        <v>44</v>
      </c>
      <c r="W82" s="116">
        <f>Y82</f>
        <v>100</v>
      </c>
      <c r="X82" s="116">
        <f>Z82</f>
        <v>90</v>
      </c>
      <c r="Y82" s="116">
        <v>100</v>
      </c>
      <c r="Z82" s="116">
        <v>90</v>
      </c>
      <c r="AA82" s="116">
        <v>100</v>
      </c>
      <c r="AB82" s="116">
        <v>100</v>
      </c>
      <c r="AC82" s="161">
        <v>100</v>
      </c>
      <c r="AD82" s="171">
        <v>100</v>
      </c>
      <c r="AE82" s="171">
        <v>101</v>
      </c>
      <c r="AF82" s="171">
        <v>102</v>
      </c>
      <c r="AG82" s="162">
        <v>100</v>
      </c>
      <c r="AH82" s="162">
        <v>100</v>
      </c>
      <c r="AI82" s="1"/>
    </row>
    <row r="83" spans="1:35" ht="19.149999999999999" customHeight="1">
      <c r="A83" s="128"/>
      <c r="B83" s="129"/>
      <c r="C83" s="117"/>
      <c r="D83" s="117"/>
      <c r="E83" s="117"/>
      <c r="F83" s="117"/>
      <c r="G83" s="117"/>
      <c r="H83" s="24" t="s">
        <v>37</v>
      </c>
      <c r="I83" s="25">
        <f t="shared" si="40"/>
        <v>7962171</v>
      </c>
      <c r="J83" s="26">
        <f t="shared" si="40"/>
        <v>7962171</v>
      </c>
      <c r="K83" s="26">
        <v>1593742.94</v>
      </c>
      <c r="L83" s="26">
        <v>1593742.94</v>
      </c>
      <c r="M83" s="26">
        <v>1767988.92</v>
      </c>
      <c r="N83" s="26">
        <v>1767988.92</v>
      </c>
      <c r="O83" s="26">
        <v>2020964.43</v>
      </c>
      <c r="P83" s="26">
        <v>2020964.43</v>
      </c>
      <c r="Q83" s="35">
        <v>2579474.71</v>
      </c>
      <c r="R83" s="35">
        <v>2579474.71</v>
      </c>
      <c r="S83" s="36">
        <v>2812840.5</v>
      </c>
      <c r="T83" s="36">
        <v>2812840.5</v>
      </c>
      <c r="U83" s="117"/>
      <c r="V83" s="117"/>
      <c r="W83" s="117"/>
      <c r="X83" s="117"/>
      <c r="Y83" s="117"/>
      <c r="Z83" s="117"/>
      <c r="AA83" s="117"/>
      <c r="AB83" s="117"/>
      <c r="AC83" s="161"/>
      <c r="AD83" s="172"/>
      <c r="AE83" s="172"/>
      <c r="AF83" s="172"/>
      <c r="AG83" s="163"/>
      <c r="AH83" s="163"/>
      <c r="AI83" s="1"/>
    </row>
    <row r="84" spans="1:35" ht="19.149999999999999" customHeight="1">
      <c r="A84" s="128"/>
      <c r="B84" s="129"/>
      <c r="C84" s="117"/>
      <c r="D84" s="117"/>
      <c r="E84" s="117"/>
      <c r="F84" s="117"/>
      <c r="G84" s="117"/>
      <c r="H84" s="24" t="s">
        <v>38</v>
      </c>
      <c r="I84" s="25">
        <f t="shared" si="40"/>
        <v>0</v>
      </c>
      <c r="J84" s="26">
        <f t="shared" si="40"/>
        <v>0</v>
      </c>
      <c r="K84" s="26">
        <v>0</v>
      </c>
      <c r="L84" s="26">
        <v>0</v>
      </c>
      <c r="M84" s="26">
        <v>0</v>
      </c>
      <c r="N84" s="26">
        <v>0</v>
      </c>
      <c r="O84" s="26"/>
      <c r="P84" s="26"/>
      <c r="Q84" s="35">
        <v>0</v>
      </c>
      <c r="R84" s="35">
        <v>0</v>
      </c>
      <c r="S84" s="36">
        <v>0</v>
      </c>
      <c r="T84" s="36">
        <v>0</v>
      </c>
      <c r="U84" s="117"/>
      <c r="V84" s="117"/>
      <c r="W84" s="117"/>
      <c r="X84" s="117"/>
      <c r="Y84" s="117"/>
      <c r="Z84" s="117"/>
      <c r="AA84" s="117"/>
      <c r="AB84" s="117"/>
      <c r="AC84" s="161"/>
      <c r="AD84" s="172"/>
      <c r="AE84" s="172"/>
      <c r="AF84" s="172"/>
      <c r="AG84" s="163"/>
      <c r="AH84" s="163"/>
      <c r="AI84" s="1"/>
    </row>
    <row r="85" spans="1:35" ht="19.149999999999999" customHeight="1">
      <c r="A85" s="128"/>
      <c r="B85" s="129"/>
      <c r="C85" s="117"/>
      <c r="D85" s="117"/>
      <c r="E85" s="117"/>
      <c r="F85" s="117"/>
      <c r="G85" s="117"/>
      <c r="H85" s="24" t="s">
        <v>39</v>
      </c>
      <c r="I85" s="25">
        <f t="shared" si="40"/>
        <v>0</v>
      </c>
      <c r="J85" s="26">
        <f t="shared" si="40"/>
        <v>0</v>
      </c>
      <c r="K85" s="26">
        <v>0</v>
      </c>
      <c r="L85" s="26">
        <v>0</v>
      </c>
      <c r="M85" s="26">
        <v>0</v>
      </c>
      <c r="N85" s="26">
        <v>0</v>
      </c>
      <c r="O85" s="26"/>
      <c r="P85" s="26"/>
      <c r="Q85" s="35">
        <v>0</v>
      </c>
      <c r="R85" s="35">
        <v>0</v>
      </c>
      <c r="S85" s="36">
        <v>0</v>
      </c>
      <c r="T85" s="36">
        <v>0</v>
      </c>
      <c r="U85" s="117"/>
      <c r="V85" s="117"/>
      <c r="W85" s="117"/>
      <c r="X85" s="117"/>
      <c r="Y85" s="117"/>
      <c r="Z85" s="117"/>
      <c r="AA85" s="117"/>
      <c r="AB85" s="117"/>
      <c r="AC85" s="161"/>
      <c r="AD85" s="172"/>
      <c r="AE85" s="172"/>
      <c r="AF85" s="172"/>
      <c r="AG85" s="163"/>
      <c r="AH85" s="163"/>
      <c r="AI85" s="1"/>
    </row>
    <row r="86" spans="1:35" ht="19.149999999999999" customHeight="1">
      <c r="A86" s="160"/>
      <c r="B86" s="149"/>
      <c r="C86" s="117"/>
      <c r="D86" s="117"/>
      <c r="E86" s="117"/>
      <c r="F86" s="117"/>
      <c r="G86" s="117"/>
      <c r="H86" s="24" t="s">
        <v>40</v>
      </c>
      <c r="I86" s="25">
        <f t="shared" si="40"/>
        <v>0</v>
      </c>
      <c r="J86" s="26">
        <f t="shared" si="40"/>
        <v>0</v>
      </c>
      <c r="K86" s="26">
        <v>0</v>
      </c>
      <c r="L86" s="26">
        <v>0</v>
      </c>
      <c r="M86" s="26">
        <v>0</v>
      </c>
      <c r="N86" s="26">
        <v>0</v>
      </c>
      <c r="O86" s="26"/>
      <c r="P86" s="26"/>
      <c r="Q86" s="35">
        <v>0</v>
      </c>
      <c r="R86" s="35">
        <v>0</v>
      </c>
      <c r="S86" s="36">
        <v>0</v>
      </c>
      <c r="T86" s="36">
        <v>0</v>
      </c>
      <c r="U86" s="118"/>
      <c r="V86" s="118"/>
      <c r="W86" s="118"/>
      <c r="X86" s="118"/>
      <c r="Y86" s="118"/>
      <c r="Z86" s="118"/>
      <c r="AA86" s="118"/>
      <c r="AB86" s="118"/>
      <c r="AC86" s="161"/>
      <c r="AD86" s="173"/>
      <c r="AE86" s="173"/>
      <c r="AF86" s="173"/>
      <c r="AG86" s="164"/>
      <c r="AH86" s="164"/>
      <c r="AI86" s="1"/>
    </row>
    <row r="87" spans="1:35" ht="25.9" customHeight="1">
      <c r="A87" s="153" t="s">
        <v>49</v>
      </c>
      <c r="B87" s="149" t="s">
        <v>72</v>
      </c>
      <c r="C87" s="119">
        <v>502</v>
      </c>
      <c r="D87" s="37"/>
      <c r="E87" s="37"/>
      <c r="F87" s="38"/>
      <c r="G87" s="37"/>
      <c r="H87" s="24" t="s">
        <v>26</v>
      </c>
      <c r="I87" s="25">
        <f>I88+I90+I91+I92</f>
        <v>40947134.880000003</v>
      </c>
      <c r="J87" s="25">
        <f>J88+J90+J91+J92</f>
        <v>40752543.469999999</v>
      </c>
      <c r="K87" s="26">
        <v>0</v>
      </c>
      <c r="L87" s="26">
        <v>0</v>
      </c>
      <c r="M87" s="26">
        <v>0</v>
      </c>
      <c r="N87" s="26">
        <v>0</v>
      </c>
      <c r="O87" s="26">
        <v>0</v>
      </c>
      <c r="P87" s="26">
        <v>0</v>
      </c>
      <c r="Q87" s="35">
        <v>0</v>
      </c>
      <c r="R87" s="35">
        <v>0</v>
      </c>
      <c r="S87" s="35">
        <v>40947134.880000003</v>
      </c>
      <c r="T87" s="35">
        <f>T88+T90+T91+T92</f>
        <v>40752543.469999999</v>
      </c>
      <c r="U87" s="165" t="s">
        <v>73</v>
      </c>
      <c r="V87" s="165" t="s">
        <v>44</v>
      </c>
      <c r="W87" s="168" t="s">
        <v>27</v>
      </c>
      <c r="X87" s="32" t="s">
        <v>27</v>
      </c>
      <c r="Y87" s="32" t="s">
        <v>27</v>
      </c>
      <c r="Z87" s="32" t="s">
        <v>27</v>
      </c>
      <c r="AA87" s="32" t="s">
        <v>27</v>
      </c>
      <c r="AB87" s="32" t="s">
        <v>27</v>
      </c>
      <c r="AC87" s="140" t="s">
        <v>27</v>
      </c>
      <c r="AD87" s="140" t="s">
        <v>27</v>
      </c>
      <c r="AE87" s="140" t="s">
        <v>27</v>
      </c>
      <c r="AF87" s="140" t="s">
        <v>27</v>
      </c>
      <c r="AG87" s="143">
        <v>1</v>
      </c>
      <c r="AH87" s="56">
        <v>1</v>
      </c>
    </row>
    <row r="88" spans="1:35" ht="17.45" customHeight="1">
      <c r="A88" s="153"/>
      <c r="B88" s="150"/>
      <c r="C88" s="119"/>
      <c r="D88" s="37">
        <v>22</v>
      </c>
      <c r="E88" s="37">
        <v>2</v>
      </c>
      <c r="F88" s="38" t="s">
        <v>35</v>
      </c>
      <c r="G88" s="39">
        <v>10020</v>
      </c>
      <c r="H88" s="178" t="s">
        <v>37</v>
      </c>
      <c r="I88" s="180">
        <f>K88+M88+O88+Q88+S88</f>
        <v>947134.88</v>
      </c>
      <c r="J88" s="182">
        <f>L88+N88+P88+R88+T88</f>
        <v>943243.05</v>
      </c>
      <c r="K88" s="182">
        <v>0</v>
      </c>
      <c r="L88" s="182">
        <v>0</v>
      </c>
      <c r="M88" s="182">
        <v>0</v>
      </c>
      <c r="N88" s="182">
        <v>0</v>
      </c>
      <c r="O88" s="182">
        <v>0</v>
      </c>
      <c r="P88" s="182">
        <v>0</v>
      </c>
      <c r="Q88" s="182">
        <v>0</v>
      </c>
      <c r="R88" s="182">
        <v>0</v>
      </c>
      <c r="S88" s="184">
        <v>947134.88</v>
      </c>
      <c r="T88" s="184">
        <v>943243.05</v>
      </c>
      <c r="U88" s="166"/>
      <c r="V88" s="166"/>
      <c r="W88" s="169"/>
      <c r="X88" s="32"/>
      <c r="Y88" s="32"/>
      <c r="Z88" s="32"/>
      <c r="AA88" s="32"/>
      <c r="AB88" s="32"/>
      <c r="AC88" s="141"/>
      <c r="AD88" s="141"/>
      <c r="AE88" s="141"/>
      <c r="AF88" s="141"/>
      <c r="AG88" s="144"/>
      <c r="AH88" s="56"/>
    </row>
    <row r="89" spans="1:35" ht="19.149999999999999" customHeight="1">
      <c r="A89" s="153"/>
      <c r="B89" s="150"/>
      <c r="C89" s="119"/>
      <c r="D89" s="37">
        <v>22</v>
      </c>
      <c r="E89" s="37">
        <v>2</v>
      </c>
      <c r="F89" s="38" t="s">
        <v>35</v>
      </c>
      <c r="G89" s="37" t="s">
        <v>75</v>
      </c>
      <c r="H89" s="179"/>
      <c r="I89" s="181"/>
      <c r="J89" s="183"/>
      <c r="K89" s="183"/>
      <c r="L89" s="183"/>
      <c r="M89" s="183"/>
      <c r="N89" s="183"/>
      <c r="O89" s="183"/>
      <c r="P89" s="183"/>
      <c r="Q89" s="183"/>
      <c r="R89" s="183"/>
      <c r="S89" s="185"/>
      <c r="T89" s="185"/>
      <c r="U89" s="166"/>
      <c r="V89" s="166"/>
      <c r="W89" s="169"/>
      <c r="X89" s="32"/>
      <c r="Y89" s="32"/>
      <c r="Z89" s="32"/>
      <c r="AA89" s="32"/>
      <c r="AB89" s="32"/>
      <c r="AC89" s="141"/>
      <c r="AD89" s="141"/>
      <c r="AE89" s="141"/>
      <c r="AF89" s="141"/>
      <c r="AG89" s="144"/>
      <c r="AH89" s="56"/>
    </row>
    <row r="90" spans="1:35" ht="19.149999999999999" customHeight="1">
      <c r="A90" s="153"/>
      <c r="B90" s="150"/>
      <c r="C90" s="119"/>
      <c r="D90" s="37">
        <v>22</v>
      </c>
      <c r="E90" s="37">
        <v>2</v>
      </c>
      <c r="F90" s="38" t="s">
        <v>35</v>
      </c>
      <c r="G90" s="39">
        <v>70710</v>
      </c>
      <c r="H90" s="24" t="s">
        <v>38</v>
      </c>
      <c r="I90" s="25">
        <f>K90+M90+O90+Q90+S90</f>
        <v>40000000</v>
      </c>
      <c r="J90" s="26">
        <f>L90+N90+P90+R90+T90</f>
        <v>39809300.420000002</v>
      </c>
      <c r="K90" s="26">
        <v>0</v>
      </c>
      <c r="L90" s="26">
        <v>0</v>
      </c>
      <c r="M90" s="26">
        <v>0</v>
      </c>
      <c r="N90" s="26">
        <v>0</v>
      </c>
      <c r="O90" s="26">
        <v>0</v>
      </c>
      <c r="P90" s="26">
        <v>0</v>
      </c>
      <c r="Q90" s="26">
        <v>0</v>
      </c>
      <c r="R90" s="26">
        <v>0</v>
      </c>
      <c r="S90" s="35">
        <v>40000000</v>
      </c>
      <c r="T90" s="35">
        <v>39809300.420000002</v>
      </c>
      <c r="U90" s="166"/>
      <c r="V90" s="166"/>
      <c r="W90" s="169"/>
      <c r="X90" s="32"/>
      <c r="Y90" s="32"/>
      <c r="Z90" s="32"/>
      <c r="AA90" s="32"/>
      <c r="AB90" s="32"/>
      <c r="AC90" s="141"/>
      <c r="AD90" s="141"/>
      <c r="AE90" s="141"/>
      <c r="AF90" s="141"/>
      <c r="AG90" s="144"/>
      <c r="AH90" s="56"/>
    </row>
    <row r="91" spans="1:35" ht="19.149999999999999" customHeight="1">
      <c r="A91" s="153"/>
      <c r="B91" s="150"/>
      <c r="C91" s="119"/>
      <c r="D91" s="37"/>
      <c r="E91" s="37"/>
      <c r="F91" s="38"/>
      <c r="G91" s="37"/>
      <c r="H91" s="24" t="s">
        <v>39</v>
      </c>
      <c r="I91" s="25">
        <f t="shared" ref="I91:J92" si="45">K91+M91+O91+Q91+S91</f>
        <v>0</v>
      </c>
      <c r="J91" s="26">
        <f t="shared" si="45"/>
        <v>0</v>
      </c>
      <c r="K91" s="26">
        <v>0</v>
      </c>
      <c r="L91" s="26">
        <v>0</v>
      </c>
      <c r="M91" s="26">
        <v>0</v>
      </c>
      <c r="N91" s="26">
        <v>0</v>
      </c>
      <c r="O91" s="26">
        <v>0</v>
      </c>
      <c r="P91" s="26">
        <v>0</v>
      </c>
      <c r="Q91" s="26">
        <v>0</v>
      </c>
      <c r="R91" s="26">
        <v>0</v>
      </c>
      <c r="S91" s="36">
        <v>0</v>
      </c>
      <c r="T91" s="36">
        <v>0</v>
      </c>
      <c r="U91" s="166"/>
      <c r="V91" s="166"/>
      <c r="W91" s="169"/>
      <c r="X91" s="32"/>
      <c r="Y91" s="32"/>
      <c r="Z91" s="32"/>
      <c r="AA91" s="32"/>
      <c r="AB91" s="32"/>
      <c r="AC91" s="141"/>
      <c r="AD91" s="141"/>
      <c r="AE91" s="141"/>
      <c r="AF91" s="141"/>
      <c r="AG91" s="144"/>
      <c r="AH91" s="56"/>
    </row>
    <row r="92" spans="1:35" ht="19.149999999999999" customHeight="1">
      <c r="A92" s="154"/>
      <c r="B92" s="151"/>
      <c r="C92" s="119"/>
      <c r="D92" s="37"/>
      <c r="E92" s="37"/>
      <c r="F92" s="38"/>
      <c r="G92" s="37"/>
      <c r="H92" s="24" t="s">
        <v>40</v>
      </c>
      <c r="I92" s="25">
        <f t="shared" si="45"/>
        <v>0</v>
      </c>
      <c r="J92" s="26">
        <f t="shared" si="45"/>
        <v>0</v>
      </c>
      <c r="K92" s="26">
        <v>0</v>
      </c>
      <c r="L92" s="26">
        <v>0</v>
      </c>
      <c r="M92" s="26">
        <v>0</v>
      </c>
      <c r="N92" s="26">
        <v>0</v>
      </c>
      <c r="O92" s="26">
        <v>0</v>
      </c>
      <c r="P92" s="26">
        <v>0</v>
      </c>
      <c r="Q92" s="26">
        <v>0</v>
      </c>
      <c r="R92" s="26">
        <v>0</v>
      </c>
      <c r="S92" s="36">
        <v>0</v>
      </c>
      <c r="T92" s="36">
        <v>0</v>
      </c>
      <c r="U92" s="167"/>
      <c r="V92" s="167"/>
      <c r="W92" s="170"/>
      <c r="X92" s="32"/>
      <c r="Y92" s="32"/>
      <c r="Z92" s="32"/>
      <c r="AA92" s="32"/>
      <c r="AB92" s="32"/>
      <c r="AC92" s="142"/>
      <c r="AD92" s="142"/>
      <c r="AE92" s="142"/>
      <c r="AF92" s="142"/>
      <c r="AG92" s="145"/>
      <c r="AH92" s="56"/>
    </row>
    <row r="93" spans="1:35" ht="36.6" customHeight="1">
      <c r="A93" s="174" t="s">
        <v>54</v>
      </c>
      <c r="B93" s="175" t="s">
        <v>76</v>
      </c>
      <c r="C93" s="116">
        <v>502</v>
      </c>
      <c r="D93" s="40"/>
      <c r="E93" s="40"/>
      <c r="F93" s="40"/>
      <c r="G93" s="40"/>
      <c r="H93" s="24" t="s">
        <v>26</v>
      </c>
      <c r="I93" s="25">
        <f>I94+I95+I96+I97</f>
        <v>424000</v>
      </c>
      <c r="J93" s="25">
        <f>J94+J95+J96+J97</f>
        <v>424000</v>
      </c>
      <c r="K93" s="26">
        <v>0</v>
      </c>
      <c r="L93" s="26">
        <v>0</v>
      </c>
      <c r="M93" s="26">
        <v>0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36">
        <v>424000</v>
      </c>
      <c r="T93" s="36">
        <v>424000</v>
      </c>
      <c r="U93" s="165" t="s">
        <v>77</v>
      </c>
      <c r="V93" s="165" t="s">
        <v>44</v>
      </c>
      <c r="W93" s="168" t="s">
        <v>27</v>
      </c>
      <c r="X93" s="41" t="s">
        <v>27</v>
      </c>
      <c r="Y93" s="41" t="s">
        <v>27</v>
      </c>
      <c r="Z93" s="41" t="s">
        <v>27</v>
      </c>
      <c r="AA93" s="41" t="s">
        <v>27</v>
      </c>
      <c r="AB93" s="41" t="s">
        <v>27</v>
      </c>
      <c r="AC93" s="41" t="s">
        <v>27</v>
      </c>
      <c r="AD93" s="41" t="s">
        <v>27</v>
      </c>
      <c r="AE93" s="41" t="s">
        <v>27</v>
      </c>
      <c r="AF93" s="41" t="s">
        <v>27</v>
      </c>
      <c r="AG93" s="116">
        <v>100</v>
      </c>
      <c r="AH93" s="116">
        <v>100</v>
      </c>
    </row>
    <row r="94" spans="1:35" ht="36.6" customHeight="1">
      <c r="A94" s="153"/>
      <c r="B94" s="176"/>
      <c r="C94" s="117"/>
      <c r="D94" s="40">
        <v>22</v>
      </c>
      <c r="E94" s="40">
        <v>2</v>
      </c>
      <c r="F94" s="40" t="s">
        <v>35</v>
      </c>
      <c r="G94" s="40">
        <v>81018</v>
      </c>
      <c r="H94" s="24" t="s">
        <v>37</v>
      </c>
      <c r="I94" s="25">
        <f>K94+M94+O94+Q94+S94</f>
        <v>424000</v>
      </c>
      <c r="J94" s="26">
        <f>L94+N94+P94+R94+T94</f>
        <v>424000</v>
      </c>
      <c r="K94" s="26">
        <v>0</v>
      </c>
      <c r="L94" s="26">
        <v>0</v>
      </c>
      <c r="M94" s="26">
        <v>0</v>
      </c>
      <c r="N94" s="26">
        <v>0</v>
      </c>
      <c r="O94" s="26">
        <v>0</v>
      </c>
      <c r="P94" s="26">
        <v>0</v>
      </c>
      <c r="Q94" s="26">
        <v>0</v>
      </c>
      <c r="R94" s="26">
        <v>0</v>
      </c>
      <c r="S94" s="36">
        <v>424000</v>
      </c>
      <c r="T94" s="36">
        <v>424000</v>
      </c>
      <c r="U94" s="166"/>
      <c r="V94" s="166"/>
      <c r="W94" s="169"/>
      <c r="X94" s="32"/>
      <c r="Y94" s="32"/>
      <c r="Z94" s="32"/>
      <c r="AA94" s="32"/>
      <c r="AB94" s="32"/>
      <c r="AC94" s="32"/>
      <c r="AD94" s="32"/>
      <c r="AE94" s="32"/>
      <c r="AF94" s="32"/>
      <c r="AG94" s="117"/>
      <c r="AH94" s="117"/>
    </row>
    <row r="95" spans="1:35" ht="36.6" customHeight="1">
      <c r="A95" s="153"/>
      <c r="B95" s="176"/>
      <c r="C95" s="117"/>
      <c r="D95" s="40"/>
      <c r="E95" s="40"/>
      <c r="F95" s="40"/>
      <c r="G95" s="40"/>
      <c r="H95" s="24" t="s">
        <v>38</v>
      </c>
      <c r="I95" s="25">
        <f t="shared" ref="I95:J97" si="46">K95+M95+O95+Q95+S95</f>
        <v>0</v>
      </c>
      <c r="J95" s="26">
        <f t="shared" si="46"/>
        <v>0</v>
      </c>
      <c r="K95" s="26">
        <v>0</v>
      </c>
      <c r="L95" s="26">
        <v>0</v>
      </c>
      <c r="M95" s="26">
        <v>0</v>
      </c>
      <c r="N95" s="26">
        <v>0</v>
      </c>
      <c r="O95" s="26">
        <v>0</v>
      </c>
      <c r="P95" s="26">
        <v>0</v>
      </c>
      <c r="Q95" s="26">
        <v>0</v>
      </c>
      <c r="R95" s="26">
        <v>0</v>
      </c>
      <c r="S95" s="26">
        <v>0</v>
      </c>
      <c r="T95" s="26">
        <v>0</v>
      </c>
      <c r="U95" s="166"/>
      <c r="V95" s="166"/>
      <c r="W95" s="169"/>
      <c r="X95" s="32"/>
      <c r="Y95" s="32"/>
      <c r="Z95" s="32"/>
      <c r="AA95" s="32"/>
      <c r="AB95" s="32"/>
      <c r="AC95" s="32"/>
      <c r="AD95" s="32"/>
      <c r="AE95" s="32"/>
      <c r="AF95" s="32"/>
      <c r="AG95" s="117"/>
      <c r="AH95" s="117"/>
    </row>
    <row r="96" spans="1:35" ht="36.6" customHeight="1">
      <c r="A96" s="153"/>
      <c r="B96" s="176"/>
      <c r="C96" s="117"/>
      <c r="D96" s="40"/>
      <c r="E96" s="40"/>
      <c r="F96" s="40"/>
      <c r="G96" s="40"/>
      <c r="H96" s="24" t="s">
        <v>39</v>
      </c>
      <c r="I96" s="25">
        <f t="shared" si="46"/>
        <v>0</v>
      </c>
      <c r="J96" s="26">
        <f t="shared" si="46"/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26">
        <v>0</v>
      </c>
      <c r="S96" s="26">
        <v>0</v>
      </c>
      <c r="T96" s="26">
        <v>0</v>
      </c>
      <c r="U96" s="166"/>
      <c r="V96" s="166"/>
      <c r="W96" s="169"/>
      <c r="X96" s="32"/>
      <c r="Y96" s="32"/>
      <c r="Z96" s="32"/>
      <c r="AA96" s="32"/>
      <c r="AB96" s="32"/>
      <c r="AC96" s="32"/>
      <c r="AD96" s="32"/>
      <c r="AE96" s="32"/>
      <c r="AF96" s="32"/>
      <c r="AG96" s="117"/>
      <c r="AH96" s="117"/>
    </row>
    <row r="97" spans="1:34">
      <c r="A97" s="154"/>
      <c r="B97" s="177"/>
      <c r="C97" s="118"/>
      <c r="D97" s="40"/>
      <c r="E97" s="40"/>
      <c r="F97" s="40"/>
      <c r="G97" s="40"/>
      <c r="H97" s="24" t="s">
        <v>40</v>
      </c>
      <c r="I97" s="25">
        <f t="shared" si="46"/>
        <v>0</v>
      </c>
      <c r="J97" s="26">
        <f t="shared" si="46"/>
        <v>0</v>
      </c>
      <c r="K97" s="26">
        <v>0</v>
      </c>
      <c r="L97" s="26">
        <v>0</v>
      </c>
      <c r="M97" s="26">
        <v>0</v>
      </c>
      <c r="N97" s="26">
        <v>0</v>
      </c>
      <c r="O97" s="26">
        <v>0</v>
      </c>
      <c r="P97" s="26">
        <v>0</v>
      </c>
      <c r="Q97" s="26">
        <v>0</v>
      </c>
      <c r="R97" s="26">
        <v>0</v>
      </c>
      <c r="S97" s="26">
        <v>0</v>
      </c>
      <c r="T97" s="26">
        <v>0</v>
      </c>
      <c r="U97" s="167"/>
      <c r="V97" s="167"/>
      <c r="W97" s="170"/>
      <c r="X97" s="42"/>
      <c r="Y97" s="42"/>
      <c r="Z97" s="42"/>
      <c r="AA97" s="42"/>
      <c r="AB97" s="42"/>
      <c r="AC97" s="42"/>
      <c r="AD97" s="42"/>
      <c r="AE97" s="42"/>
      <c r="AF97" s="42"/>
      <c r="AG97" s="118"/>
      <c r="AH97" s="118"/>
    </row>
    <row r="98" spans="1:34" ht="25.5">
      <c r="A98" s="186" t="s">
        <v>78</v>
      </c>
      <c r="B98" s="129" t="s">
        <v>79</v>
      </c>
      <c r="C98" s="119">
        <v>506</v>
      </c>
      <c r="D98" s="119">
        <v>22</v>
      </c>
      <c r="E98" s="119">
        <v>2</v>
      </c>
      <c r="F98" s="119" t="s">
        <v>74</v>
      </c>
      <c r="G98" s="187" t="s">
        <v>36</v>
      </c>
      <c r="H98" s="24" t="s">
        <v>26</v>
      </c>
      <c r="I98" s="19">
        <f>I99+I100+I101+I102</f>
        <v>16374572.289999999</v>
      </c>
      <c r="J98" s="21">
        <f>J99+J100+J101+J102</f>
        <v>16374572.289999999</v>
      </c>
      <c r="K98" s="21">
        <v>0</v>
      </c>
      <c r="L98" s="21">
        <v>0</v>
      </c>
      <c r="M98" s="21">
        <v>0</v>
      </c>
      <c r="N98" s="21">
        <v>0</v>
      </c>
      <c r="O98" s="21">
        <v>40337.760000000002</v>
      </c>
      <c r="P98" s="21">
        <v>40337.760000000002</v>
      </c>
      <c r="Q98" s="21">
        <f>Q103</f>
        <v>2642416.86</v>
      </c>
      <c r="R98" s="19">
        <f>R103</f>
        <v>2642416.86</v>
      </c>
      <c r="S98" s="19">
        <v>13691817.67</v>
      </c>
      <c r="T98" s="19">
        <v>13691817.67</v>
      </c>
      <c r="U98" s="116" t="s">
        <v>28</v>
      </c>
      <c r="V98" s="116" t="s">
        <v>28</v>
      </c>
      <c r="W98" s="116" t="s">
        <v>28</v>
      </c>
      <c r="X98" s="116" t="s">
        <v>28</v>
      </c>
      <c r="Y98" s="116" t="s">
        <v>28</v>
      </c>
      <c r="Z98" s="116" t="s">
        <v>28</v>
      </c>
      <c r="AA98" s="116" t="s">
        <v>28</v>
      </c>
      <c r="AB98" s="116" t="s">
        <v>28</v>
      </c>
      <c r="AC98" s="116" t="s">
        <v>28</v>
      </c>
      <c r="AD98" s="116" t="s">
        <v>28</v>
      </c>
      <c r="AE98" s="116" t="s">
        <v>28</v>
      </c>
      <c r="AF98" s="116" t="s">
        <v>28</v>
      </c>
      <c r="AG98" s="116" t="s">
        <v>28</v>
      </c>
      <c r="AH98" s="116" t="s">
        <v>28</v>
      </c>
    </row>
    <row r="99" spans="1:34">
      <c r="A99" s="186"/>
      <c r="B99" s="129"/>
      <c r="C99" s="119"/>
      <c r="D99" s="119"/>
      <c r="E99" s="119"/>
      <c r="F99" s="119"/>
      <c r="G99" s="187"/>
      <c r="H99" s="24" t="s">
        <v>37</v>
      </c>
      <c r="I99" s="25">
        <f>K99+M99+O99+Q99+S99</f>
        <v>3151854.2899999996</v>
      </c>
      <c r="J99" s="26">
        <f>L99+N99+P99+R99+T99</f>
        <v>3151854.2899999996</v>
      </c>
      <c r="K99" s="26">
        <v>0</v>
      </c>
      <c r="L99" s="26">
        <v>0</v>
      </c>
      <c r="M99" s="26">
        <v>0</v>
      </c>
      <c r="N99" s="26">
        <v>0</v>
      </c>
      <c r="O99" s="26">
        <v>806.76</v>
      </c>
      <c r="P99" s="26">
        <v>806.76</v>
      </c>
      <c r="Q99" s="26">
        <f>Q104</f>
        <v>2642416.86</v>
      </c>
      <c r="R99" s="25">
        <f>R104</f>
        <v>2642416.86</v>
      </c>
      <c r="S99" s="25">
        <v>508630.67</v>
      </c>
      <c r="T99" s="25">
        <v>508630.67</v>
      </c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7"/>
      <c r="AH99" s="117"/>
    </row>
    <row r="100" spans="1:34">
      <c r="A100" s="186"/>
      <c r="B100" s="129"/>
      <c r="C100" s="119"/>
      <c r="D100" s="119"/>
      <c r="E100" s="119"/>
      <c r="F100" s="119"/>
      <c r="G100" s="187"/>
      <c r="H100" s="24" t="s">
        <v>38</v>
      </c>
      <c r="I100" s="25">
        <f>K100+M100+O100+Q100+S100</f>
        <v>13222718</v>
      </c>
      <c r="J100" s="26">
        <f>L100+N100+P100+R100+T100</f>
        <v>13222718</v>
      </c>
      <c r="K100" s="26">
        <v>0</v>
      </c>
      <c r="L100" s="26">
        <v>0</v>
      </c>
      <c r="M100" s="26">
        <v>0</v>
      </c>
      <c r="N100" s="26">
        <v>0</v>
      </c>
      <c r="O100" s="26">
        <v>39531</v>
      </c>
      <c r="P100" s="26">
        <v>39531</v>
      </c>
      <c r="Q100" s="26">
        <v>0</v>
      </c>
      <c r="R100" s="25">
        <v>0</v>
      </c>
      <c r="S100" s="25">
        <v>13183187</v>
      </c>
      <c r="T100" s="25">
        <v>13183187</v>
      </c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7"/>
      <c r="AH100" s="117"/>
    </row>
    <row r="101" spans="1:34">
      <c r="A101" s="186"/>
      <c r="B101" s="129"/>
      <c r="C101" s="119"/>
      <c r="D101" s="119"/>
      <c r="E101" s="119"/>
      <c r="F101" s="119"/>
      <c r="G101" s="187"/>
      <c r="H101" s="24" t="s">
        <v>39</v>
      </c>
      <c r="I101" s="25">
        <f t="shared" ref="I101:J102" si="47">O101+Q101</f>
        <v>0</v>
      </c>
      <c r="J101" s="26">
        <f t="shared" si="47"/>
        <v>0</v>
      </c>
      <c r="K101" s="26">
        <v>0</v>
      </c>
      <c r="L101" s="26">
        <v>0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5">
        <v>0</v>
      </c>
      <c r="S101" s="25">
        <v>0</v>
      </c>
      <c r="T101" s="25">
        <v>0</v>
      </c>
      <c r="U101" s="117"/>
      <c r="V101" s="117"/>
      <c r="W101" s="117"/>
      <c r="X101" s="117"/>
      <c r="Y101" s="117"/>
      <c r="Z101" s="117"/>
      <c r="AA101" s="117"/>
      <c r="AB101" s="117"/>
      <c r="AC101" s="117"/>
      <c r="AD101" s="117"/>
      <c r="AE101" s="117"/>
      <c r="AF101" s="117"/>
      <c r="AG101" s="117"/>
      <c r="AH101" s="117"/>
    </row>
    <row r="102" spans="1:34">
      <c r="A102" s="186"/>
      <c r="B102" s="129"/>
      <c r="C102" s="119"/>
      <c r="D102" s="119"/>
      <c r="E102" s="119"/>
      <c r="F102" s="119"/>
      <c r="G102" s="187"/>
      <c r="H102" s="24" t="s">
        <v>40</v>
      </c>
      <c r="I102" s="25">
        <f t="shared" si="47"/>
        <v>0</v>
      </c>
      <c r="J102" s="26">
        <f t="shared" si="47"/>
        <v>0</v>
      </c>
      <c r="K102" s="26">
        <v>0</v>
      </c>
      <c r="L102" s="26">
        <v>0</v>
      </c>
      <c r="M102" s="26">
        <v>0</v>
      </c>
      <c r="N102" s="26">
        <v>0</v>
      </c>
      <c r="O102" s="26">
        <v>0</v>
      </c>
      <c r="P102" s="26">
        <v>0</v>
      </c>
      <c r="Q102" s="26">
        <v>0</v>
      </c>
      <c r="R102" s="25">
        <v>0</v>
      </c>
      <c r="S102" s="25">
        <v>0</v>
      </c>
      <c r="T102" s="25">
        <v>0</v>
      </c>
      <c r="U102" s="117"/>
      <c r="V102" s="117"/>
      <c r="W102" s="117"/>
      <c r="X102" s="117"/>
      <c r="Y102" s="117"/>
      <c r="Z102" s="117"/>
      <c r="AA102" s="117"/>
      <c r="AB102" s="117"/>
      <c r="AC102" s="117"/>
      <c r="AD102" s="117"/>
      <c r="AE102" s="117"/>
      <c r="AF102" s="117"/>
      <c r="AG102" s="117"/>
      <c r="AH102" s="117"/>
    </row>
    <row r="103" spans="1:34" ht="25.5">
      <c r="A103" s="186" t="s">
        <v>80</v>
      </c>
      <c r="B103" s="149" t="s">
        <v>81</v>
      </c>
      <c r="C103" s="119">
        <v>506</v>
      </c>
      <c r="D103" s="119">
        <v>22</v>
      </c>
      <c r="E103" s="119">
        <v>2</v>
      </c>
      <c r="F103" s="119" t="s">
        <v>74</v>
      </c>
      <c r="G103" s="187" t="s">
        <v>36</v>
      </c>
      <c r="H103" s="24" t="s">
        <v>26</v>
      </c>
      <c r="I103" s="25">
        <f>I104+I105+I106+I107</f>
        <v>16374572.289999999</v>
      </c>
      <c r="J103" s="26">
        <f>J104+J105+J106+J107</f>
        <v>16374572.289999999</v>
      </c>
      <c r="K103" s="26">
        <v>0</v>
      </c>
      <c r="L103" s="26">
        <v>0</v>
      </c>
      <c r="M103" s="26">
        <v>0</v>
      </c>
      <c r="N103" s="26">
        <v>0</v>
      </c>
      <c r="O103" s="26">
        <v>40337.760000000002</v>
      </c>
      <c r="P103" s="26">
        <v>40337.760000000002</v>
      </c>
      <c r="Q103" s="26">
        <v>2642416.86</v>
      </c>
      <c r="R103" s="25">
        <v>2642416.86</v>
      </c>
      <c r="S103" s="25">
        <v>13691817.67</v>
      </c>
      <c r="T103" s="25">
        <v>13691817.67</v>
      </c>
      <c r="U103" s="119" t="s">
        <v>28</v>
      </c>
      <c r="V103" s="119" t="s">
        <v>28</v>
      </c>
      <c r="W103" s="119" t="s">
        <v>28</v>
      </c>
      <c r="X103" s="119" t="s">
        <v>28</v>
      </c>
      <c r="Y103" s="119" t="s">
        <v>28</v>
      </c>
      <c r="Z103" s="119" t="s">
        <v>28</v>
      </c>
      <c r="AA103" s="119" t="s">
        <v>28</v>
      </c>
      <c r="AB103" s="119" t="s">
        <v>28</v>
      </c>
      <c r="AC103" s="119" t="s">
        <v>28</v>
      </c>
      <c r="AD103" s="119" t="s">
        <v>28</v>
      </c>
      <c r="AE103" s="119" t="s">
        <v>28</v>
      </c>
      <c r="AF103" s="119" t="s">
        <v>28</v>
      </c>
      <c r="AG103" s="119" t="s">
        <v>28</v>
      </c>
      <c r="AH103" s="119" t="s">
        <v>28</v>
      </c>
    </row>
    <row r="104" spans="1:34">
      <c r="A104" s="186"/>
      <c r="B104" s="150"/>
      <c r="C104" s="119"/>
      <c r="D104" s="119"/>
      <c r="E104" s="119"/>
      <c r="F104" s="119"/>
      <c r="G104" s="187"/>
      <c r="H104" s="24" t="s">
        <v>37</v>
      </c>
      <c r="I104" s="25">
        <f>K104+M104+O104+Q104+S104</f>
        <v>3151854.2899999996</v>
      </c>
      <c r="J104" s="26">
        <f>L104+N104+P104+R104+T104</f>
        <v>3151854.2899999996</v>
      </c>
      <c r="K104" s="26">
        <v>0</v>
      </c>
      <c r="L104" s="26">
        <v>0</v>
      </c>
      <c r="M104" s="26">
        <v>0</v>
      </c>
      <c r="N104" s="26">
        <v>0</v>
      </c>
      <c r="O104" s="26">
        <v>806.76</v>
      </c>
      <c r="P104" s="26">
        <v>806.76</v>
      </c>
      <c r="Q104" s="26">
        <v>2642416.86</v>
      </c>
      <c r="R104" s="25">
        <v>2642416.86</v>
      </c>
      <c r="S104" s="25">
        <v>508630.67</v>
      </c>
      <c r="T104" s="25">
        <v>508630.67</v>
      </c>
      <c r="U104" s="119"/>
      <c r="V104" s="119"/>
      <c r="W104" s="119"/>
      <c r="X104" s="119"/>
      <c r="Y104" s="119"/>
      <c r="Z104" s="119"/>
      <c r="AA104" s="119"/>
      <c r="AB104" s="119"/>
      <c r="AC104" s="119"/>
      <c r="AD104" s="119"/>
      <c r="AE104" s="119"/>
      <c r="AF104" s="119"/>
      <c r="AG104" s="119"/>
      <c r="AH104" s="119"/>
    </row>
    <row r="105" spans="1:34">
      <c r="A105" s="186"/>
      <c r="B105" s="150"/>
      <c r="C105" s="119"/>
      <c r="D105" s="119"/>
      <c r="E105" s="119"/>
      <c r="F105" s="119"/>
      <c r="G105" s="187"/>
      <c r="H105" s="24" t="s">
        <v>38</v>
      </c>
      <c r="I105" s="25">
        <f>I110+I115+I121+I127</f>
        <v>13222718</v>
      </c>
      <c r="J105" s="26">
        <f>L105+N105+P105+R105+T105</f>
        <v>13222718</v>
      </c>
      <c r="K105" s="26">
        <v>0</v>
      </c>
      <c r="L105" s="26">
        <v>0</v>
      </c>
      <c r="M105" s="26">
        <v>0</v>
      </c>
      <c r="N105" s="26">
        <v>0</v>
      </c>
      <c r="O105" s="26">
        <v>39531</v>
      </c>
      <c r="P105" s="26">
        <v>39531</v>
      </c>
      <c r="Q105" s="26"/>
      <c r="R105" s="26">
        <v>0</v>
      </c>
      <c r="S105" s="25">
        <v>13183187</v>
      </c>
      <c r="T105" s="25">
        <v>13183187</v>
      </c>
      <c r="U105" s="119"/>
      <c r="V105" s="119"/>
      <c r="W105" s="119"/>
      <c r="X105" s="119"/>
      <c r="Y105" s="119"/>
      <c r="Z105" s="119"/>
      <c r="AA105" s="119"/>
      <c r="AB105" s="119"/>
      <c r="AC105" s="119"/>
      <c r="AD105" s="119"/>
      <c r="AE105" s="119"/>
      <c r="AF105" s="119"/>
      <c r="AG105" s="119"/>
      <c r="AH105" s="119"/>
    </row>
    <row r="106" spans="1:34">
      <c r="A106" s="186"/>
      <c r="B106" s="150"/>
      <c r="C106" s="119"/>
      <c r="D106" s="119"/>
      <c r="E106" s="119"/>
      <c r="F106" s="119"/>
      <c r="G106" s="187"/>
      <c r="H106" s="24" t="s">
        <v>39</v>
      </c>
      <c r="I106" s="25">
        <v>0</v>
      </c>
      <c r="J106" s="26">
        <v>0</v>
      </c>
      <c r="K106" s="26">
        <v>0</v>
      </c>
      <c r="L106" s="26">
        <v>0</v>
      </c>
      <c r="M106" s="26">
        <v>0</v>
      </c>
      <c r="N106" s="26">
        <v>0</v>
      </c>
      <c r="O106" s="26">
        <v>0</v>
      </c>
      <c r="P106" s="26">
        <v>0</v>
      </c>
      <c r="Q106" s="26">
        <v>0</v>
      </c>
      <c r="R106" s="26">
        <v>0</v>
      </c>
      <c r="S106" s="26">
        <v>0</v>
      </c>
      <c r="T106" s="26">
        <v>0</v>
      </c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  <c r="AF106" s="119"/>
      <c r="AG106" s="119"/>
      <c r="AH106" s="119"/>
    </row>
    <row r="107" spans="1:34">
      <c r="A107" s="186"/>
      <c r="B107" s="151"/>
      <c r="C107" s="119"/>
      <c r="D107" s="119"/>
      <c r="E107" s="119"/>
      <c r="F107" s="119"/>
      <c r="G107" s="187"/>
      <c r="H107" s="24" t="s">
        <v>40</v>
      </c>
      <c r="I107" s="25">
        <v>0</v>
      </c>
      <c r="J107" s="26">
        <f>L107+N107+P107+R107</f>
        <v>0</v>
      </c>
      <c r="K107" s="26">
        <v>0</v>
      </c>
      <c r="L107" s="26">
        <v>0</v>
      </c>
      <c r="M107" s="26">
        <v>0</v>
      </c>
      <c r="N107" s="26">
        <v>0</v>
      </c>
      <c r="O107" s="26">
        <v>0</v>
      </c>
      <c r="P107" s="26">
        <v>0</v>
      </c>
      <c r="Q107" s="26">
        <v>0</v>
      </c>
      <c r="R107" s="26">
        <v>0</v>
      </c>
      <c r="S107" s="26">
        <v>0</v>
      </c>
      <c r="T107" s="26">
        <v>0</v>
      </c>
      <c r="U107" s="119"/>
      <c r="V107" s="119"/>
      <c r="W107" s="119"/>
      <c r="X107" s="119"/>
      <c r="Y107" s="119"/>
      <c r="Z107" s="119"/>
      <c r="AA107" s="119"/>
      <c r="AB107" s="119"/>
      <c r="AC107" s="119"/>
      <c r="AD107" s="119"/>
      <c r="AE107" s="119"/>
      <c r="AF107" s="119"/>
      <c r="AG107" s="119"/>
      <c r="AH107" s="119"/>
    </row>
    <row r="108" spans="1:34" ht="25.5">
      <c r="A108" s="186" t="s">
        <v>82</v>
      </c>
      <c r="B108" s="129" t="s">
        <v>83</v>
      </c>
      <c r="C108" s="116">
        <v>506</v>
      </c>
      <c r="D108" s="188"/>
      <c r="E108" s="189"/>
      <c r="F108" s="189"/>
      <c r="G108" s="190"/>
      <c r="H108" s="24" t="s">
        <v>26</v>
      </c>
      <c r="I108" s="25">
        <v>40337.760000000002</v>
      </c>
      <c r="J108" s="26">
        <v>0</v>
      </c>
      <c r="K108" s="26">
        <v>0</v>
      </c>
      <c r="L108" s="26">
        <v>0</v>
      </c>
      <c r="M108" s="26">
        <v>0</v>
      </c>
      <c r="N108" s="26">
        <v>0</v>
      </c>
      <c r="O108" s="26">
        <v>40337.760000000002</v>
      </c>
      <c r="P108" s="26">
        <v>40337.760000000002</v>
      </c>
      <c r="Q108" s="26">
        <v>0</v>
      </c>
      <c r="R108" s="26">
        <v>0</v>
      </c>
      <c r="S108" s="26">
        <v>0</v>
      </c>
      <c r="T108" s="26">
        <v>0</v>
      </c>
      <c r="U108" s="117" t="s">
        <v>84</v>
      </c>
      <c r="V108" s="117" t="s">
        <v>48</v>
      </c>
      <c r="W108" s="116" t="s">
        <v>28</v>
      </c>
      <c r="X108" s="32" t="s">
        <v>28</v>
      </c>
      <c r="Y108" s="32" t="s">
        <v>28</v>
      </c>
      <c r="Z108" s="32" t="s">
        <v>28</v>
      </c>
      <c r="AA108" s="32" t="s">
        <v>28</v>
      </c>
      <c r="AB108" s="32" t="s">
        <v>28</v>
      </c>
      <c r="AC108" s="140">
        <v>1</v>
      </c>
      <c r="AD108" s="140">
        <v>1</v>
      </c>
      <c r="AE108" s="140">
        <v>2</v>
      </c>
      <c r="AF108" s="140">
        <v>3</v>
      </c>
      <c r="AG108" s="143" t="s">
        <v>28</v>
      </c>
      <c r="AH108" s="143" t="s">
        <v>28</v>
      </c>
    </row>
    <row r="109" spans="1:34">
      <c r="A109" s="186"/>
      <c r="B109" s="129"/>
      <c r="C109" s="117"/>
      <c r="D109" s="40">
        <v>22</v>
      </c>
      <c r="E109" s="40">
        <v>2</v>
      </c>
      <c r="F109" s="40" t="s">
        <v>74</v>
      </c>
      <c r="G109" s="40" t="s">
        <v>85</v>
      </c>
      <c r="H109" s="24" t="s">
        <v>37</v>
      </c>
      <c r="I109" s="25">
        <v>806.76</v>
      </c>
      <c r="J109" s="26">
        <v>0</v>
      </c>
      <c r="K109" s="26">
        <v>0</v>
      </c>
      <c r="L109" s="26">
        <v>0</v>
      </c>
      <c r="M109" s="26">
        <v>0</v>
      </c>
      <c r="N109" s="26">
        <v>0</v>
      </c>
      <c r="O109" s="26">
        <v>806.76</v>
      </c>
      <c r="P109" s="26">
        <v>806.76</v>
      </c>
      <c r="Q109" s="26">
        <v>0</v>
      </c>
      <c r="R109" s="26">
        <v>0</v>
      </c>
      <c r="S109" s="26">
        <v>0</v>
      </c>
      <c r="T109" s="26">
        <v>0</v>
      </c>
      <c r="U109" s="117"/>
      <c r="V109" s="117"/>
      <c r="W109" s="117"/>
      <c r="X109" s="32"/>
      <c r="Y109" s="32"/>
      <c r="Z109" s="32"/>
      <c r="AA109" s="32"/>
      <c r="AB109" s="32"/>
      <c r="AC109" s="141"/>
      <c r="AD109" s="141"/>
      <c r="AE109" s="141"/>
      <c r="AF109" s="141"/>
      <c r="AG109" s="144"/>
      <c r="AH109" s="144"/>
    </row>
    <row r="110" spans="1:34">
      <c r="A110" s="186"/>
      <c r="B110" s="129"/>
      <c r="C110" s="117"/>
      <c r="D110" s="37">
        <v>22</v>
      </c>
      <c r="E110" s="37">
        <v>2</v>
      </c>
      <c r="F110" s="37" t="s">
        <v>74</v>
      </c>
      <c r="G110" s="39">
        <v>71720</v>
      </c>
      <c r="H110" s="24" t="s">
        <v>38</v>
      </c>
      <c r="I110" s="25">
        <v>39531</v>
      </c>
      <c r="J110" s="26">
        <v>0</v>
      </c>
      <c r="K110" s="26">
        <v>0</v>
      </c>
      <c r="L110" s="26">
        <v>0</v>
      </c>
      <c r="M110" s="26">
        <v>0</v>
      </c>
      <c r="N110" s="26">
        <v>0</v>
      </c>
      <c r="O110" s="26">
        <v>39531</v>
      </c>
      <c r="P110" s="26">
        <v>39531</v>
      </c>
      <c r="Q110" s="26">
        <v>0</v>
      </c>
      <c r="R110" s="26">
        <v>0</v>
      </c>
      <c r="S110" s="26">
        <v>0</v>
      </c>
      <c r="T110" s="26">
        <v>0</v>
      </c>
      <c r="U110" s="117"/>
      <c r="V110" s="117"/>
      <c r="W110" s="117"/>
      <c r="X110" s="32"/>
      <c r="Y110" s="32"/>
      <c r="Z110" s="32"/>
      <c r="AA110" s="32"/>
      <c r="AB110" s="32"/>
      <c r="AC110" s="141"/>
      <c r="AD110" s="141"/>
      <c r="AE110" s="141"/>
      <c r="AF110" s="141"/>
      <c r="AG110" s="144"/>
      <c r="AH110" s="144"/>
    </row>
    <row r="111" spans="1:34">
      <c r="A111" s="186"/>
      <c r="B111" s="129"/>
      <c r="C111" s="117"/>
      <c r="D111" s="188"/>
      <c r="E111" s="189"/>
      <c r="F111" s="189"/>
      <c r="G111" s="190"/>
      <c r="H111" s="24" t="s">
        <v>39</v>
      </c>
      <c r="I111" s="25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0</v>
      </c>
      <c r="Q111" s="26">
        <v>0</v>
      </c>
      <c r="R111" s="26">
        <v>0</v>
      </c>
      <c r="S111" s="26">
        <v>0</v>
      </c>
      <c r="T111" s="26">
        <v>0</v>
      </c>
      <c r="U111" s="117"/>
      <c r="V111" s="117"/>
      <c r="W111" s="117"/>
      <c r="X111" s="32"/>
      <c r="Y111" s="32"/>
      <c r="Z111" s="32"/>
      <c r="AA111" s="32"/>
      <c r="AB111" s="32"/>
      <c r="AC111" s="141"/>
      <c r="AD111" s="141"/>
      <c r="AE111" s="141"/>
      <c r="AF111" s="141"/>
      <c r="AG111" s="144"/>
      <c r="AH111" s="144"/>
    </row>
    <row r="112" spans="1:34">
      <c r="A112" s="186"/>
      <c r="B112" s="129"/>
      <c r="C112" s="118"/>
      <c r="D112" s="191"/>
      <c r="E112" s="192"/>
      <c r="F112" s="192"/>
      <c r="G112" s="193"/>
      <c r="H112" s="24" t="s">
        <v>40</v>
      </c>
      <c r="I112" s="25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0</v>
      </c>
      <c r="Q112" s="26">
        <v>0</v>
      </c>
      <c r="R112" s="26">
        <v>0</v>
      </c>
      <c r="S112" s="26">
        <v>0</v>
      </c>
      <c r="T112" s="26">
        <v>0</v>
      </c>
      <c r="U112" s="118"/>
      <c r="V112" s="118"/>
      <c r="W112" s="118"/>
      <c r="X112" s="32"/>
      <c r="Y112" s="32"/>
      <c r="Z112" s="32"/>
      <c r="AA112" s="32"/>
      <c r="AB112" s="32"/>
      <c r="AC112" s="142"/>
      <c r="AD112" s="142"/>
      <c r="AE112" s="142"/>
      <c r="AF112" s="142"/>
      <c r="AG112" s="145"/>
      <c r="AH112" s="145"/>
    </row>
    <row r="113" spans="1:34" ht="25.5">
      <c r="A113" s="186" t="s">
        <v>86</v>
      </c>
      <c r="B113" s="129" t="s">
        <v>87</v>
      </c>
      <c r="C113" s="116">
        <v>506</v>
      </c>
      <c r="D113" s="188"/>
      <c r="E113" s="189"/>
      <c r="F113" s="189"/>
      <c r="G113" s="190"/>
      <c r="H113" s="24" t="s">
        <v>26</v>
      </c>
      <c r="I113" s="25">
        <f>I114+I115+I116+I117</f>
        <v>2642416.86</v>
      </c>
      <c r="J113" s="26">
        <f>J114+J115+J116+J117</f>
        <v>2642416.86</v>
      </c>
      <c r="K113" s="26">
        <v>0</v>
      </c>
      <c r="L113" s="26">
        <v>0</v>
      </c>
      <c r="M113" s="26">
        <v>0</v>
      </c>
      <c r="N113" s="26">
        <v>0</v>
      </c>
      <c r="O113" s="26">
        <v>0</v>
      </c>
      <c r="P113" s="26">
        <v>0</v>
      </c>
      <c r="Q113" s="36">
        <f t="shared" ref="Q113:R113" si="48">Q114+Q115+Q116+Q117</f>
        <v>2642416.86</v>
      </c>
      <c r="R113" s="36">
        <f t="shared" si="48"/>
        <v>2642416.86</v>
      </c>
      <c r="S113" s="26">
        <v>0</v>
      </c>
      <c r="T113" s="26">
        <v>0</v>
      </c>
      <c r="U113" s="116" t="s">
        <v>77</v>
      </c>
      <c r="V113" s="32" t="s">
        <v>44</v>
      </c>
      <c r="W113" s="117" t="s">
        <v>28</v>
      </c>
      <c r="X113" s="116" t="s">
        <v>28</v>
      </c>
      <c r="Y113" s="41" t="s">
        <v>28</v>
      </c>
      <c r="Z113" s="41" t="s">
        <v>28</v>
      </c>
      <c r="AA113" s="41" t="s">
        <v>28</v>
      </c>
      <c r="AB113" s="41" t="s">
        <v>28</v>
      </c>
      <c r="AC113" s="41" t="s">
        <v>28</v>
      </c>
      <c r="AD113" s="41" t="s">
        <v>28</v>
      </c>
      <c r="AE113" s="140">
        <v>100</v>
      </c>
      <c r="AF113" s="140">
        <v>100</v>
      </c>
      <c r="AG113" s="143" t="s">
        <v>28</v>
      </c>
      <c r="AH113" s="143" t="s">
        <v>28</v>
      </c>
    </row>
    <row r="114" spans="1:34">
      <c r="A114" s="186"/>
      <c r="B114" s="129"/>
      <c r="C114" s="117"/>
      <c r="D114" s="40">
        <v>22</v>
      </c>
      <c r="E114" s="40">
        <v>2</v>
      </c>
      <c r="F114" s="40" t="s">
        <v>74</v>
      </c>
      <c r="G114" s="40">
        <v>10010</v>
      </c>
      <c r="H114" s="24" t="s">
        <v>37</v>
      </c>
      <c r="I114" s="25">
        <f>K114+M114+O114+Q114</f>
        <v>2642416.86</v>
      </c>
      <c r="J114" s="26">
        <f>L114+N114+P114+R114</f>
        <v>2642416.86</v>
      </c>
      <c r="K114" s="26">
        <v>0</v>
      </c>
      <c r="L114" s="26">
        <v>0</v>
      </c>
      <c r="M114" s="26">
        <v>0</v>
      </c>
      <c r="N114" s="26">
        <v>0</v>
      </c>
      <c r="O114" s="26">
        <v>0</v>
      </c>
      <c r="P114" s="26">
        <v>0</v>
      </c>
      <c r="Q114" s="36">
        <v>2642416.86</v>
      </c>
      <c r="R114" s="36">
        <v>2642416.86</v>
      </c>
      <c r="S114" s="26">
        <v>0</v>
      </c>
      <c r="T114" s="26">
        <v>0</v>
      </c>
      <c r="U114" s="117"/>
      <c r="V114" s="32"/>
      <c r="W114" s="117"/>
      <c r="X114" s="117"/>
      <c r="Y114" s="32"/>
      <c r="Z114" s="32"/>
      <c r="AA114" s="32"/>
      <c r="AB114" s="32"/>
      <c r="AC114" s="32"/>
      <c r="AD114" s="32"/>
      <c r="AE114" s="141"/>
      <c r="AF114" s="141"/>
      <c r="AG114" s="144"/>
      <c r="AH114" s="144"/>
    </row>
    <row r="115" spans="1:34">
      <c r="A115" s="186"/>
      <c r="B115" s="129"/>
      <c r="C115" s="117"/>
      <c r="D115" s="188"/>
      <c r="E115" s="189"/>
      <c r="F115" s="189"/>
      <c r="G115" s="190"/>
      <c r="H115" s="24" t="s">
        <v>38</v>
      </c>
      <c r="I115" s="25">
        <v>0</v>
      </c>
      <c r="J115" s="26">
        <v>0</v>
      </c>
      <c r="K115" s="26">
        <v>0</v>
      </c>
      <c r="L115" s="26">
        <v>0</v>
      </c>
      <c r="M115" s="26">
        <v>0</v>
      </c>
      <c r="N115" s="26">
        <v>0</v>
      </c>
      <c r="O115" s="26">
        <v>0</v>
      </c>
      <c r="P115" s="26">
        <v>0</v>
      </c>
      <c r="Q115" s="36">
        <v>0</v>
      </c>
      <c r="R115" s="36">
        <v>0</v>
      </c>
      <c r="S115" s="26">
        <v>0</v>
      </c>
      <c r="T115" s="26">
        <v>0</v>
      </c>
      <c r="U115" s="117"/>
      <c r="V115" s="32"/>
      <c r="W115" s="117"/>
      <c r="X115" s="117"/>
      <c r="Y115" s="32"/>
      <c r="Z115" s="32"/>
      <c r="AA115" s="32"/>
      <c r="AB115" s="32"/>
      <c r="AC115" s="32"/>
      <c r="AD115" s="32"/>
      <c r="AE115" s="141"/>
      <c r="AF115" s="141"/>
      <c r="AG115" s="144"/>
      <c r="AH115" s="144"/>
    </row>
    <row r="116" spans="1:34">
      <c r="A116" s="186"/>
      <c r="B116" s="129"/>
      <c r="C116" s="117"/>
      <c r="D116" s="194"/>
      <c r="E116" s="195"/>
      <c r="F116" s="195"/>
      <c r="G116" s="196"/>
      <c r="H116" s="24" t="s">
        <v>39</v>
      </c>
      <c r="I116" s="25"/>
      <c r="J116" s="26"/>
      <c r="K116" s="26">
        <v>0</v>
      </c>
      <c r="L116" s="26">
        <v>0</v>
      </c>
      <c r="M116" s="26">
        <v>0</v>
      </c>
      <c r="N116" s="26">
        <v>0</v>
      </c>
      <c r="O116" s="26">
        <v>0</v>
      </c>
      <c r="P116" s="26">
        <v>0</v>
      </c>
      <c r="Q116" s="36">
        <v>0</v>
      </c>
      <c r="R116" s="36">
        <v>0</v>
      </c>
      <c r="S116" s="26">
        <v>0</v>
      </c>
      <c r="T116" s="26">
        <v>0</v>
      </c>
      <c r="U116" s="117"/>
      <c r="V116" s="32"/>
      <c r="W116" s="117"/>
      <c r="X116" s="117"/>
      <c r="Y116" s="32"/>
      <c r="Z116" s="32"/>
      <c r="AA116" s="32"/>
      <c r="AB116" s="32"/>
      <c r="AC116" s="32"/>
      <c r="AD116" s="32"/>
      <c r="AE116" s="141"/>
      <c r="AF116" s="141"/>
      <c r="AG116" s="144"/>
      <c r="AH116" s="144"/>
    </row>
    <row r="117" spans="1:34">
      <c r="A117" s="186"/>
      <c r="B117" s="129"/>
      <c r="C117" s="118"/>
      <c r="D117" s="191"/>
      <c r="E117" s="192"/>
      <c r="F117" s="192"/>
      <c r="G117" s="193"/>
      <c r="H117" s="24" t="s">
        <v>40</v>
      </c>
      <c r="I117" s="25"/>
      <c r="J117" s="26"/>
      <c r="K117" s="26">
        <v>0</v>
      </c>
      <c r="L117" s="26">
        <v>0</v>
      </c>
      <c r="M117" s="26">
        <v>0</v>
      </c>
      <c r="N117" s="26">
        <v>0</v>
      </c>
      <c r="O117" s="26">
        <v>0</v>
      </c>
      <c r="P117" s="26">
        <v>0</v>
      </c>
      <c r="Q117" s="36">
        <v>0</v>
      </c>
      <c r="R117" s="36">
        <v>0</v>
      </c>
      <c r="S117" s="26">
        <v>0</v>
      </c>
      <c r="T117" s="26">
        <v>0</v>
      </c>
      <c r="U117" s="118"/>
      <c r="V117" s="32"/>
      <c r="W117" s="118"/>
      <c r="X117" s="118"/>
      <c r="Y117" s="42"/>
      <c r="Z117" s="42"/>
      <c r="AA117" s="42"/>
      <c r="AB117" s="42"/>
      <c r="AC117" s="42"/>
      <c r="AD117" s="42"/>
      <c r="AE117" s="142"/>
      <c r="AF117" s="142"/>
      <c r="AG117" s="145"/>
      <c r="AH117" s="145"/>
    </row>
    <row r="118" spans="1:34" ht="25.5">
      <c r="A118" s="186" t="s">
        <v>88</v>
      </c>
      <c r="B118" s="129" t="s">
        <v>89</v>
      </c>
      <c r="C118" s="43"/>
      <c r="D118" s="188"/>
      <c r="E118" s="189"/>
      <c r="F118" s="189"/>
      <c r="G118" s="190"/>
      <c r="H118" s="24" t="s">
        <v>26</v>
      </c>
      <c r="I118" s="25">
        <f>I119+I121+I123+I124</f>
        <v>10431470.109999999</v>
      </c>
      <c r="J118" s="26">
        <f>J119+J121+J123+J124</f>
        <v>10431470.109999999</v>
      </c>
      <c r="K118" s="26">
        <v>0</v>
      </c>
      <c r="L118" s="26">
        <v>0</v>
      </c>
      <c r="M118" s="26">
        <v>0</v>
      </c>
      <c r="N118" s="26">
        <v>0</v>
      </c>
      <c r="O118" s="26">
        <v>0</v>
      </c>
      <c r="P118" s="26">
        <v>0</v>
      </c>
      <c r="Q118" s="36">
        <v>0</v>
      </c>
      <c r="R118" s="36">
        <v>0</v>
      </c>
      <c r="S118" s="36">
        <v>10431470.109999999</v>
      </c>
      <c r="T118" s="36">
        <v>10431470.109999999</v>
      </c>
      <c r="U118" s="116" t="s">
        <v>90</v>
      </c>
      <c r="V118" s="32" t="s">
        <v>91</v>
      </c>
      <c r="W118" s="117" t="s">
        <v>28</v>
      </c>
      <c r="X118" s="116" t="s">
        <v>28</v>
      </c>
      <c r="Y118" s="41" t="s">
        <v>28</v>
      </c>
      <c r="Z118" s="41" t="s">
        <v>28</v>
      </c>
      <c r="AA118" s="41" t="s">
        <v>28</v>
      </c>
      <c r="AB118" s="41" t="s">
        <v>28</v>
      </c>
      <c r="AC118" s="41" t="s">
        <v>28</v>
      </c>
      <c r="AD118" s="41" t="s">
        <v>28</v>
      </c>
      <c r="AE118" s="140" t="s">
        <v>28</v>
      </c>
      <c r="AF118" s="140" t="s">
        <v>28</v>
      </c>
      <c r="AG118" s="143">
        <v>2</v>
      </c>
      <c r="AH118" s="143">
        <v>2</v>
      </c>
    </row>
    <row r="119" spans="1:34">
      <c r="A119" s="186"/>
      <c r="B119" s="129"/>
      <c r="C119" s="37">
        <v>504</v>
      </c>
      <c r="D119" s="197">
        <v>22</v>
      </c>
      <c r="E119" s="197">
        <v>2</v>
      </c>
      <c r="F119" s="197" t="s">
        <v>74</v>
      </c>
      <c r="G119" s="197" t="s">
        <v>92</v>
      </c>
      <c r="H119" s="178" t="s">
        <v>37</v>
      </c>
      <c r="I119" s="180">
        <f>K120+M120+O120+Q120+S119</f>
        <v>234109.41</v>
      </c>
      <c r="J119" s="182">
        <f>L120+N120+P120+R120+T119</f>
        <v>234109.41</v>
      </c>
      <c r="K119" s="182">
        <v>0</v>
      </c>
      <c r="L119" s="182">
        <v>0</v>
      </c>
      <c r="M119" s="182">
        <v>0</v>
      </c>
      <c r="N119" s="182">
        <v>0</v>
      </c>
      <c r="O119" s="182">
        <v>0</v>
      </c>
      <c r="P119" s="182">
        <v>0</v>
      </c>
      <c r="Q119" s="182">
        <v>0</v>
      </c>
      <c r="R119" s="182">
        <v>0</v>
      </c>
      <c r="S119" s="184">
        <v>234109.41</v>
      </c>
      <c r="T119" s="184">
        <v>234109.41</v>
      </c>
      <c r="U119" s="117"/>
      <c r="V119" s="32"/>
      <c r="W119" s="117"/>
      <c r="X119" s="117"/>
      <c r="Y119" s="32"/>
      <c r="Z119" s="32"/>
      <c r="AA119" s="32"/>
      <c r="AB119" s="32"/>
      <c r="AC119" s="32"/>
      <c r="AD119" s="32"/>
      <c r="AE119" s="141"/>
      <c r="AF119" s="141"/>
      <c r="AG119" s="144"/>
      <c r="AH119" s="144"/>
    </row>
    <row r="120" spans="1:34">
      <c r="A120" s="186"/>
      <c r="B120" s="129"/>
      <c r="C120" s="37">
        <v>506</v>
      </c>
      <c r="D120" s="197"/>
      <c r="E120" s="197"/>
      <c r="F120" s="197"/>
      <c r="G120" s="197"/>
      <c r="H120" s="179"/>
      <c r="I120" s="181"/>
      <c r="J120" s="183"/>
      <c r="K120" s="183"/>
      <c r="L120" s="183"/>
      <c r="M120" s="183"/>
      <c r="N120" s="183"/>
      <c r="O120" s="183"/>
      <c r="P120" s="183"/>
      <c r="Q120" s="183"/>
      <c r="R120" s="183"/>
      <c r="S120" s="185"/>
      <c r="T120" s="185"/>
      <c r="U120" s="117"/>
      <c r="V120" s="32"/>
      <c r="W120" s="117"/>
      <c r="X120" s="117"/>
      <c r="Y120" s="32"/>
      <c r="Z120" s="32"/>
      <c r="AA120" s="32"/>
      <c r="AB120" s="32"/>
      <c r="AC120" s="32"/>
      <c r="AD120" s="32"/>
      <c r="AE120" s="141"/>
      <c r="AF120" s="141"/>
      <c r="AG120" s="144"/>
      <c r="AH120" s="144"/>
    </row>
    <row r="121" spans="1:34">
      <c r="A121" s="186"/>
      <c r="B121" s="129"/>
      <c r="C121" s="37">
        <v>504</v>
      </c>
      <c r="D121" s="197">
        <v>22</v>
      </c>
      <c r="E121" s="197">
        <v>2</v>
      </c>
      <c r="F121" s="197" t="s">
        <v>74</v>
      </c>
      <c r="G121" s="197">
        <v>70750</v>
      </c>
      <c r="H121" s="178" t="s">
        <v>38</v>
      </c>
      <c r="I121" s="180">
        <f>K121++M121+O121+Q121+S121</f>
        <v>10197360.699999999</v>
      </c>
      <c r="J121" s="182">
        <f>L121+N122+P121+R121+T121</f>
        <v>10197360.699999999</v>
      </c>
      <c r="K121" s="182">
        <v>0</v>
      </c>
      <c r="L121" s="182">
        <v>0</v>
      </c>
      <c r="M121" s="182">
        <v>0</v>
      </c>
      <c r="N121" s="182">
        <v>0</v>
      </c>
      <c r="O121" s="182">
        <v>0</v>
      </c>
      <c r="P121" s="182">
        <v>0</v>
      </c>
      <c r="Q121" s="184">
        <v>0</v>
      </c>
      <c r="R121" s="184">
        <v>0</v>
      </c>
      <c r="S121" s="184">
        <v>10197360.699999999</v>
      </c>
      <c r="T121" s="184">
        <v>10197360.699999999</v>
      </c>
      <c r="U121" s="117"/>
      <c r="V121" s="32"/>
      <c r="W121" s="117"/>
      <c r="X121" s="117"/>
      <c r="Y121" s="32"/>
      <c r="Z121" s="32"/>
      <c r="AA121" s="32"/>
      <c r="AB121" s="32"/>
      <c r="AC121" s="32"/>
      <c r="AD121" s="32"/>
      <c r="AE121" s="141"/>
      <c r="AF121" s="141"/>
      <c r="AG121" s="144"/>
      <c r="AH121" s="144"/>
    </row>
    <row r="122" spans="1:34">
      <c r="A122" s="186"/>
      <c r="B122" s="129"/>
      <c r="C122" s="37">
        <v>506</v>
      </c>
      <c r="D122" s="197"/>
      <c r="E122" s="197"/>
      <c r="F122" s="197"/>
      <c r="G122" s="197"/>
      <c r="H122" s="179"/>
      <c r="I122" s="181"/>
      <c r="J122" s="183"/>
      <c r="K122" s="183"/>
      <c r="L122" s="183"/>
      <c r="M122" s="183"/>
      <c r="N122" s="183"/>
      <c r="O122" s="183"/>
      <c r="P122" s="183"/>
      <c r="Q122" s="185"/>
      <c r="R122" s="185"/>
      <c r="S122" s="185"/>
      <c r="T122" s="185"/>
      <c r="U122" s="117"/>
      <c r="V122" s="32"/>
      <c r="W122" s="117"/>
      <c r="X122" s="117"/>
      <c r="Y122" s="32"/>
      <c r="Z122" s="32"/>
      <c r="AA122" s="32"/>
      <c r="AB122" s="32"/>
      <c r="AC122" s="32"/>
      <c r="AD122" s="32"/>
      <c r="AE122" s="141"/>
      <c r="AF122" s="141"/>
      <c r="AG122" s="144"/>
      <c r="AH122" s="144"/>
    </row>
    <row r="123" spans="1:34">
      <c r="A123" s="186"/>
      <c r="B123" s="129"/>
      <c r="C123" s="37"/>
      <c r="D123" s="37"/>
      <c r="E123" s="37"/>
      <c r="F123" s="37"/>
      <c r="G123" s="37"/>
      <c r="H123" s="24" t="s">
        <v>39</v>
      </c>
      <c r="I123" s="25"/>
      <c r="J123" s="26"/>
      <c r="K123" s="26">
        <v>0</v>
      </c>
      <c r="L123" s="26">
        <v>0</v>
      </c>
      <c r="M123" s="26">
        <v>0</v>
      </c>
      <c r="N123" s="26">
        <v>0</v>
      </c>
      <c r="O123" s="26">
        <v>0</v>
      </c>
      <c r="P123" s="26">
        <v>0</v>
      </c>
      <c r="Q123" s="36">
        <v>0</v>
      </c>
      <c r="R123" s="36">
        <v>0</v>
      </c>
      <c r="S123" s="26">
        <v>0</v>
      </c>
      <c r="T123" s="26">
        <v>0</v>
      </c>
      <c r="U123" s="117"/>
      <c r="V123" s="32"/>
      <c r="W123" s="117"/>
      <c r="X123" s="117"/>
      <c r="Y123" s="32"/>
      <c r="Z123" s="32"/>
      <c r="AA123" s="32"/>
      <c r="AB123" s="32"/>
      <c r="AC123" s="32"/>
      <c r="AD123" s="32"/>
      <c r="AE123" s="141"/>
      <c r="AF123" s="141"/>
      <c r="AG123" s="144"/>
      <c r="AH123" s="144"/>
    </row>
    <row r="124" spans="1:34">
      <c r="A124" s="186"/>
      <c r="B124" s="129"/>
      <c r="C124" s="37"/>
      <c r="D124" s="37"/>
      <c r="E124" s="37"/>
      <c r="F124" s="37"/>
      <c r="G124" s="37"/>
      <c r="H124" s="24" t="s">
        <v>40</v>
      </c>
      <c r="I124" s="25"/>
      <c r="J124" s="26"/>
      <c r="K124" s="26">
        <v>0</v>
      </c>
      <c r="L124" s="26">
        <v>0</v>
      </c>
      <c r="M124" s="26">
        <v>0</v>
      </c>
      <c r="N124" s="26">
        <v>0</v>
      </c>
      <c r="O124" s="26">
        <v>0</v>
      </c>
      <c r="P124" s="26">
        <v>0</v>
      </c>
      <c r="Q124" s="36">
        <v>0</v>
      </c>
      <c r="R124" s="36">
        <v>0</v>
      </c>
      <c r="S124" s="26">
        <v>0</v>
      </c>
      <c r="T124" s="26">
        <v>0</v>
      </c>
      <c r="U124" s="118"/>
      <c r="V124" s="32"/>
      <c r="W124" s="118"/>
      <c r="X124" s="118"/>
      <c r="Y124" s="42"/>
      <c r="Z124" s="42"/>
      <c r="AA124" s="42"/>
      <c r="AB124" s="42"/>
      <c r="AC124" s="42"/>
      <c r="AD124" s="42"/>
      <c r="AE124" s="142"/>
      <c r="AF124" s="142"/>
      <c r="AG124" s="145"/>
      <c r="AH124" s="145"/>
    </row>
    <row r="125" spans="1:34" ht="25.5">
      <c r="A125" s="186" t="s">
        <v>93</v>
      </c>
      <c r="B125" s="129" t="s">
        <v>94</v>
      </c>
      <c r="C125" s="116">
        <v>502</v>
      </c>
      <c r="D125" s="188"/>
      <c r="E125" s="189"/>
      <c r="F125" s="189"/>
      <c r="G125" s="190"/>
      <c r="H125" s="24" t="s">
        <v>26</v>
      </c>
      <c r="I125" s="25">
        <f>I126+I127+I128+I129</f>
        <v>3260347.5599999996</v>
      </c>
      <c r="J125" s="26">
        <f>J126+J127+J128+J129</f>
        <v>3260347.5599999996</v>
      </c>
      <c r="K125" s="26">
        <v>0</v>
      </c>
      <c r="L125" s="26">
        <v>0</v>
      </c>
      <c r="M125" s="26">
        <v>0</v>
      </c>
      <c r="N125" s="26">
        <v>0</v>
      </c>
      <c r="O125" s="26">
        <v>0</v>
      </c>
      <c r="P125" s="26">
        <v>0</v>
      </c>
      <c r="Q125" s="36">
        <v>0</v>
      </c>
      <c r="R125" s="36">
        <v>0</v>
      </c>
      <c r="S125" s="36">
        <v>3260347.56</v>
      </c>
      <c r="T125" s="36">
        <v>3260347.56</v>
      </c>
      <c r="U125" s="116" t="s">
        <v>77</v>
      </c>
      <c r="V125" s="32" t="s">
        <v>44</v>
      </c>
      <c r="W125" s="117" t="s">
        <v>28</v>
      </c>
      <c r="X125" s="116" t="s">
        <v>28</v>
      </c>
      <c r="Y125" s="41" t="s">
        <v>28</v>
      </c>
      <c r="Z125" s="41" t="s">
        <v>28</v>
      </c>
      <c r="AA125" s="41" t="s">
        <v>28</v>
      </c>
      <c r="AB125" s="41" t="s">
        <v>28</v>
      </c>
      <c r="AC125" s="41" t="s">
        <v>28</v>
      </c>
      <c r="AD125" s="41" t="s">
        <v>28</v>
      </c>
      <c r="AE125" s="140" t="s">
        <v>28</v>
      </c>
      <c r="AF125" s="140" t="s">
        <v>28</v>
      </c>
      <c r="AG125" s="143">
        <v>100</v>
      </c>
      <c r="AH125" s="143">
        <v>100</v>
      </c>
    </row>
    <row r="126" spans="1:34">
      <c r="A126" s="186"/>
      <c r="B126" s="129"/>
      <c r="C126" s="117"/>
      <c r="D126" s="40">
        <v>22</v>
      </c>
      <c r="E126" s="40">
        <v>2</v>
      </c>
      <c r="F126" s="40" t="s">
        <v>74</v>
      </c>
      <c r="G126" s="40" t="s">
        <v>95</v>
      </c>
      <c r="H126" s="24" t="s">
        <v>37</v>
      </c>
      <c r="I126" s="25">
        <f>K126+M126+O126+Q126+S126</f>
        <v>274521.26</v>
      </c>
      <c r="J126" s="26">
        <f>L126+N126+P126+R126+T126</f>
        <v>274521.26</v>
      </c>
      <c r="K126" s="26">
        <v>0</v>
      </c>
      <c r="L126" s="26">
        <v>0</v>
      </c>
      <c r="M126" s="26">
        <v>0</v>
      </c>
      <c r="N126" s="26">
        <v>0</v>
      </c>
      <c r="O126" s="26">
        <v>0</v>
      </c>
      <c r="P126" s="26">
        <v>0</v>
      </c>
      <c r="Q126" s="36">
        <v>0</v>
      </c>
      <c r="R126" s="36">
        <v>0</v>
      </c>
      <c r="S126" s="36">
        <v>274521.26</v>
      </c>
      <c r="T126" s="36">
        <v>274521.26</v>
      </c>
      <c r="U126" s="117"/>
      <c r="V126" s="32"/>
      <c r="W126" s="117"/>
      <c r="X126" s="117"/>
      <c r="Y126" s="32"/>
      <c r="Z126" s="32"/>
      <c r="AA126" s="32"/>
      <c r="AB126" s="32"/>
      <c r="AC126" s="32"/>
      <c r="AD126" s="32"/>
      <c r="AE126" s="141"/>
      <c r="AF126" s="141"/>
      <c r="AG126" s="144"/>
      <c r="AH126" s="144"/>
    </row>
    <row r="127" spans="1:34">
      <c r="A127" s="186"/>
      <c r="B127" s="129"/>
      <c r="C127" s="117"/>
      <c r="D127" s="37">
        <v>22</v>
      </c>
      <c r="E127" s="37">
        <v>2</v>
      </c>
      <c r="F127" s="37" t="s">
        <v>96</v>
      </c>
      <c r="G127" s="37">
        <v>71480</v>
      </c>
      <c r="H127" s="24" t="s">
        <v>38</v>
      </c>
      <c r="I127" s="25">
        <f>K127+M127+O127+Q127+S127</f>
        <v>2985826.3</v>
      </c>
      <c r="J127" s="26">
        <f>L127+N127+P127+R127+T127</f>
        <v>2985826.3</v>
      </c>
      <c r="K127" s="26">
        <v>0</v>
      </c>
      <c r="L127" s="26">
        <v>0</v>
      </c>
      <c r="M127" s="26">
        <v>0</v>
      </c>
      <c r="N127" s="26">
        <v>0</v>
      </c>
      <c r="O127" s="26">
        <v>0</v>
      </c>
      <c r="P127" s="26">
        <v>0</v>
      </c>
      <c r="Q127" s="36">
        <v>0</v>
      </c>
      <c r="R127" s="36">
        <v>0</v>
      </c>
      <c r="S127" s="36">
        <v>2985826.3</v>
      </c>
      <c r="T127" s="36">
        <v>2985826.3</v>
      </c>
      <c r="U127" s="117"/>
      <c r="V127" s="32"/>
      <c r="W127" s="117"/>
      <c r="X127" s="117"/>
      <c r="Y127" s="32"/>
      <c r="Z127" s="32"/>
      <c r="AA127" s="32"/>
      <c r="AB127" s="32"/>
      <c r="AC127" s="32"/>
      <c r="AD127" s="32"/>
      <c r="AE127" s="141"/>
      <c r="AF127" s="141"/>
      <c r="AG127" s="144"/>
      <c r="AH127" s="144"/>
    </row>
    <row r="128" spans="1:34">
      <c r="A128" s="186"/>
      <c r="B128" s="129"/>
      <c r="C128" s="117"/>
      <c r="D128" s="44"/>
      <c r="E128" s="45"/>
      <c r="F128" s="45"/>
      <c r="G128" s="46"/>
      <c r="H128" s="24" t="s">
        <v>39</v>
      </c>
      <c r="I128" s="25"/>
      <c r="J128" s="26"/>
      <c r="K128" s="26">
        <v>0</v>
      </c>
      <c r="L128" s="26">
        <v>0</v>
      </c>
      <c r="M128" s="26">
        <v>0</v>
      </c>
      <c r="N128" s="26">
        <v>0</v>
      </c>
      <c r="O128" s="26">
        <v>0</v>
      </c>
      <c r="P128" s="26">
        <v>0</v>
      </c>
      <c r="Q128" s="36">
        <v>0</v>
      </c>
      <c r="R128" s="36">
        <v>0</v>
      </c>
      <c r="S128" s="26">
        <v>0</v>
      </c>
      <c r="T128" s="26">
        <v>0</v>
      </c>
      <c r="U128" s="117"/>
      <c r="V128" s="32"/>
      <c r="W128" s="117"/>
      <c r="X128" s="117"/>
      <c r="Y128" s="32"/>
      <c r="Z128" s="32"/>
      <c r="AA128" s="32"/>
      <c r="AB128" s="32"/>
      <c r="AC128" s="32"/>
      <c r="AD128" s="32"/>
      <c r="AE128" s="141"/>
      <c r="AF128" s="141"/>
      <c r="AG128" s="144"/>
      <c r="AH128" s="144"/>
    </row>
    <row r="129" spans="1:34">
      <c r="A129" s="186"/>
      <c r="B129" s="129"/>
      <c r="C129" s="118"/>
      <c r="D129" s="47"/>
      <c r="E129" s="48"/>
      <c r="F129" s="48"/>
      <c r="G129" s="49"/>
      <c r="H129" s="24" t="s">
        <v>40</v>
      </c>
      <c r="I129" s="25"/>
      <c r="J129" s="26"/>
      <c r="K129" s="26">
        <v>0</v>
      </c>
      <c r="L129" s="26">
        <v>0</v>
      </c>
      <c r="M129" s="26">
        <v>0</v>
      </c>
      <c r="N129" s="26">
        <v>0</v>
      </c>
      <c r="O129" s="26">
        <v>0</v>
      </c>
      <c r="P129" s="26">
        <v>0</v>
      </c>
      <c r="Q129" s="36">
        <v>0</v>
      </c>
      <c r="R129" s="36">
        <v>0</v>
      </c>
      <c r="S129" s="26">
        <v>0</v>
      </c>
      <c r="T129" s="26">
        <v>0</v>
      </c>
      <c r="U129" s="118"/>
      <c r="V129" s="32"/>
      <c r="W129" s="118"/>
      <c r="X129" s="118"/>
      <c r="Y129" s="42"/>
      <c r="Z129" s="42"/>
      <c r="AA129" s="42"/>
      <c r="AB129" s="42"/>
      <c r="AC129" s="42"/>
      <c r="AD129" s="42"/>
      <c r="AE129" s="142"/>
      <c r="AF129" s="142"/>
      <c r="AG129" s="145"/>
      <c r="AH129" s="145"/>
    </row>
    <row r="130" spans="1:34" ht="25.5">
      <c r="A130" s="198" t="s">
        <v>97</v>
      </c>
      <c r="B130" s="199"/>
      <c r="C130" s="116"/>
      <c r="D130" s="116"/>
      <c r="E130" s="116"/>
      <c r="F130" s="116"/>
      <c r="G130" s="116"/>
      <c r="H130" s="24" t="s">
        <v>26</v>
      </c>
      <c r="I130" s="19">
        <f t="shared" ref="I130:J132" si="49">K130+M130+O130+Q130+S130</f>
        <v>112511725.25999999</v>
      </c>
      <c r="J130" s="21">
        <f t="shared" si="49"/>
        <v>112317133.84999999</v>
      </c>
      <c r="K130" s="21">
        <f t="shared" ref="K130:N130" si="50">K131+K132+K133+K134</f>
        <v>12666806.889999999</v>
      </c>
      <c r="L130" s="21">
        <f t="shared" si="50"/>
        <v>12666806.889999999</v>
      </c>
      <c r="M130" s="21">
        <f t="shared" si="50"/>
        <v>14371154.82</v>
      </c>
      <c r="N130" s="21">
        <f t="shared" si="50"/>
        <v>14371154.82</v>
      </c>
      <c r="O130" s="21">
        <v>8551186.3399999999</v>
      </c>
      <c r="P130" s="21">
        <v>8551186.3399999999</v>
      </c>
      <c r="Q130" s="21">
        <f>Q131+Q132+Q133+Q134</f>
        <v>11713151.579999998</v>
      </c>
      <c r="R130" s="19">
        <f>R131+R132+R133+R134</f>
        <v>11713151.579999998</v>
      </c>
      <c r="S130" s="19">
        <f>S131+S132+S133+S134</f>
        <v>65209425.630000003</v>
      </c>
      <c r="T130" s="19">
        <f>T131+T132+T133+T134</f>
        <v>65014834.219999999</v>
      </c>
      <c r="U130" s="116" t="s">
        <v>27</v>
      </c>
      <c r="V130" s="116" t="s">
        <v>27</v>
      </c>
      <c r="W130" s="116" t="s">
        <v>27</v>
      </c>
      <c r="X130" s="116" t="s">
        <v>27</v>
      </c>
      <c r="Y130" s="116" t="s">
        <v>27</v>
      </c>
      <c r="Z130" s="116" t="s">
        <v>27</v>
      </c>
      <c r="AA130" s="116" t="s">
        <v>27</v>
      </c>
      <c r="AB130" s="116" t="s">
        <v>27</v>
      </c>
      <c r="AC130" s="116" t="s">
        <v>27</v>
      </c>
      <c r="AD130" s="116" t="s">
        <v>27</v>
      </c>
      <c r="AE130" s="116" t="s">
        <v>27</v>
      </c>
      <c r="AF130" s="116" t="s">
        <v>27</v>
      </c>
      <c r="AG130" s="116" t="s">
        <v>27</v>
      </c>
      <c r="AH130" s="116" t="s">
        <v>27</v>
      </c>
    </row>
    <row r="131" spans="1:34">
      <c r="A131" s="198"/>
      <c r="B131" s="199"/>
      <c r="C131" s="117"/>
      <c r="D131" s="117"/>
      <c r="E131" s="117"/>
      <c r="F131" s="117"/>
      <c r="G131" s="117"/>
      <c r="H131" s="24" t="s">
        <v>37</v>
      </c>
      <c r="I131" s="25">
        <f t="shared" si="49"/>
        <v>59289007.259999998</v>
      </c>
      <c r="J131" s="26">
        <f t="shared" si="49"/>
        <v>59285115.429999992</v>
      </c>
      <c r="K131" s="26">
        <f t="shared" ref="K131:L134" si="51">K68</f>
        <v>12666806.889999999</v>
      </c>
      <c r="L131" s="26">
        <f t="shared" si="51"/>
        <v>12666806.889999999</v>
      </c>
      <c r="M131" s="26">
        <f t="shared" ref="M131:N134" si="52">M78+M83</f>
        <v>14371154.82</v>
      </c>
      <c r="N131" s="26">
        <f t="shared" si="52"/>
        <v>14371154.82</v>
      </c>
      <c r="O131" s="26">
        <v>8511655.3399999999</v>
      </c>
      <c r="P131" s="26">
        <v>8511655.3399999999</v>
      </c>
      <c r="Q131" s="26">
        <f>Q68+Q99</f>
        <v>11713151.579999998</v>
      </c>
      <c r="R131" s="25">
        <f>R68+R99</f>
        <v>11713151.579999998</v>
      </c>
      <c r="S131" s="25">
        <f>S68+S104</f>
        <v>12026238.630000001</v>
      </c>
      <c r="T131" s="25">
        <f>T73+T104</f>
        <v>12022346.800000001</v>
      </c>
      <c r="U131" s="117"/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/>
      <c r="AF131" s="117"/>
      <c r="AG131" s="117"/>
      <c r="AH131" s="117"/>
    </row>
    <row r="132" spans="1:34">
      <c r="A132" s="198"/>
      <c r="B132" s="199"/>
      <c r="C132" s="117"/>
      <c r="D132" s="117"/>
      <c r="E132" s="117"/>
      <c r="F132" s="117"/>
      <c r="G132" s="117"/>
      <c r="H132" s="24" t="s">
        <v>38</v>
      </c>
      <c r="I132" s="25">
        <f t="shared" si="49"/>
        <v>53222718</v>
      </c>
      <c r="J132" s="26">
        <f t="shared" si="49"/>
        <v>53032018.420000002</v>
      </c>
      <c r="K132" s="26">
        <f t="shared" si="51"/>
        <v>0</v>
      </c>
      <c r="L132" s="26">
        <f t="shared" si="51"/>
        <v>0</v>
      </c>
      <c r="M132" s="26">
        <f t="shared" si="52"/>
        <v>0</v>
      </c>
      <c r="N132" s="26">
        <f t="shared" si="52"/>
        <v>0</v>
      </c>
      <c r="O132" s="26">
        <v>39531</v>
      </c>
      <c r="P132" s="26">
        <v>39531</v>
      </c>
      <c r="Q132" s="26">
        <v>0</v>
      </c>
      <c r="R132" s="25">
        <v>0</v>
      </c>
      <c r="S132" s="25">
        <f>S74+S105</f>
        <v>53183187</v>
      </c>
      <c r="T132" s="25">
        <f>T74+T105</f>
        <v>52992487.420000002</v>
      </c>
      <c r="U132" s="117"/>
      <c r="V132" s="117"/>
      <c r="W132" s="117"/>
      <c r="X132" s="117"/>
      <c r="Y132" s="117"/>
      <c r="Z132" s="117"/>
      <c r="AA132" s="117"/>
      <c r="AB132" s="117"/>
      <c r="AC132" s="117"/>
      <c r="AD132" s="117"/>
      <c r="AE132" s="117"/>
      <c r="AF132" s="117"/>
      <c r="AG132" s="117"/>
      <c r="AH132" s="117"/>
    </row>
    <row r="133" spans="1:34">
      <c r="A133" s="198"/>
      <c r="B133" s="199"/>
      <c r="C133" s="117"/>
      <c r="D133" s="117"/>
      <c r="E133" s="117"/>
      <c r="F133" s="117"/>
      <c r="G133" s="117"/>
      <c r="H133" s="24" t="s">
        <v>39</v>
      </c>
      <c r="I133" s="25">
        <f t="shared" ref="I133:J134" si="53">K133+M133+O133+Q133</f>
        <v>0</v>
      </c>
      <c r="J133" s="26">
        <f t="shared" si="53"/>
        <v>0</v>
      </c>
      <c r="K133" s="26">
        <f t="shared" si="51"/>
        <v>0</v>
      </c>
      <c r="L133" s="26">
        <f t="shared" si="51"/>
        <v>0</v>
      </c>
      <c r="M133" s="26">
        <f t="shared" si="52"/>
        <v>0</v>
      </c>
      <c r="N133" s="26">
        <f t="shared" si="52"/>
        <v>0</v>
      </c>
      <c r="O133" s="26"/>
      <c r="P133" s="26"/>
      <c r="Q133" s="26">
        <v>0</v>
      </c>
      <c r="R133" s="25">
        <v>0</v>
      </c>
      <c r="S133" s="25">
        <v>0</v>
      </c>
      <c r="T133" s="25">
        <v>0</v>
      </c>
      <c r="U133" s="117"/>
      <c r="V133" s="117"/>
      <c r="W133" s="117"/>
      <c r="X133" s="117"/>
      <c r="Y133" s="117"/>
      <c r="Z133" s="117"/>
      <c r="AA133" s="117"/>
      <c r="AB133" s="117"/>
      <c r="AC133" s="117"/>
      <c r="AD133" s="117"/>
      <c r="AE133" s="117"/>
      <c r="AF133" s="117"/>
      <c r="AG133" s="117"/>
      <c r="AH133" s="117"/>
    </row>
    <row r="134" spans="1:34">
      <c r="A134" s="200"/>
      <c r="B134" s="201"/>
      <c r="C134" s="118"/>
      <c r="D134" s="118"/>
      <c r="E134" s="118"/>
      <c r="F134" s="118"/>
      <c r="G134" s="118"/>
      <c r="H134" s="24" t="s">
        <v>40</v>
      </c>
      <c r="I134" s="25">
        <f t="shared" si="53"/>
        <v>0</v>
      </c>
      <c r="J134" s="26">
        <f t="shared" si="53"/>
        <v>0</v>
      </c>
      <c r="K134" s="26">
        <f t="shared" si="51"/>
        <v>0</v>
      </c>
      <c r="L134" s="26">
        <f t="shared" si="51"/>
        <v>0</v>
      </c>
      <c r="M134" s="26">
        <f t="shared" si="52"/>
        <v>0</v>
      </c>
      <c r="N134" s="26">
        <f t="shared" si="52"/>
        <v>0</v>
      </c>
      <c r="O134" s="26"/>
      <c r="P134" s="26"/>
      <c r="Q134" s="26">
        <v>0</v>
      </c>
      <c r="R134" s="25">
        <v>0</v>
      </c>
      <c r="S134" s="25">
        <v>0</v>
      </c>
      <c r="T134" s="25">
        <v>0</v>
      </c>
      <c r="U134" s="118"/>
      <c r="V134" s="118"/>
      <c r="W134" s="118"/>
      <c r="X134" s="118"/>
      <c r="Y134" s="118"/>
      <c r="Z134" s="118"/>
      <c r="AA134" s="118"/>
      <c r="AB134" s="118"/>
      <c r="AC134" s="118"/>
      <c r="AD134" s="118"/>
      <c r="AE134" s="118"/>
      <c r="AF134" s="118"/>
      <c r="AG134" s="118"/>
      <c r="AH134" s="118"/>
    </row>
    <row r="135" spans="1:34" ht="25.5">
      <c r="A135" s="204" t="s">
        <v>98</v>
      </c>
      <c r="B135" s="205"/>
      <c r="C135" s="116"/>
      <c r="D135" s="116"/>
      <c r="E135" s="116"/>
      <c r="F135" s="116"/>
      <c r="G135" s="116"/>
      <c r="H135" s="24" t="s">
        <v>26</v>
      </c>
      <c r="I135" s="19">
        <f>K135+M135+O135+Q135+S135</f>
        <v>136632698.07999998</v>
      </c>
      <c r="J135" s="21">
        <f>L135+N135+P135+R135+T135</f>
        <v>136429381.43000001</v>
      </c>
      <c r="K135" s="21">
        <f t="shared" ref="K135:L135" si="54">SUM(K136:K139)</f>
        <v>17004169.289999999</v>
      </c>
      <c r="L135" s="21">
        <f t="shared" si="54"/>
        <v>17000844.050000001</v>
      </c>
      <c r="M135" s="21">
        <f>M136+M137+M138+M139</f>
        <v>18808843.669999998</v>
      </c>
      <c r="N135" s="21">
        <f>N136+N137+N138+N139</f>
        <v>18803443.669999998</v>
      </c>
      <c r="O135" s="21">
        <v>13190800.01</v>
      </c>
      <c r="P135" s="21">
        <v>13190800.01</v>
      </c>
      <c r="Q135" s="21">
        <f>Q60+Q130</f>
        <v>16922890.979999997</v>
      </c>
      <c r="R135" s="19">
        <f>R60+R130</f>
        <v>16922890.979999997</v>
      </c>
      <c r="S135" s="19">
        <f>S136+S137</f>
        <v>70705994.129999995</v>
      </c>
      <c r="T135" s="19">
        <f>T136+T137</f>
        <v>70511402.719999999</v>
      </c>
      <c r="U135" s="116" t="s">
        <v>27</v>
      </c>
      <c r="V135" s="116" t="s">
        <v>27</v>
      </c>
      <c r="W135" s="116" t="s">
        <v>27</v>
      </c>
      <c r="X135" s="116" t="s">
        <v>27</v>
      </c>
      <c r="Y135" s="116" t="s">
        <v>27</v>
      </c>
      <c r="Z135" s="116" t="s">
        <v>27</v>
      </c>
      <c r="AA135" s="116" t="s">
        <v>27</v>
      </c>
      <c r="AB135" s="116" t="s">
        <v>27</v>
      </c>
      <c r="AC135" s="116" t="s">
        <v>27</v>
      </c>
      <c r="AD135" s="116" t="s">
        <v>27</v>
      </c>
      <c r="AE135" s="116" t="s">
        <v>27</v>
      </c>
      <c r="AF135" s="116" t="s">
        <v>27</v>
      </c>
      <c r="AG135" s="116" t="s">
        <v>27</v>
      </c>
      <c r="AH135" s="116" t="s">
        <v>27</v>
      </c>
    </row>
    <row r="136" spans="1:34">
      <c r="A136" s="206"/>
      <c r="B136" s="207"/>
      <c r="C136" s="117"/>
      <c r="D136" s="117"/>
      <c r="E136" s="117"/>
      <c r="F136" s="117"/>
      <c r="G136" s="117"/>
      <c r="H136" s="24" t="s">
        <v>37</v>
      </c>
      <c r="I136" s="19">
        <f>I131+I61</f>
        <v>76822789.670000002</v>
      </c>
      <c r="J136" s="21">
        <f>J131+J61</f>
        <v>76810172.599999994</v>
      </c>
      <c r="K136" s="21">
        <f>K131+K61</f>
        <v>15818774.759999998</v>
      </c>
      <c r="L136" s="21">
        <f>L131+L61</f>
        <v>15815449.52</v>
      </c>
      <c r="M136" s="21">
        <f t="shared" ref="M136:N139" si="55">M61+M131</f>
        <v>17471688.809999999</v>
      </c>
      <c r="N136" s="21">
        <f t="shared" si="55"/>
        <v>17466288.809999999</v>
      </c>
      <c r="O136" s="21">
        <v>11780655.74</v>
      </c>
      <c r="P136" s="21">
        <v>11780655.74</v>
      </c>
      <c r="Q136" s="21">
        <f>Q61+Q131</f>
        <v>15628533.759999998</v>
      </c>
      <c r="R136" s="19">
        <f>R61+R131</f>
        <v>15628533.759999998</v>
      </c>
      <c r="S136" s="19">
        <f>S61+S131</f>
        <v>16123136.600000001</v>
      </c>
      <c r="T136" s="19">
        <f>T61+T131</f>
        <v>16119244.770000001</v>
      </c>
      <c r="U136" s="117"/>
      <c r="V136" s="117"/>
      <c r="W136" s="117"/>
      <c r="X136" s="117"/>
      <c r="Y136" s="117"/>
      <c r="Z136" s="117"/>
      <c r="AA136" s="117"/>
      <c r="AB136" s="117"/>
      <c r="AC136" s="117"/>
      <c r="AD136" s="117"/>
      <c r="AE136" s="117"/>
      <c r="AF136" s="117"/>
      <c r="AG136" s="117"/>
      <c r="AH136" s="117"/>
    </row>
    <row r="137" spans="1:34">
      <c r="A137" s="206"/>
      <c r="B137" s="207"/>
      <c r="C137" s="117"/>
      <c r="D137" s="117"/>
      <c r="E137" s="117"/>
      <c r="F137" s="117"/>
      <c r="G137" s="117"/>
      <c r="H137" s="24" t="s">
        <v>38</v>
      </c>
      <c r="I137" s="19">
        <f>K137+M137+O137+Q137+S137</f>
        <v>55172388.530000001</v>
      </c>
      <c r="J137" s="21">
        <f>L137+N137+P137+R137+T137</f>
        <v>54981688.950000003</v>
      </c>
      <c r="K137" s="21">
        <f t="shared" ref="K137:L139" si="56">K62</f>
        <v>50000</v>
      </c>
      <c r="L137" s="21">
        <f t="shared" si="56"/>
        <v>50000</v>
      </c>
      <c r="M137" s="21">
        <f t="shared" si="55"/>
        <v>250000</v>
      </c>
      <c r="N137" s="21">
        <f t="shared" si="55"/>
        <v>250000</v>
      </c>
      <c r="O137" s="21">
        <v>289531</v>
      </c>
      <c r="P137" s="21">
        <v>289531</v>
      </c>
      <c r="Q137" s="21">
        <f>Q62+Q132</f>
        <v>0</v>
      </c>
      <c r="R137" s="19">
        <v>0</v>
      </c>
      <c r="S137" s="19">
        <f>S62+S132</f>
        <v>54582857.530000001</v>
      </c>
      <c r="T137" s="19">
        <f>T62+T132</f>
        <v>54392157.950000003</v>
      </c>
      <c r="U137" s="117"/>
      <c r="V137" s="117"/>
      <c r="W137" s="117"/>
      <c r="X137" s="117"/>
      <c r="Y137" s="117"/>
      <c r="Z137" s="117"/>
      <c r="AA137" s="117"/>
      <c r="AB137" s="117"/>
      <c r="AC137" s="117"/>
      <c r="AD137" s="117"/>
      <c r="AE137" s="117"/>
      <c r="AF137" s="117"/>
      <c r="AG137" s="117"/>
      <c r="AH137" s="117"/>
    </row>
    <row r="138" spans="1:34">
      <c r="A138" s="206"/>
      <c r="B138" s="207"/>
      <c r="C138" s="117"/>
      <c r="D138" s="117"/>
      <c r="E138" s="117"/>
      <c r="F138" s="117"/>
      <c r="G138" s="117"/>
      <c r="H138" s="24" t="s">
        <v>39</v>
      </c>
      <c r="I138" s="19">
        <f>I133+I63</f>
        <v>4637519.88</v>
      </c>
      <c r="J138" s="21">
        <f>J63</f>
        <v>4637519.88</v>
      </c>
      <c r="K138" s="21">
        <f t="shared" si="56"/>
        <v>1135394.53</v>
      </c>
      <c r="L138" s="21">
        <f t="shared" si="56"/>
        <v>1135394.53</v>
      </c>
      <c r="M138" s="21">
        <f t="shared" si="55"/>
        <v>1087154.8600000001</v>
      </c>
      <c r="N138" s="21">
        <f t="shared" si="55"/>
        <v>1087154.8600000001</v>
      </c>
      <c r="O138" s="21">
        <v>1120613.27</v>
      </c>
      <c r="P138" s="21">
        <v>1120613.27</v>
      </c>
      <c r="Q138" s="21">
        <f>Q63+Q133</f>
        <v>1294357.22</v>
      </c>
      <c r="R138" s="19">
        <v>1294357.22</v>
      </c>
      <c r="S138" s="19"/>
      <c r="T138" s="19"/>
      <c r="U138" s="117"/>
      <c r="V138" s="117"/>
      <c r="W138" s="117"/>
      <c r="X138" s="117"/>
      <c r="Y138" s="117"/>
      <c r="Z138" s="117"/>
      <c r="AA138" s="117"/>
      <c r="AB138" s="117"/>
      <c r="AC138" s="117"/>
      <c r="AD138" s="117"/>
      <c r="AE138" s="117"/>
      <c r="AF138" s="117"/>
      <c r="AG138" s="117"/>
      <c r="AH138" s="117"/>
    </row>
    <row r="139" spans="1:34">
      <c r="A139" s="208"/>
      <c r="B139" s="209"/>
      <c r="C139" s="118"/>
      <c r="D139" s="118"/>
      <c r="E139" s="118"/>
      <c r="F139" s="118"/>
      <c r="G139" s="118"/>
      <c r="H139" s="24" t="s">
        <v>40</v>
      </c>
      <c r="I139" s="19">
        <f>I134+I64</f>
        <v>0</v>
      </c>
      <c r="J139" s="21">
        <f>J64</f>
        <v>0</v>
      </c>
      <c r="K139" s="21">
        <f t="shared" si="56"/>
        <v>0</v>
      </c>
      <c r="L139" s="21">
        <f t="shared" si="56"/>
        <v>0</v>
      </c>
      <c r="M139" s="21">
        <f t="shared" si="55"/>
        <v>0</v>
      </c>
      <c r="N139" s="21">
        <f t="shared" si="55"/>
        <v>0</v>
      </c>
      <c r="O139" s="21">
        <v>0</v>
      </c>
      <c r="P139" s="21">
        <v>0</v>
      </c>
      <c r="Q139" s="21">
        <v>0</v>
      </c>
      <c r="R139" s="19">
        <v>0</v>
      </c>
      <c r="S139" s="19"/>
      <c r="T139" s="19"/>
      <c r="U139" s="118"/>
      <c r="V139" s="118"/>
      <c r="W139" s="118"/>
      <c r="X139" s="118"/>
      <c r="Y139" s="118"/>
      <c r="Z139" s="118"/>
      <c r="AA139" s="118"/>
      <c r="AB139" s="118"/>
      <c r="AC139" s="118"/>
      <c r="AD139" s="118"/>
      <c r="AE139" s="118"/>
      <c r="AF139" s="118"/>
      <c r="AG139" s="118"/>
      <c r="AH139" s="118"/>
    </row>
    <row r="142" spans="1:34">
      <c r="A142" s="202"/>
      <c r="B142" s="202"/>
      <c r="C142" s="202"/>
      <c r="D142" s="202"/>
      <c r="E142" s="202"/>
      <c r="F142" s="202"/>
      <c r="G142" s="202"/>
      <c r="I142" s="50"/>
      <c r="J142" s="51"/>
    </row>
    <row r="143" spans="1:34">
      <c r="B143" s="52"/>
      <c r="I143" s="50"/>
    </row>
    <row r="145" spans="1:7">
      <c r="A145" s="202"/>
      <c r="B145" s="202"/>
      <c r="C145" s="202"/>
      <c r="D145" s="202"/>
      <c r="E145" s="202"/>
      <c r="F145" s="202"/>
      <c r="G145" s="202"/>
    </row>
  </sheetData>
  <mergeCells count="494">
    <mergeCell ref="AF135:AF139"/>
    <mergeCell ref="AG135:AG139"/>
    <mergeCell ref="AH135:AH139"/>
    <mergeCell ref="A142:G142"/>
    <mergeCell ref="A145:G145"/>
    <mergeCell ref="AB1:AH4"/>
    <mergeCell ref="Z135:Z139"/>
    <mergeCell ref="AA135:AA139"/>
    <mergeCell ref="AB135:AB139"/>
    <mergeCell ref="AC135:AC139"/>
    <mergeCell ref="AD135:AD139"/>
    <mergeCell ref="AE135:AE139"/>
    <mergeCell ref="G135:G139"/>
    <mergeCell ref="U135:U139"/>
    <mergeCell ref="V135:V139"/>
    <mergeCell ref="W135:W139"/>
    <mergeCell ref="X135:X139"/>
    <mergeCell ref="Y135:Y139"/>
    <mergeCell ref="AD130:AD134"/>
    <mergeCell ref="AE130:AE134"/>
    <mergeCell ref="AF130:AF134"/>
    <mergeCell ref="AG130:AG134"/>
    <mergeCell ref="AH130:AH134"/>
    <mergeCell ref="A135:B139"/>
    <mergeCell ref="C135:C139"/>
    <mergeCell ref="D135:D139"/>
    <mergeCell ref="E135:E139"/>
    <mergeCell ref="F135:F139"/>
    <mergeCell ref="X130:X134"/>
    <mergeCell ref="Y130:Y134"/>
    <mergeCell ref="Z130:Z134"/>
    <mergeCell ref="AA130:AA134"/>
    <mergeCell ref="AB130:AB134"/>
    <mergeCell ref="AC130:AC134"/>
    <mergeCell ref="AH125:AH129"/>
    <mergeCell ref="A130:B134"/>
    <mergeCell ref="C130:C134"/>
    <mergeCell ref="D130:D134"/>
    <mergeCell ref="E130:E134"/>
    <mergeCell ref="F130:F134"/>
    <mergeCell ref="G130:G134"/>
    <mergeCell ref="U130:U134"/>
    <mergeCell ref="V130:V134"/>
    <mergeCell ref="W130:W134"/>
    <mergeCell ref="U125:U129"/>
    <mergeCell ref="W125:W129"/>
    <mergeCell ref="X125:X129"/>
    <mergeCell ref="AE125:AE129"/>
    <mergeCell ref="AF125:AF129"/>
    <mergeCell ref="AG125:AG129"/>
    <mergeCell ref="S119:S120"/>
    <mergeCell ref="S121:S122"/>
    <mergeCell ref="T121:T122"/>
    <mergeCell ref="A125:A129"/>
    <mergeCell ref="B125:B129"/>
    <mergeCell ref="C125:C129"/>
    <mergeCell ref="D125:G125"/>
    <mergeCell ref="M121:M122"/>
    <mergeCell ref="N121:N122"/>
    <mergeCell ref="O121:O122"/>
    <mergeCell ref="P121:P122"/>
    <mergeCell ref="Q121:Q122"/>
    <mergeCell ref="R121:R122"/>
    <mergeCell ref="A118:A124"/>
    <mergeCell ref="B118:B124"/>
    <mergeCell ref="I121:I122"/>
    <mergeCell ref="J121:J122"/>
    <mergeCell ref="K121:K122"/>
    <mergeCell ref="L121:L122"/>
    <mergeCell ref="N119:N120"/>
    <mergeCell ref="O119:O120"/>
    <mergeCell ref="P119:P120"/>
    <mergeCell ref="Q119:Q120"/>
    <mergeCell ref="R119:R120"/>
    <mergeCell ref="AE118:AE124"/>
    <mergeCell ref="AF118:AF124"/>
    <mergeCell ref="AG118:AG124"/>
    <mergeCell ref="AH118:AH124"/>
    <mergeCell ref="D119:D120"/>
    <mergeCell ref="E119:E120"/>
    <mergeCell ref="F119:F120"/>
    <mergeCell ref="G119:G120"/>
    <mergeCell ref="H119:H120"/>
    <mergeCell ref="I119:I120"/>
    <mergeCell ref="D118:G118"/>
    <mergeCell ref="U118:U124"/>
    <mergeCell ref="W118:W124"/>
    <mergeCell ref="X118:X124"/>
    <mergeCell ref="J119:J120"/>
    <mergeCell ref="K119:K120"/>
    <mergeCell ref="L119:L120"/>
    <mergeCell ref="M119:M120"/>
    <mergeCell ref="T119:T120"/>
    <mergeCell ref="D121:D122"/>
    <mergeCell ref="E121:E122"/>
    <mergeCell ref="F121:F122"/>
    <mergeCell ref="G121:G122"/>
    <mergeCell ref="H121:H122"/>
    <mergeCell ref="W113:W117"/>
    <mergeCell ref="X113:X117"/>
    <mergeCell ref="AE113:AE117"/>
    <mergeCell ref="AF113:AF117"/>
    <mergeCell ref="AG113:AG117"/>
    <mergeCell ref="AH113:AH117"/>
    <mergeCell ref="D111:G112"/>
    <mergeCell ref="A113:A117"/>
    <mergeCell ref="B113:B117"/>
    <mergeCell ref="C113:C117"/>
    <mergeCell ref="D113:G113"/>
    <mergeCell ref="U113:U117"/>
    <mergeCell ref="D115:G117"/>
    <mergeCell ref="AC108:AC112"/>
    <mergeCell ref="AD108:AD112"/>
    <mergeCell ref="AE108:AE112"/>
    <mergeCell ref="AF108:AF112"/>
    <mergeCell ref="AG108:AG112"/>
    <mergeCell ref="AH108:AH112"/>
    <mergeCell ref="AF103:AF107"/>
    <mergeCell ref="AG103:AG107"/>
    <mergeCell ref="AH103:AH107"/>
    <mergeCell ref="A108:A112"/>
    <mergeCell ref="B108:B112"/>
    <mergeCell ref="C108:C112"/>
    <mergeCell ref="D108:G108"/>
    <mergeCell ref="U108:U112"/>
    <mergeCell ref="V108:V112"/>
    <mergeCell ref="W108:W112"/>
    <mergeCell ref="Z103:Z107"/>
    <mergeCell ref="AA103:AA107"/>
    <mergeCell ref="AB103:AB107"/>
    <mergeCell ref="AC103:AC107"/>
    <mergeCell ref="AD103:AD107"/>
    <mergeCell ref="AE103:AE107"/>
    <mergeCell ref="G103:G107"/>
    <mergeCell ref="U103:U107"/>
    <mergeCell ref="V103:V107"/>
    <mergeCell ref="W103:W107"/>
    <mergeCell ref="X103:X107"/>
    <mergeCell ref="Y103:Y107"/>
    <mergeCell ref="A103:A107"/>
    <mergeCell ref="B103:B107"/>
    <mergeCell ref="C103:C107"/>
    <mergeCell ref="D103:D107"/>
    <mergeCell ref="E103:E107"/>
    <mergeCell ref="F103:F107"/>
    <mergeCell ref="Y98:Y102"/>
    <mergeCell ref="Z98:Z102"/>
    <mergeCell ref="AA98:AA102"/>
    <mergeCell ref="F98:F102"/>
    <mergeCell ref="G98:G102"/>
    <mergeCell ref="U98:U102"/>
    <mergeCell ref="V98:V102"/>
    <mergeCell ref="W98:W102"/>
    <mergeCell ref="X98:X102"/>
    <mergeCell ref="A98:A102"/>
    <mergeCell ref="B98:B102"/>
    <mergeCell ref="C98:C102"/>
    <mergeCell ref="D98:D102"/>
    <mergeCell ref="E98:E102"/>
    <mergeCell ref="AE98:AE102"/>
    <mergeCell ref="AF98:AF102"/>
    <mergeCell ref="AG98:AG102"/>
    <mergeCell ref="AH98:AH102"/>
    <mergeCell ref="AB98:AB102"/>
    <mergeCell ref="AC98:AC102"/>
    <mergeCell ref="AD98:AD102"/>
    <mergeCell ref="AH93:AH97"/>
    <mergeCell ref="AG87:AG92"/>
    <mergeCell ref="H88:H89"/>
    <mergeCell ref="I88:I89"/>
    <mergeCell ref="J88:J89"/>
    <mergeCell ref="K88:K89"/>
    <mergeCell ref="L88:L89"/>
    <mergeCell ref="M88:M89"/>
    <mergeCell ref="N88:N89"/>
    <mergeCell ref="O88:O89"/>
    <mergeCell ref="P88:P89"/>
    <mergeCell ref="Q88:Q89"/>
    <mergeCell ref="R88:R89"/>
    <mergeCell ref="S88:S89"/>
    <mergeCell ref="T88:T89"/>
    <mergeCell ref="AF82:AF86"/>
    <mergeCell ref="AG82:AG86"/>
    <mergeCell ref="V82:V86"/>
    <mergeCell ref="W82:W86"/>
    <mergeCell ref="X82:X86"/>
    <mergeCell ref="Y82:Y86"/>
    <mergeCell ref="Z82:Z86"/>
    <mergeCell ref="AA82:AA86"/>
    <mergeCell ref="A93:A97"/>
    <mergeCell ref="B93:B97"/>
    <mergeCell ref="C93:C97"/>
    <mergeCell ref="AF87:AF92"/>
    <mergeCell ref="U93:U97"/>
    <mergeCell ref="V93:V97"/>
    <mergeCell ref="W93:W97"/>
    <mergeCell ref="AG93:AG97"/>
    <mergeCell ref="A87:A92"/>
    <mergeCell ref="X77:X81"/>
    <mergeCell ref="Y77:Y81"/>
    <mergeCell ref="Z77:Z81"/>
    <mergeCell ref="AH82:AH86"/>
    <mergeCell ref="AB82:AB86"/>
    <mergeCell ref="A77:A81"/>
    <mergeCell ref="B87:B92"/>
    <mergeCell ref="C87:C92"/>
    <mergeCell ref="U87:U92"/>
    <mergeCell ref="V87:V92"/>
    <mergeCell ref="W87:W92"/>
    <mergeCell ref="AC87:AC92"/>
    <mergeCell ref="AD87:AD92"/>
    <mergeCell ref="AE87:AE92"/>
    <mergeCell ref="AG77:AG81"/>
    <mergeCell ref="B77:B81"/>
    <mergeCell ref="C77:C81"/>
    <mergeCell ref="D77:D81"/>
    <mergeCell ref="E77:E81"/>
    <mergeCell ref="F77:F81"/>
    <mergeCell ref="G77:G81"/>
    <mergeCell ref="AC82:AC86"/>
    <mergeCell ref="AD82:AD86"/>
    <mergeCell ref="AE82:AE86"/>
    <mergeCell ref="U72:U76"/>
    <mergeCell ref="V72:V76"/>
    <mergeCell ref="W72:W76"/>
    <mergeCell ref="X72:X76"/>
    <mergeCell ref="Y72:Y76"/>
    <mergeCell ref="AF67:AF71"/>
    <mergeCell ref="AH77:AH81"/>
    <mergeCell ref="A82:A86"/>
    <mergeCell ref="B82:B86"/>
    <mergeCell ref="C82:C86"/>
    <mergeCell ref="D82:D86"/>
    <mergeCell ref="E82:E86"/>
    <mergeCell ref="F82:F86"/>
    <mergeCell ref="G82:G86"/>
    <mergeCell ref="U82:U86"/>
    <mergeCell ref="AA77:AA81"/>
    <mergeCell ref="AB77:AB81"/>
    <mergeCell ref="AC77:AC81"/>
    <mergeCell ref="AD77:AD81"/>
    <mergeCell ref="AE77:AE81"/>
    <mergeCell ref="AF77:AF81"/>
    <mergeCell ref="U77:U81"/>
    <mergeCell ref="V77:V81"/>
    <mergeCell ref="W77:W81"/>
    <mergeCell ref="AG67:AG71"/>
    <mergeCell ref="AH67:AH71"/>
    <mergeCell ref="A72:A76"/>
    <mergeCell ref="B72:B76"/>
    <mergeCell ref="C72:C76"/>
    <mergeCell ref="D72:D76"/>
    <mergeCell ref="E72:E76"/>
    <mergeCell ref="F72:F76"/>
    <mergeCell ref="Y67:Y71"/>
    <mergeCell ref="Z67:Z71"/>
    <mergeCell ref="AA67:AA71"/>
    <mergeCell ref="AB67:AB71"/>
    <mergeCell ref="AC67:AC71"/>
    <mergeCell ref="AD67:AD71"/>
    <mergeCell ref="AF72:AF76"/>
    <mergeCell ref="AG72:AG76"/>
    <mergeCell ref="AH72:AH76"/>
    <mergeCell ref="AB72:AB76"/>
    <mergeCell ref="AC72:AC76"/>
    <mergeCell ref="AD72:AD76"/>
    <mergeCell ref="AE72:AE76"/>
    <mergeCell ref="Z72:Z76"/>
    <mergeCell ref="AA72:AA76"/>
    <mergeCell ref="G72:G76"/>
    <mergeCell ref="AH60:AH64"/>
    <mergeCell ref="A65:AH65"/>
    <mergeCell ref="A66:AH66"/>
    <mergeCell ref="A67:A71"/>
    <mergeCell ref="B67:G71"/>
    <mergeCell ref="U67:U71"/>
    <mergeCell ref="V67:V71"/>
    <mergeCell ref="W67:W71"/>
    <mergeCell ref="X67:X71"/>
    <mergeCell ref="AA60:AA64"/>
    <mergeCell ref="AB60:AB64"/>
    <mergeCell ref="AC60:AC64"/>
    <mergeCell ref="AD60:AD64"/>
    <mergeCell ref="AE60:AE64"/>
    <mergeCell ref="AF60:AF64"/>
    <mergeCell ref="U60:U64"/>
    <mergeCell ref="V60:V64"/>
    <mergeCell ref="W60:W64"/>
    <mergeCell ref="X60:X64"/>
    <mergeCell ref="Y60:Y64"/>
    <mergeCell ref="Z60:Z64"/>
    <mergeCell ref="A60:B64"/>
    <mergeCell ref="C60:C64"/>
    <mergeCell ref="AE67:AE71"/>
    <mergeCell ref="D60:D64"/>
    <mergeCell ref="E60:E64"/>
    <mergeCell ref="F60:F64"/>
    <mergeCell ref="G60:G64"/>
    <mergeCell ref="AC55:AC59"/>
    <mergeCell ref="AD55:AD59"/>
    <mergeCell ref="AE55:AE59"/>
    <mergeCell ref="AF55:AF59"/>
    <mergeCell ref="AG55:AG59"/>
    <mergeCell ref="AG60:AG64"/>
    <mergeCell ref="AH55:AH59"/>
    <mergeCell ref="W55:W59"/>
    <mergeCell ref="X55:X59"/>
    <mergeCell ref="Y55:Y59"/>
    <mergeCell ref="Z55:Z59"/>
    <mergeCell ref="AA55:AA59"/>
    <mergeCell ref="AB55:AB59"/>
    <mergeCell ref="AG50:AG54"/>
    <mergeCell ref="AH50:AH54"/>
    <mergeCell ref="AB50:AB54"/>
    <mergeCell ref="AC50:AC54"/>
    <mergeCell ref="AD50:AD54"/>
    <mergeCell ref="AE50:AE54"/>
    <mergeCell ref="AF50:AF54"/>
    <mergeCell ref="A55:A59"/>
    <mergeCell ref="B55:B59"/>
    <mergeCell ref="C55:C59"/>
    <mergeCell ref="D55:D59"/>
    <mergeCell ref="E55:E59"/>
    <mergeCell ref="F55:F59"/>
    <mergeCell ref="G55:G59"/>
    <mergeCell ref="U55:U59"/>
    <mergeCell ref="AA50:AA54"/>
    <mergeCell ref="U50:U54"/>
    <mergeCell ref="V50:V54"/>
    <mergeCell ref="W50:W54"/>
    <mergeCell ref="X50:X54"/>
    <mergeCell ref="Y50:Y54"/>
    <mergeCell ref="Z50:Z54"/>
    <mergeCell ref="AH45:AH49"/>
    <mergeCell ref="A50:A54"/>
    <mergeCell ref="B50:B54"/>
    <mergeCell ref="C50:C54"/>
    <mergeCell ref="D50:D54"/>
    <mergeCell ref="E50:E54"/>
    <mergeCell ref="F50:F54"/>
    <mergeCell ref="G50:G54"/>
    <mergeCell ref="Z45:Z49"/>
    <mergeCell ref="AA45:AA49"/>
    <mergeCell ref="AB45:AB49"/>
    <mergeCell ref="AC45:AC49"/>
    <mergeCell ref="AD45:AD49"/>
    <mergeCell ref="AE45:AE49"/>
    <mergeCell ref="G45:G49"/>
    <mergeCell ref="U45:U49"/>
    <mergeCell ref="V45:V49"/>
    <mergeCell ref="W45:W49"/>
    <mergeCell ref="X45:X49"/>
    <mergeCell ref="Y45:Y49"/>
    <mergeCell ref="A45:A49"/>
    <mergeCell ref="B45:B49"/>
    <mergeCell ref="C45:C49"/>
    <mergeCell ref="D45:D49"/>
    <mergeCell ref="E45:E49"/>
    <mergeCell ref="F45:F49"/>
    <mergeCell ref="AC40:AC44"/>
    <mergeCell ref="AD40:AD44"/>
    <mergeCell ref="AE40:AE44"/>
    <mergeCell ref="AF40:AF44"/>
    <mergeCell ref="AG40:AG44"/>
    <mergeCell ref="AF45:AF49"/>
    <mergeCell ref="AG45:AG49"/>
    <mergeCell ref="AH40:AH44"/>
    <mergeCell ref="W40:W44"/>
    <mergeCell ref="X40:X44"/>
    <mergeCell ref="Y40:Y44"/>
    <mergeCell ref="Z40:Z44"/>
    <mergeCell ref="AA40:AA44"/>
    <mergeCell ref="AB40:AB44"/>
    <mergeCell ref="AH35:AH39"/>
    <mergeCell ref="A40:A44"/>
    <mergeCell ref="B40:B44"/>
    <mergeCell ref="C40:C44"/>
    <mergeCell ref="D40:D44"/>
    <mergeCell ref="E40:E44"/>
    <mergeCell ref="F40:F44"/>
    <mergeCell ref="G40:G44"/>
    <mergeCell ref="U40:U44"/>
    <mergeCell ref="V40:V44"/>
    <mergeCell ref="AB35:AB39"/>
    <mergeCell ref="AC35:AC39"/>
    <mergeCell ref="AD35:AD39"/>
    <mergeCell ref="AE35:AE39"/>
    <mergeCell ref="AF35:AF39"/>
    <mergeCell ref="AG35:AG39"/>
    <mergeCell ref="V35:V39"/>
    <mergeCell ref="W35:W39"/>
    <mergeCell ref="X35:X39"/>
    <mergeCell ref="Y35:Y39"/>
    <mergeCell ref="Z35:Z39"/>
    <mergeCell ref="AA35:AA39"/>
    <mergeCell ref="AG30:AG34"/>
    <mergeCell ref="AH30:AH34"/>
    <mergeCell ref="A35:A39"/>
    <mergeCell ref="B35:B39"/>
    <mergeCell ref="C35:C39"/>
    <mergeCell ref="D35:D39"/>
    <mergeCell ref="E35:E39"/>
    <mergeCell ref="F35:F39"/>
    <mergeCell ref="G35:G39"/>
    <mergeCell ref="U35:U39"/>
    <mergeCell ref="AA30:AA34"/>
    <mergeCell ref="AB30:AB34"/>
    <mergeCell ref="AC30:AC34"/>
    <mergeCell ref="AD30:AD34"/>
    <mergeCell ref="AE30:AE34"/>
    <mergeCell ref="AF30:AF34"/>
    <mergeCell ref="U30:U34"/>
    <mergeCell ref="V30:V34"/>
    <mergeCell ref="W30:W34"/>
    <mergeCell ref="X30:X34"/>
    <mergeCell ref="Y30:Y34"/>
    <mergeCell ref="Z30:Z34"/>
    <mergeCell ref="AF25:AF29"/>
    <mergeCell ref="AG25:AG29"/>
    <mergeCell ref="AH25:AH29"/>
    <mergeCell ref="A30:A34"/>
    <mergeCell ref="B30:B34"/>
    <mergeCell ref="C30:C34"/>
    <mergeCell ref="D30:D34"/>
    <mergeCell ref="E30:E34"/>
    <mergeCell ref="F30:F34"/>
    <mergeCell ref="G30:G34"/>
    <mergeCell ref="Z25:Z29"/>
    <mergeCell ref="AA25:AA29"/>
    <mergeCell ref="AB25:AB29"/>
    <mergeCell ref="AC25:AC29"/>
    <mergeCell ref="AD25:AD29"/>
    <mergeCell ref="AE25:AE29"/>
    <mergeCell ref="G25:G29"/>
    <mergeCell ref="U25:U29"/>
    <mergeCell ref="V25:V29"/>
    <mergeCell ref="W25:W29"/>
    <mergeCell ref="X25:X29"/>
    <mergeCell ref="Y25:Y29"/>
    <mergeCell ref="AE20:AE24"/>
    <mergeCell ref="AF20:AF24"/>
    <mergeCell ref="AG20:AG24"/>
    <mergeCell ref="AH20:AH24"/>
    <mergeCell ref="A25:A29"/>
    <mergeCell ref="B25:B29"/>
    <mergeCell ref="C25:C29"/>
    <mergeCell ref="D25:D29"/>
    <mergeCell ref="E25:E29"/>
    <mergeCell ref="F25:F29"/>
    <mergeCell ref="Y20:Y24"/>
    <mergeCell ref="Z20:Z24"/>
    <mergeCell ref="AA20:AA24"/>
    <mergeCell ref="AB20:AB24"/>
    <mergeCell ref="AC20:AC24"/>
    <mergeCell ref="AD20:AD24"/>
    <mergeCell ref="A20:A24"/>
    <mergeCell ref="B20:G24"/>
    <mergeCell ref="U20:U24"/>
    <mergeCell ref="V20:V24"/>
    <mergeCell ref="W20:W24"/>
    <mergeCell ref="X20:X24"/>
    <mergeCell ref="D15:G15"/>
    <mergeCell ref="A16:AH16"/>
    <mergeCell ref="A17:AH17"/>
    <mergeCell ref="A18:AH18"/>
    <mergeCell ref="A19:AH19"/>
    <mergeCell ref="W13:X13"/>
    <mergeCell ref="Y13:Z13"/>
    <mergeCell ref="AA13:AB13"/>
    <mergeCell ref="AC13:AD13"/>
    <mergeCell ref="AE13:AF13"/>
    <mergeCell ref="AG13:AH13"/>
    <mergeCell ref="I13:J13"/>
    <mergeCell ref="K13:L13"/>
    <mergeCell ref="M13:N13"/>
    <mergeCell ref="O13:P13"/>
    <mergeCell ref="Q13:R13"/>
    <mergeCell ref="S13:T13"/>
    <mergeCell ref="A11:A14"/>
    <mergeCell ref="B11:B14"/>
    <mergeCell ref="C11:T11"/>
    <mergeCell ref="U11:AH11"/>
    <mergeCell ref="C12:G13"/>
    <mergeCell ref="H12:H14"/>
    <mergeCell ref="I12:T12"/>
    <mergeCell ref="U12:U14"/>
    <mergeCell ref="V12:V14"/>
    <mergeCell ref="W12:AH12"/>
    <mergeCell ref="B5:Y5"/>
    <mergeCell ref="B6:Y6"/>
    <mergeCell ref="B7:Y7"/>
    <mergeCell ref="B8:Y8"/>
    <mergeCell ref="B9:Y9"/>
    <mergeCell ref="D14:G1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9"/>
  <sheetViews>
    <sheetView tabSelected="1" workbookViewId="0">
      <selection activeCell="A25" sqref="A1:XFD1048576"/>
    </sheetView>
  </sheetViews>
  <sheetFormatPr defaultColWidth="10.42578125" defaultRowHeight="15"/>
  <cols>
    <col min="1" max="1" width="6.85546875" style="75" customWidth="1"/>
    <col min="2" max="2" width="17.7109375" style="75" hidden="1" customWidth="1"/>
    <col min="3" max="3" width="49.140625" style="76" customWidth="1"/>
    <col min="4" max="4" width="34.7109375" style="76" customWidth="1"/>
    <col min="5" max="5" width="16" style="77" customWidth="1"/>
    <col min="6" max="6" width="17.5703125" style="76" customWidth="1"/>
    <col min="7" max="7" width="18.85546875" style="76" customWidth="1"/>
    <col min="8" max="8" width="23.42578125" style="57" customWidth="1"/>
    <col min="9" max="9" width="15.85546875" style="242" customWidth="1"/>
    <col min="10" max="10" width="15.28515625" style="242" customWidth="1"/>
    <col min="11" max="11" width="19" style="243" customWidth="1"/>
    <col min="12" max="12" width="15.28515625" style="57" customWidth="1"/>
    <col min="13" max="16384" width="10.42578125" style="57"/>
  </cols>
  <sheetData>
    <row r="1" spans="1:12" ht="32.450000000000003" customHeight="1">
      <c r="I1" s="221" t="s">
        <v>135</v>
      </c>
      <c r="J1" s="221"/>
      <c r="K1" s="221"/>
      <c r="L1" s="221"/>
    </row>
    <row r="2" spans="1:12" ht="90" customHeight="1">
      <c r="A2" s="211" t="s">
        <v>100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</row>
    <row r="3" spans="1:12" s="224" customFormat="1">
      <c r="A3" s="212" t="s">
        <v>101</v>
      </c>
      <c r="B3" s="212" t="s">
        <v>102</v>
      </c>
      <c r="C3" s="212" t="s">
        <v>103</v>
      </c>
      <c r="D3" s="212" t="s">
        <v>104</v>
      </c>
      <c r="E3" s="212"/>
      <c r="F3" s="212"/>
      <c r="G3" s="212"/>
      <c r="H3" s="212" t="s">
        <v>105</v>
      </c>
      <c r="I3" s="213" t="s">
        <v>106</v>
      </c>
      <c r="J3" s="213"/>
      <c r="K3" s="222" t="s">
        <v>107</v>
      </c>
      <c r="L3" s="223" t="s">
        <v>108</v>
      </c>
    </row>
    <row r="4" spans="1:12" s="76" customFormat="1" ht="32.450000000000003" customHeight="1">
      <c r="A4" s="212"/>
      <c r="B4" s="212"/>
      <c r="C4" s="212"/>
      <c r="D4" s="212" t="s">
        <v>109</v>
      </c>
      <c r="E4" s="212" t="s">
        <v>13</v>
      </c>
      <c r="F4" s="212" t="s">
        <v>110</v>
      </c>
      <c r="G4" s="212"/>
      <c r="H4" s="212"/>
      <c r="I4" s="213"/>
      <c r="J4" s="213"/>
      <c r="K4" s="222"/>
      <c r="L4" s="223"/>
    </row>
    <row r="5" spans="1:12" s="76" customFormat="1" ht="49.9" customHeight="1">
      <c r="A5" s="212"/>
      <c r="B5" s="212"/>
      <c r="C5" s="212"/>
      <c r="D5" s="212"/>
      <c r="E5" s="212"/>
      <c r="F5" s="82" t="s">
        <v>111</v>
      </c>
      <c r="G5" s="82" t="s">
        <v>112</v>
      </c>
      <c r="H5" s="212"/>
      <c r="I5" s="83" t="s">
        <v>111</v>
      </c>
      <c r="J5" s="83" t="s">
        <v>112</v>
      </c>
      <c r="K5" s="222"/>
      <c r="L5" s="223"/>
    </row>
    <row r="6" spans="1:12" s="77" customFormat="1">
      <c r="A6" s="58">
        <v>1</v>
      </c>
      <c r="B6" s="58">
        <v>2</v>
      </c>
      <c r="C6" s="59">
        <v>2</v>
      </c>
      <c r="D6" s="59">
        <v>3</v>
      </c>
      <c r="E6" s="59">
        <v>4</v>
      </c>
      <c r="F6" s="59">
        <v>5</v>
      </c>
      <c r="G6" s="59">
        <v>6</v>
      </c>
      <c r="H6" s="59">
        <v>7</v>
      </c>
      <c r="I6" s="59">
        <v>8</v>
      </c>
      <c r="J6" s="59">
        <v>9</v>
      </c>
      <c r="K6" s="59">
        <v>10</v>
      </c>
      <c r="L6" s="59">
        <v>11</v>
      </c>
    </row>
    <row r="7" spans="1:12">
      <c r="A7" s="71"/>
      <c r="B7" s="225"/>
      <c r="C7" s="226" t="s">
        <v>113</v>
      </c>
      <c r="D7" s="216" t="s">
        <v>28</v>
      </c>
      <c r="E7" s="216" t="s">
        <v>28</v>
      </c>
      <c r="F7" s="216" t="s">
        <v>28</v>
      </c>
      <c r="G7" s="216" t="s">
        <v>28</v>
      </c>
      <c r="H7" s="216" t="s">
        <v>28</v>
      </c>
      <c r="I7" s="216" t="s">
        <v>28</v>
      </c>
      <c r="J7" s="216" t="s">
        <v>28</v>
      </c>
      <c r="K7" s="216" t="s">
        <v>28</v>
      </c>
      <c r="L7" s="227" t="s">
        <v>28</v>
      </c>
    </row>
    <row r="8" spans="1:12" ht="90">
      <c r="A8" s="58"/>
      <c r="B8" s="58"/>
      <c r="C8" s="228" t="s">
        <v>114</v>
      </c>
      <c r="D8" s="229" t="s">
        <v>28</v>
      </c>
      <c r="E8" s="60" t="s">
        <v>28</v>
      </c>
      <c r="F8" s="61" t="s">
        <v>28</v>
      </c>
      <c r="G8" s="61" t="s">
        <v>28</v>
      </c>
      <c r="H8" s="61" t="s">
        <v>28</v>
      </c>
      <c r="I8" s="61" t="s">
        <v>28</v>
      </c>
      <c r="J8" s="61" t="s">
        <v>28</v>
      </c>
      <c r="K8" s="230" t="s">
        <v>28</v>
      </c>
      <c r="L8" s="62" t="s">
        <v>28</v>
      </c>
    </row>
    <row r="9" spans="1:12" ht="75">
      <c r="A9" s="58"/>
      <c r="B9" s="58"/>
      <c r="C9" s="228" t="s">
        <v>115</v>
      </c>
      <c r="D9" s="229" t="s">
        <v>28</v>
      </c>
      <c r="E9" s="60" t="s">
        <v>28</v>
      </c>
      <c r="F9" s="61" t="s">
        <v>28</v>
      </c>
      <c r="G9" s="61" t="s">
        <v>28</v>
      </c>
      <c r="H9" s="61" t="s">
        <v>28</v>
      </c>
      <c r="I9" s="61" t="s">
        <v>28</v>
      </c>
      <c r="J9" s="61" t="s">
        <v>28</v>
      </c>
      <c r="K9" s="230" t="s">
        <v>28</v>
      </c>
      <c r="L9" s="62" t="s">
        <v>28</v>
      </c>
    </row>
    <row r="10" spans="1:12" ht="45">
      <c r="A10" s="58"/>
      <c r="B10" s="58"/>
      <c r="C10" s="228" t="s">
        <v>116</v>
      </c>
      <c r="D10" s="229" t="s">
        <v>43</v>
      </c>
      <c r="E10" s="63" t="s">
        <v>117</v>
      </c>
      <c r="F10" s="217">
        <v>30</v>
      </c>
      <c r="G10" s="217">
        <v>47</v>
      </c>
      <c r="H10" s="217">
        <f>SUM(G10/F10)</f>
        <v>1.5666666666666667</v>
      </c>
      <c r="I10" s="231">
        <v>4370688.7300000004</v>
      </c>
      <c r="J10" s="231">
        <v>4370688.7300000004</v>
      </c>
      <c r="K10" s="230">
        <f>SUM(J10/I10)</f>
        <v>1</v>
      </c>
      <c r="L10" s="64">
        <f>H10/K10</f>
        <v>1.5666666666666667</v>
      </c>
    </row>
    <row r="11" spans="1:12" ht="45">
      <c r="A11" s="58"/>
      <c r="B11" s="58"/>
      <c r="C11" s="228" t="s">
        <v>118</v>
      </c>
      <c r="D11" s="229" t="s">
        <v>47</v>
      </c>
      <c r="E11" s="63" t="s">
        <v>119</v>
      </c>
      <c r="F11" s="217">
        <v>8</v>
      </c>
      <c r="G11" s="217">
        <v>5</v>
      </c>
      <c r="H11" s="217">
        <f>SUM(G11/F11)</f>
        <v>0.625</v>
      </c>
      <c r="I11" s="232">
        <v>127350.04</v>
      </c>
      <c r="J11" s="232">
        <v>127350.04</v>
      </c>
      <c r="K11" s="230">
        <f>SUM(J11/I11)</f>
        <v>1</v>
      </c>
      <c r="L11" s="64">
        <f t="shared" ref="L11:L12" si="0">H11/K11</f>
        <v>0.625</v>
      </c>
    </row>
    <row r="12" spans="1:12" ht="103.15" customHeight="1">
      <c r="A12" s="58"/>
      <c r="B12" s="58"/>
      <c r="C12" s="228" t="s">
        <v>50</v>
      </c>
      <c r="D12" s="233" t="s">
        <v>51</v>
      </c>
      <c r="E12" s="216" t="s">
        <v>120</v>
      </c>
      <c r="F12" s="218">
        <v>150</v>
      </c>
      <c r="G12" s="218">
        <v>150</v>
      </c>
      <c r="H12" s="218">
        <f>G12/F12</f>
        <v>1</v>
      </c>
      <c r="I12" s="232">
        <v>998529.73</v>
      </c>
      <c r="J12" s="232">
        <v>998529.73</v>
      </c>
      <c r="K12" s="230">
        <f>SUM(J12/I12)</f>
        <v>1</v>
      </c>
      <c r="L12" s="64">
        <f t="shared" si="0"/>
        <v>1</v>
      </c>
    </row>
    <row r="13" spans="1:12" s="234" customFormat="1" ht="23.25" customHeight="1">
      <c r="A13" s="214" t="s">
        <v>121</v>
      </c>
      <c r="B13" s="214"/>
      <c r="C13" s="214"/>
      <c r="D13" s="214"/>
      <c r="E13" s="65" t="s">
        <v>122</v>
      </c>
      <c r="F13" s="66" t="s">
        <v>28</v>
      </c>
      <c r="G13" s="66" t="s">
        <v>28</v>
      </c>
      <c r="H13" s="66" t="s">
        <v>28</v>
      </c>
      <c r="I13" s="66" t="s">
        <v>28</v>
      </c>
      <c r="J13" s="66" t="s">
        <v>28</v>
      </c>
      <c r="K13" s="230" t="s">
        <v>28</v>
      </c>
      <c r="L13" s="67">
        <f>L10+L11+L12</f>
        <v>3.1916666666666664</v>
      </c>
    </row>
    <row r="14" spans="1:12" ht="49.15" customHeight="1">
      <c r="A14" s="58"/>
      <c r="B14" s="58"/>
      <c r="C14" s="235" t="s">
        <v>123</v>
      </c>
      <c r="D14" s="229" t="s">
        <v>28</v>
      </c>
      <c r="E14" s="68" t="s">
        <v>28</v>
      </c>
      <c r="F14" s="61" t="s">
        <v>28</v>
      </c>
      <c r="G14" s="61" t="s">
        <v>28</v>
      </c>
      <c r="H14" s="61" t="s">
        <v>28</v>
      </c>
      <c r="I14" s="61" t="s">
        <v>28</v>
      </c>
      <c r="J14" s="61" t="s">
        <v>28</v>
      </c>
      <c r="K14" s="230" t="s">
        <v>28</v>
      </c>
      <c r="L14" s="69" t="s">
        <v>28</v>
      </c>
    </row>
    <row r="15" spans="1:12" ht="76.900000000000006" customHeight="1">
      <c r="A15" s="58"/>
      <c r="B15" s="58"/>
      <c r="C15" s="228" t="s">
        <v>124</v>
      </c>
      <c r="D15" s="229" t="s">
        <v>28</v>
      </c>
      <c r="E15" s="68" t="s">
        <v>28</v>
      </c>
      <c r="F15" s="61" t="s">
        <v>28</v>
      </c>
      <c r="G15" s="61" t="s">
        <v>28</v>
      </c>
      <c r="H15" s="61" t="s">
        <v>28</v>
      </c>
      <c r="I15" s="61" t="s">
        <v>28</v>
      </c>
      <c r="J15" s="61" t="s">
        <v>28</v>
      </c>
      <c r="K15" s="230" t="s">
        <v>28</v>
      </c>
      <c r="L15" s="69" t="s">
        <v>28</v>
      </c>
    </row>
    <row r="16" spans="1:12" ht="90" customHeight="1">
      <c r="A16" s="58"/>
      <c r="B16" s="58"/>
      <c r="C16" s="236" t="s">
        <v>68</v>
      </c>
      <c r="D16" s="229" t="s">
        <v>69</v>
      </c>
      <c r="E16" s="60" t="s">
        <v>125</v>
      </c>
      <c r="F16" s="61">
        <v>35</v>
      </c>
      <c r="G16" s="61">
        <v>43</v>
      </c>
      <c r="H16" s="61">
        <f>SUM(G16/F16)</f>
        <v>1.2285714285714286</v>
      </c>
      <c r="I16" s="237">
        <v>7333632.5800000001</v>
      </c>
      <c r="J16" s="237">
        <v>7333632.5800000001</v>
      </c>
      <c r="K16" s="230">
        <f>SUM(J16/I16)</f>
        <v>1</v>
      </c>
      <c r="L16" s="62">
        <f>SUM(H16/K16)</f>
        <v>1.2285714285714286</v>
      </c>
    </row>
    <row r="17" spans="1:12" ht="75.599999999999994" customHeight="1">
      <c r="A17" s="58"/>
      <c r="B17" s="58"/>
      <c r="C17" s="228" t="s">
        <v>70</v>
      </c>
      <c r="D17" s="229" t="s">
        <v>71</v>
      </c>
      <c r="E17" s="60" t="s">
        <v>125</v>
      </c>
      <c r="F17" s="219">
        <v>100</v>
      </c>
      <c r="G17" s="219">
        <v>100</v>
      </c>
      <c r="H17" s="61">
        <f>SUM(G17/F17)</f>
        <v>1</v>
      </c>
      <c r="I17" s="237">
        <v>2812840.5</v>
      </c>
      <c r="J17" s="237">
        <v>2812840.5</v>
      </c>
      <c r="K17" s="230">
        <f>SUM(J17/I17)</f>
        <v>1</v>
      </c>
      <c r="L17" s="62">
        <f>SUM(H17/K17)</f>
        <v>1</v>
      </c>
    </row>
    <row r="18" spans="1:12" ht="75.599999999999994" customHeight="1">
      <c r="A18" s="58"/>
      <c r="B18" s="58"/>
      <c r="C18" s="228" t="s">
        <v>72</v>
      </c>
      <c r="D18" s="229" t="s">
        <v>73</v>
      </c>
      <c r="E18" s="60" t="s">
        <v>91</v>
      </c>
      <c r="F18" s="219">
        <v>1</v>
      </c>
      <c r="G18" s="219">
        <v>1</v>
      </c>
      <c r="H18" s="61">
        <f>SUM(G18/F18)</f>
        <v>1</v>
      </c>
      <c r="I18" s="237">
        <v>40947134.880000003</v>
      </c>
      <c r="J18" s="237">
        <v>40752543.469999999</v>
      </c>
      <c r="K18" s="230">
        <f>J18/I18</f>
        <v>0.99524774051785858</v>
      </c>
      <c r="L18" s="62">
        <f>SUM(H18/K18)</f>
        <v>1.0047749512896846</v>
      </c>
    </row>
    <row r="19" spans="1:12" ht="155.44999999999999" customHeight="1">
      <c r="A19" s="58"/>
      <c r="B19" s="58"/>
      <c r="C19" s="228" t="s">
        <v>76</v>
      </c>
      <c r="D19" s="229" t="s">
        <v>77</v>
      </c>
      <c r="E19" s="60" t="s">
        <v>125</v>
      </c>
      <c r="F19" s="219">
        <v>100</v>
      </c>
      <c r="G19" s="219">
        <v>100</v>
      </c>
      <c r="H19" s="61">
        <f>SUM(G19/F19)</f>
        <v>1</v>
      </c>
      <c r="I19" s="237">
        <v>424000</v>
      </c>
      <c r="J19" s="237">
        <v>424000</v>
      </c>
      <c r="K19" s="230">
        <f>J19/I19</f>
        <v>1</v>
      </c>
      <c r="L19" s="62">
        <f>H19/K19</f>
        <v>1</v>
      </c>
    </row>
    <row r="20" spans="1:12" ht="57.6" customHeight="1">
      <c r="A20" s="58"/>
      <c r="B20" s="58"/>
      <c r="C20" s="228" t="s">
        <v>126</v>
      </c>
      <c r="D20" s="229" t="s">
        <v>28</v>
      </c>
      <c r="E20" s="68" t="s">
        <v>28</v>
      </c>
      <c r="F20" s="61" t="s">
        <v>28</v>
      </c>
      <c r="G20" s="61" t="s">
        <v>28</v>
      </c>
      <c r="H20" s="61" t="s">
        <v>28</v>
      </c>
      <c r="I20" s="61" t="s">
        <v>28</v>
      </c>
      <c r="J20" s="61" t="s">
        <v>28</v>
      </c>
      <c r="K20" s="230" t="s">
        <v>28</v>
      </c>
      <c r="L20" s="69" t="s">
        <v>28</v>
      </c>
    </row>
    <row r="21" spans="1:12" ht="86.45" customHeight="1">
      <c r="A21" s="58"/>
      <c r="B21" s="58"/>
      <c r="C21" s="228" t="s">
        <v>89</v>
      </c>
      <c r="D21" s="229" t="s">
        <v>90</v>
      </c>
      <c r="E21" s="60" t="s">
        <v>91</v>
      </c>
      <c r="F21" s="61">
        <v>2</v>
      </c>
      <c r="G21" s="61">
        <v>2</v>
      </c>
      <c r="H21" s="61">
        <f>SUM(G21/F21)</f>
        <v>1</v>
      </c>
      <c r="I21" s="237">
        <v>10431470.109999999</v>
      </c>
      <c r="J21" s="237">
        <v>10431470.109999999</v>
      </c>
      <c r="K21" s="219">
        <v>1</v>
      </c>
      <c r="L21" s="62">
        <f>H21/K21</f>
        <v>1</v>
      </c>
    </row>
    <row r="22" spans="1:12" ht="86.45" customHeight="1">
      <c r="A22" s="58"/>
      <c r="B22" s="58"/>
      <c r="C22" s="228" t="s">
        <v>94</v>
      </c>
      <c r="D22" s="229" t="s">
        <v>77</v>
      </c>
      <c r="E22" s="60" t="s">
        <v>44</v>
      </c>
      <c r="F22" s="61">
        <v>100</v>
      </c>
      <c r="G22" s="61">
        <v>100</v>
      </c>
      <c r="H22" s="61">
        <f>SUM(G22/F22)</f>
        <v>1</v>
      </c>
      <c r="I22" s="237">
        <v>3260347.56</v>
      </c>
      <c r="J22" s="237">
        <v>3260347.56</v>
      </c>
      <c r="K22" s="219">
        <v>1</v>
      </c>
      <c r="L22" s="62">
        <f>H22/K22</f>
        <v>1</v>
      </c>
    </row>
    <row r="23" spans="1:12" ht="39.75" customHeight="1">
      <c r="A23" s="70"/>
      <c r="B23" s="70"/>
      <c r="C23" s="70" t="s">
        <v>127</v>
      </c>
      <c r="D23" s="58" t="s">
        <v>28</v>
      </c>
      <c r="E23" s="58" t="s">
        <v>28</v>
      </c>
      <c r="F23" s="58" t="s">
        <v>28</v>
      </c>
      <c r="G23" s="58" t="s">
        <v>28</v>
      </c>
      <c r="H23" s="58" t="s">
        <v>28</v>
      </c>
      <c r="I23" s="64" t="s">
        <v>28</v>
      </c>
      <c r="J23" s="64" t="s">
        <v>28</v>
      </c>
      <c r="K23" s="58" t="s">
        <v>28</v>
      </c>
      <c r="L23" s="71" t="s">
        <v>28</v>
      </c>
    </row>
    <row r="24" spans="1:12" s="234" customFormat="1" ht="23.25" customHeight="1">
      <c r="A24" s="214" t="s">
        <v>121</v>
      </c>
      <c r="B24" s="214"/>
      <c r="C24" s="214"/>
      <c r="D24" s="214"/>
      <c r="E24" s="65" t="s">
        <v>122</v>
      </c>
      <c r="F24" s="66" t="s">
        <v>28</v>
      </c>
      <c r="G24" s="66" t="s">
        <v>28</v>
      </c>
      <c r="H24" s="66" t="s">
        <v>28</v>
      </c>
      <c r="I24" s="66" t="s">
        <v>28</v>
      </c>
      <c r="J24" s="66" t="s">
        <v>28</v>
      </c>
      <c r="K24" s="66" t="s">
        <v>28</v>
      </c>
      <c r="L24" s="67">
        <f>L16+L17+L18+L19+L21+L22</f>
        <v>6.2333463798611133</v>
      </c>
    </row>
    <row r="25" spans="1:12" s="234" customFormat="1" ht="18.600000000000001" customHeight="1">
      <c r="A25" s="214" t="s">
        <v>128</v>
      </c>
      <c r="B25" s="214"/>
      <c r="C25" s="214"/>
      <c r="D25" s="214"/>
      <c r="E25" s="81" t="s">
        <v>122</v>
      </c>
      <c r="F25" s="67" t="s">
        <v>28</v>
      </c>
      <c r="G25" s="67" t="s">
        <v>28</v>
      </c>
      <c r="H25" s="67">
        <f>(H10+H11+H12+H16+H17+H18+H19+H21+H22)/9</f>
        <v>1.0466931216931217</v>
      </c>
      <c r="I25" s="72" t="s">
        <v>28</v>
      </c>
      <c r="J25" s="72" t="s">
        <v>28</v>
      </c>
      <c r="K25" s="67" t="s">
        <v>28</v>
      </c>
      <c r="L25" s="67" t="s">
        <v>28</v>
      </c>
    </row>
    <row r="26" spans="1:12" s="234" customFormat="1" ht="18.75" customHeight="1">
      <c r="A26" s="210" t="s">
        <v>129</v>
      </c>
      <c r="B26" s="210"/>
      <c r="C26" s="210"/>
      <c r="D26" s="210"/>
      <c r="E26" s="81" t="s">
        <v>130</v>
      </c>
      <c r="F26" s="66" t="s">
        <v>28</v>
      </c>
      <c r="G26" s="66" t="s">
        <v>28</v>
      </c>
      <c r="H26" s="66" t="s">
        <v>28</v>
      </c>
      <c r="I26" s="238">
        <f>I10+I11+I12+I16+I17+I18+I19+I21+I22</f>
        <v>70705994.129999995</v>
      </c>
      <c r="J26" s="238">
        <f>J10+J11+J12+J16+J17+J18+J19+J21+J22</f>
        <v>70511402.719999999</v>
      </c>
      <c r="K26" s="239">
        <v>8</v>
      </c>
      <c r="L26" s="66" t="s">
        <v>28</v>
      </c>
    </row>
    <row r="27" spans="1:12" s="234" customFormat="1" ht="18.75" customHeight="1">
      <c r="A27" s="214" t="s">
        <v>131</v>
      </c>
      <c r="B27" s="214"/>
      <c r="C27" s="214"/>
      <c r="D27" s="214"/>
      <c r="E27" s="65" t="s">
        <v>122</v>
      </c>
      <c r="F27" s="66" t="s">
        <v>28</v>
      </c>
      <c r="G27" s="66" t="s">
        <v>28</v>
      </c>
      <c r="H27" s="66" t="s">
        <v>28</v>
      </c>
      <c r="I27" s="66" t="s">
        <v>28</v>
      </c>
      <c r="J27" s="66" t="s">
        <v>28</v>
      </c>
      <c r="K27" s="66" t="s">
        <v>28</v>
      </c>
      <c r="L27" s="67">
        <f>L13+L24</f>
        <v>9.4250130465277806</v>
      </c>
    </row>
    <row r="28" spans="1:12" s="234" customFormat="1" ht="22.9" customHeight="1">
      <c r="A28" s="214" t="s">
        <v>132</v>
      </c>
      <c r="B28" s="214"/>
      <c r="C28" s="214"/>
      <c r="D28" s="214"/>
      <c r="E28" s="65" t="s">
        <v>122</v>
      </c>
      <c r="F28" s="66">
        <v>9</v>
      </c>
      <c r="G28" s="66" t="s">
        <v>28</v>
      </c>
      <c r="H28" s="66" t="s">
        <v>28</v>
      </c>
      <c r="I28" s="66" t="s">
        <v>28</v>
      </c>
      <c r="J28" s="66" t="s">
        <v>28</v>
      </c>
      <c r="K28" s="66" t="s">
        <v>28</v>
      </c>
      <c r="L28" s="66" t="s">
        <v>28</v>
      </c>
    </row>
    <row r="29" spans="1:12" s="234" customFormat="1" ht="22.15" customHeight="1">
      <c r="A29" s="215" t="s">
        <v>133</v>
      </c>
      <c r="B29" s="215"/>
      <c r="C29" s="215"/>
      <c r="D29" s="215"/>
      <c r="E29" s="73" t="s">
        <v>134</v>
      </c>
      <c r="F29" s="66" t="s">
        <v>28</v>
      </c>
      <c r="G29" s="66" t="s">
        <v>28</v>
      </c>
      <c r="H29" s="66" t="s">
        <v>28</v>
      </c>
      <c r="I29" s="66" t="s">
        <v>28</v>
      </c>
      <c r="J29" s="66" t="s">
        <v>28</v>
      </c>
      <c r="K29" s="66" t="s">
        <v>28</v>
      </c>
      <c r="L29" s="74">
        <f>L27/F28*100</f>
        <v>104.72236718364201</v>
      </c>
    </row>
    <row r="58" spans="3:7">
      <c r="C58" s="240"/>
      <c r="D58" s="240"/>
      <c r="E58" s="241"/>
      <c r="F58" s="220"/>
      <c r="G58" s="220"/>
    </row>
    <row r="59" spans="3:7">
      <c r="C59" s="240"/>
      <c r="D59" s="240"/>
      <c r="E59" s="241"/>
      <c r="F59" s="220"/>
      <c r="G59" s="220"/>
    </row>
  </sheetData>
  <mergeCells count="22">
    <mergeCell ref="C59:D59"/>
    <mergeCell ref="A25:D25"/>
    <mergeCell ref="A27:D27"/>
    <mergeCell ref="A28:D28"/>
    <mergeCell ref="A29:D29"/>
    <mergeCell ref="C58:D58"/>
    <mergeCell ref="I1:L1"/>
    <mergeCell ref="A26:D26"/>
    <mergeCell ref="A2:L2"/>
    <mergeCell ref="A3:A5"/>
    <mergeCell ref="B3:B5"/>
    <mergeCell ref="C3:C5"/>
    <mergeCell ref="D3:G3"/>
    <mergeCell ref="H3:H5"/>
    <mergeCell ref="I3:J4"/>
    <mergeCell ref="K3:K5"/>
    <mergeCell ref="L3:L5"/>
    <mergeCell ref="D4:D5"/>
    <mergeCell ref="E4:E5"/>
    <mergeCell ref="F4:G4"/>
    <mergeCell ref="A13:D13"/>
    <mergeCell ref="A24:D24"/>
  </mergeCells>
  <pageMargins left="0.70866141732283472" right="0.70866141732283472" top="0.74803149606299213" bottom="0.74803149606299213" header="0.31496062992125984" footer="0.31496062992125984"/>
  <pageSetup paperSize="9" scale="5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</vt:lpstr>
      <vt:lpstr>Рез. оценки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2025-05-16T08:27:36Z</dcterms:modified>
</cp:coreProperties>
</file>