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2760" yWindow="32760" windowWidth="15600" windowHeight="10065" tabRatio="498"/>
  </bookViews>
  <sheets>
    <sheet name="моя" sheetId="4" r:id="rId1"/>
  </sheets>
  <calcPr calcId="977461" refMode="R1C1"/>
</workbook>
</file>

<file path=xl/calcChain.xml><?xml version="1.0" encoding="utf-8"?>
<calcChain xmlns="http://schemas.openxmlformats.org/spreadsheetml/2006/main">
  <c r="M190" i="4"/>
  <c r="N190"/>
  <c r="M191"/>
  <c r="N191"/>
  <c r="M192"/>
  <c r="N192"/>
  <c r="M193"/>
  <c r="N193"/>
  <c r="M194"/>
  <c r="N194"/>
  <c r="L190"/>
  <c r="L192"/>
  <c r="L193"/>
  <c r="L194"/>
  <c r="L191"/>
  <c r="Q100"/>
  <c r="G209"/>
  <c r="G208"/>
  <c r="G207"/>
  <c r="G206"/>
  <c r="G205"/>
  <c r="N205"/>
  <c r="M205"/>
  <c r="L205"/>
  <c r="K205"/>
  <c r="J205"/>
  <c r="I205"/>
  <c r="H205"/>
  <c r="L186"/>
  <c r="L187"/>
  <c r="G214"/>
  <c r="G213"/>
  <c r="G212"/>
  <c r="G211"/>
  <c r="N210"/>
  <c r="M210"/>
  <c r="L210"/>
  <c r="K210"/>
  <c r="J210"/>
  <c r="I210"/>
  <c r="H210"/>
  <c r="L92"/>
  <c r="L91"/>
  <c r="L86"/>
  <c r="G235"/>
  <c r="G234"/>
  <c r="G233"/>
  <c r="G232"/>
  <c r="G231"/>
  <c r="G204"/>
  <c r="G203"/>
  <c r="G202"/>
  <c r="G201"/>
  <c r="G199"/>
  <c r="G198"/>
  <c r="G195"/>
  <c r="G197"/>
  <c r="G196"/>
  <c r="G189"/>
  <c r="G188"/>
  <c r="G184"/>
  <c r="G183"/>
  <c r="G180"/>
  <c r="G182"/>
  <c r="G181"/>
  <c r="G179"/>
  <c r="G178"/>
  <c r="G173"/>
  <c r="G174"/>
  <c r="G167"/>
  <c r="G168"/>
  <c r="G169"/>
  <c r="G166"/>
  <c r="G162"/>
  <c r="G163"/>
  <c r="G164"/>
  <c r="G161"/>
  <c r="G157"/>
  <c r="G158"/>
  <c r="G159"/>
  <c r="G156"/>
  <c r="G155"/>
  <c r="G147"/>
  <c r="G148"/>
  <c r="G149"/>
  <c r="G146"/>
  <c r="G132"/>
  <c r="G133"/>
  <c r="G134"/>
  <c r="G131"/>
  <c r="G127"/>
  <c r="G128"/>
  <c r="G129"/>
  <c r="G126"/>
  <c r="G125"/>
  <c r="G122"/>
  <c r="G123"/>
  <c r="G124"/>
  <c r="G121"/>
  <c r="G117"/>
  <c r="G118"/>
  <c r="G119"/>
  <c r="G116"/>
  <c r="G102"/>
  <c r="G103"/>
  <c r="G104"/>
  <c r="G101"/>
  <c r="G100"/>
  <c r="G97"/>
  <c r="G98"/>
  <c r="G99"/>
  <c r="G96"/>
  <c r="G84"/>
  <c r="G83"/>
  <c r="G80"/>
  <c r="G82"/>
  <c r="G81"/>
  <c r="G79"/>
  <c r="G78"/>
  <c r="G77"/>
  <c r="G76"/>
  <c r="G75"/>
  <c r="G74"/>
  <c r="G73"/>
  <c r="G72"/>
  <c r="G71"/>
  <c r="G67"/>
  <c r="G68"/>
  <c r="G65"/>
  <c r="G69"/>
  <c r="G66"/>
  <c r="G62"/>
  <c r="G63"/>
  <c r="G64"/>
  <c r="G61"/>
  <c r="G47"/>
  <c r="G48"/>
  <c r="G49"/>
  <c r="G46"/>
  <c r="G42"/>
  <c r="G43"/>
  <c r="G40"/>
  <c r="G44"/>
  <c r="G41"/>
  <c r="G38"/>
  <c r="G39"/>
  <c r="G32"/>
  <c r="G33"/>
  <c r="G30"/>
  <c r="G34"/>
  <c r="G31"/>
  <c r="G27"/>
  <c r="G28"/>
  <c r="G29"/>
  <c r="G26"/>
  <c r="G25"/>
  <c r="N56"/>
  <c r="N51"/>
  <c r="M231"/>
  <c r="M230"/>
  <c r="M225"/>
  <c r="M240"/>
  <c r="M229"/>
  <c r="M224"/>
  <c r="M239"/>
  <c r="M228"/>
  <c r="M223"/>
  <c r="M221"/>
  <c r="M238"/>
  <c r="M236"/>
  <c r="M227"/>
  <c r="M222"/>
  <c r="M200"/>
  <c r="M195"/>
  <c r="M187"/>
  <c r="M186"/>
  <c r="M180"/>
  <c r="M177"/>
  <c r="M172"/>
  <c r="M176"/>
  <c r="M175"/>
  <c r="M165"/>
  <c r="M160"/>
  <c r="M155"/>
  <c r="M150"/>
  <c r="M145"/>
  <c r="M144"/>
  <c r="M143"/>
  <c r="M138"/>
  <c r="M142"/>
  <c r="M141"/>
  <c r="M136"/>
  <c r="M130"/>
  <c r="M125"/>
  <c r="M120"/>
  <c r="M115"/>
  <c r="M114"/>
  <c r="M109"/>
  <c r="M113"/>
  <c r="M108"/>
  <c r="M112"/>
  <c r="M111"/>
  <c r="M106"/>
  <c r="M100"/>
  <c r="M95"/>
  <c r="M94"/>
  <c r="M89"/>
  <c r="M93"/>
  <c r="M88"/>
  <c r="M92"/>
  <c r="M91"/>
  <c r="M86"/>
  <c r="M80"/>
  <c r="M75"/>
  <c r="M70"/>
  <c r="M65"/>
  <c r="M60"/>
  <c r="M59"/>
  <c r="M54"/>
  <c r="M58"/>
  <c r="M53"/>
  <c r="M57"/>
  <c r="M52"/>
  <c r="M56"/>
  <c r="M55"/>
  <c r="M51"/>
  <c r="M50"/>
  <c r="M45"/>
  <c r="M40"/>
  <c r="M35"/>
  <c r="M30"/>
  <c r="M25"/>
  <c r="M24"/>
  <c r="M19"/>
  <c r="M23"/>
  <c r="M18"/>
  <c r="M22"/>
  <c r="M17"/>
  <c r="M21"/>
  <c r="M16"/>
  <c r="N231"/>
  <c r="L231"/>
  <c r="K231"/>
  <c r="J231"/>
  <c r="I231"/>
  <c r="H231"/>
  <c r="J194"/>
  <c r="I194"/>
  <c r="H194"/>
  <c r="J193"/>
  <c r="I193"/>
  <c r="H193"/>
  <c r="J192"/>
  <c r="J187"/>
  <c r="J185"/>
  <c r="I192"/>
  <c r="I187"/>
  <c r="H192"/>
  <c r="J191"/>
  <c r="J186"/>
  <c r="I191"/>
  <c r="I186"/>
  <c r="H191"/>
  <c r="G194"/>
  <c r="N187"/>
  <c r="N186"/>
  <c r="N185"/>
  <c r="K191"/>
  <c r="K192"/>
  <c r="K187"/>
  <c r="K193"/>
  <c r="K194"/>
  <c r="N195"/>
  <c r="L195"/>
  <c r="K195"/>
  <c r="J195"/>
  <c r="I195"/>
  <c r="I190"/>
  <c r="H195"/>
  <c r="N200"/>
  <c r="L200"/>
  <c r="K200"/>
  <c r="K190"/>
  <c r="J200"/>
  <c r="I200"/>
  <c r="H200"/>
  <c r="H185"/>
  <c r="J37"/>
  <c r="G37"/>
  <c r="J22"/>
  <c r="J17"/>
  <c r="J36"/>
  <c r="G36"/>
  <c r="N180"/>
  <c r="L180"/>
  <c r="K180"/>
  <c r="J180"/>
  <c r="I180"/>
  <c r="H180"/>
  <c r="N177"/>
  <c r="N172"/>
  <c r="L177"/>
  <c r="L172"/>
  <c r="K177"/>
  <c r="N176"/>
  <c r="N171"/>
  <c r="L176"/>
  <c r="L175"/>
  <c r="L171"/>
  <c r="K176"/>
  <c r="K171"/>
  <c r="J177"/>
  <c r="J172"/>
  <c r="J176"/>
  <c r="G176"/>
  <c r="J171"/>
  <c r="N59"/>
  <c r="N54"/>
  <c r="L59"/>
  <c r="L54"/>
  <c r="K59"/>
  <c r="K55"/>
  <c r="K54"/>
  <c r="N58"/>
  <c r="L58"/>
  <c r="L53"/>
  <c r="K58"/>
  <c r="K53"/>
  <c r="N57"/>
  <c r="L57"/>
  <c r="L52"/>
  <c r="K57"/>
  <c r="K52"/>
  <c r="L56"/>
  <c r="K56"/>
  <c r="K51"/>
  <c r="J57"/>
  <c r="J52"/>
  <c r="J58"/>
  <c r="J59"/>
  <c r="J54"/>
  <c r="J56"/>
  <c r="J51"/>
  <c r="N24"/>
  <c r="N19"/>
  <c r="L24"/>
  <c r="L19"/>
  <c r="K24"/>
  <c r="K19"/>
  <c r="N23"/>
  <c r="N18"/>
  <c r="L23"/>
  <c r="L18"/>
  <c r="K23"/>
  <c r="K18"/>
  <c r="N22"/>
  <c r="N17"/>
  <c r="L22"/>
  <c r="L17"/>
  <c r="K22"/>
  <c r="N21"/>
  <c r="N16"/>
  <c r="L21"/>
  <c r="L16"/>
  <c r="K21"/>
  <c r="K16"/>
  <c r="J23"/>
  <c r="J18"/>
  <c r="J24"/>
  <c r="J19"/>
  <c r="Q25"/>
  <c r="Q35"/>
  <c r="Q96"/>
  <c r="I37"/>
  <c r="I35"/>
  <c r="I57"/>
  <c r="I56"/>
  <c r="I51"/>
  <c r="I80"/>
  <c r="J80"/>
  <c r="K80"/>
  <c r="L80"/>
  <c r="N80"/>
  <c r="H80"/>
  <c r="J141"/>
  <c r="J136"/>
  <c r="I165"/>
  <c r="J165"/>
  <c r="K165"/>
  <c r="L165"/>
  <c r="N165"/>
  <c r="H165"/>
  <c r="J91"/>
  <c r="G91"/>
  <c r="J86"/>
  <c r="N100"/>
  <c r="L100"/>
  <c r="K100"/>
  <c r="J100"/>
  <c r="I100"/>
  <c r="H100"/>
  <c r="I142"/>
  <c r="I137"/>
  <c r="I141"/>
  <c r="I136"/>
  <c r="I177"/>
  <c r="I176"/>
  <c r="I171"/>
  <c r="H175"/>
  <c r="H170"/>
  <c r="N160"/>
  <c r="L160"/>
  <c r="K160"/>
  <c r="J160"/>
  <c r="I160"/>
  <c r="H160"/>
  <c r="H21"/>
  <c r="H16"/>
  <c r="Q45"/>
  <c r="N45"/>
  <c r="L45"/>
  <c r="K45"/>
  <c r="J45"/>
  <c r="I45"/>
  <c r="H45"/>
  <c r="I111"/>
  <c r="I106"/>
  <c r="J111"/>
  <c r="J110"/>
  <c r="J106"/>
  <c r="J216"/>
  <c r="K111"/>
  <c r="K106"/>
  <c r="L111"/>
  <c r="L106"/>
  <c r="N111"/>
  <c r="N106"/>
  <c r="H111"/>
  <c r="H112"/>
  <c r="H130"/>
  <c r="I130"/>
  <c r="J130"/>
  <c r="K130"/>
  <c r="L130"/>
  <c r="N130"/>
  <c r="Q145"/>
  <c r="H35"/>
  <c r="H141"/>
  <c r="H136"/>
  <c r="G154"/>
  <c r="G150"/>
  <c r="G153"/>
  <c r="G152"/>
  <c r="G151"/>
  <c r="Q150"/>
  <c r="N150"/>
  <c r="L150"/>
  <c r="K150"/>
  <c r="J150"/>
  <c r="I150"/>
  <c r="H150"/>
  <c r="H57"/>
  <c r="H52"/>
  <c r="H50"/>
  <c r="H56"/>
  <c r="H51"/>
  <c r="I75"/>
  <c r="J75"/>
  <c r="K75"/>
  <c r="L75"/>
  <c r="N75"/>
  <c r="H75"/>
  <c r="H30"/>
  <c r="H142"/>
  <c r="H137"/>
  <c r="J142"/>
  <c r="J137"/>
  <c r="J217"/>
  <c r="K142"/>
  <c r="L142"/>
  <c r="L137"/>
  <c r="N142"/>
  <c r="N140"/>
  <c r="N137"/>
  <c r="H143"/>
  <c r="H138"/>
  <c r="I143"/>
  <c r="I138"/>
  <c r="J143"/>
  <c r="J138"/>
  <c r="K143"/>
  <c r="K138"/>
  <c r="L143"/>
  <c r="L138"/>
  <c r="N143"/>
  <c r="N138"/>
  <c r="H144"/>
  <c r="H139"/>
  <c r="I144"/>
  <c r="J144"/>
  <c r="J139"/>
  <c r="K144"/>
  <c r="L144"/>
  <c r="L139"/>
  <c r="N144"/>
  <c r="N139"/>
  <c r="K141"/>
  <c r="L141"/>
  <c r="L136"/>
  <c r="N141"/>
  <c r="N136"/>
  <c r="N135"/>
  <c r="N155"/>
  <c r="L155"/>
  <c r="K155"/>
  <c r="J155"/>
  <c r="I155"/>
  <c r="H155"/>
  <c r="N145"/>
  <c r="L145"/>
  <c r="K145"/>
  <c r="J145"/>
  <c r="I145"/>
  <c r="H145"/>
  <c r="I112"/>
  <c r="J112"/>
  <c r="J107"/>
  <c r="K112"/>
  <c r="K107"/>
  <c r="K105"/>
  <c r="L112"/>
  <c r="L107"/>
  <c r="N112"/>
  <c r="N107"/>
  <c r="H113"/>
  <c r="I113"/>
  <c r="I108"/>
  <c r="J113"/>
  <c r="K113"/>
  <c r="K108"/>
  <c r="L113"/>
  <c r="L108"/>
  <c r="N113"/>
  <c r="H114"/>
  <c r="I114"/>
  <c r="I109"/>
  <c r="J114"/>
  <c r="J109"/>
  <c r="G109"/>
  <c r="K114"/>
  <c r="K109"/>
  <c r="L114"/>
  <c r="L109"/>
  <c r="N114"/>
  <c r="N109"/>
  <c r="N125"/>
  <c r="L125"/>
  <c r="K125"/>
  <c r="J125"/>
  <c r="I125"/>
  <c r="H125"/>
  <c r="N120"/>
  <c r="L120"/>
  <c r="K120"/>
  <c r="J120"/>
  <c r="I120"/>
  <c r="H120"/>
  <c r="N115"/>
  <c r="L115"/>
  <c r="K115"/>
  <c r="J115"/>
  <c r="I115"/>
  <c r="H115"/>
  <c r="H92"/>
  <c r="H87"/>
  <c r="I92"/>
  <c r="I87"/>
  <c r="J92"/>
  <c r="J87"/>
  <c r="K92"/>
  <c r="K87"/>
  <c r="N92"/>
  <c r="N87"/>
  <c r="H93"/>
  <c r="H90"/>
  <c r="I93"/>
  <c r="J93"/>
  <c r="J88"/>
  <c r="K93"/>
  <c r="K88"/>
  <c r="L93"/>
  <c r="L88"/>
  <c r="N93"/>
  <c r="N88"/>
  <c r="H94"/>
  <c r="G94"/>
  <c r="H89"/>
  <c r="H219"/>
  <c r="I94"/>
  <c r="I89"/>
  <c r="J94"/>
  <c r="J89"/>
  <c r="K94"/>
  <c r="K89"/>
  <c r="G89"/>
  <c r="L94"/>
  <c r="L89"/>
  <c r="N94"/>
  <c r="N89"/>
  <c r="I91"/>
  <c r="I86"/>
  <c r="I85"/>
  <c r="K91"/>
  <c r="N91"/>
  <c r="N86"/>
  <c r="H91"/>
  <c r="N95"/>
  <c r="L95"/>
  <c r="K95"/>
  <c r="J95"/>
  <c r="I95"/>
  <c r="H95"/>
  <c r="H59"/>
  <c r="H54"/>
  <c r="G54"/>
  <c r="I59"/>
  <c r="I54"/>
  <c r="H58"/>
  <c r="I58"/>
  <c r="I53"/>
  <c r="N53"/>
  <c r="N70"/>
  <c r="L70"/>
  <c r="K70"/>
  <c r="J70"/>
  <c r="I70"/>
  <c r="H70"/>
  <c r="N65"/>
  <c r="L65"/>
  <c r="K65"/>
  <c r="J65"/>
  <c r="I65"/>
  <c r="H65"/>
  <c r="N60"/>
  <c r="L60"/>
  <c r="K60"/>
  <c r="J60"/>
  <c r="I60"/>
  <c r="H60"/>
  <c r="I24"/>
  <c r="H24"/>
  <c r="H22"/>
  <c r="H23"/>
  <c r="H18"/>
  <c r="I23"/>
  <c r="I18"/>
  <c r="I21"/>
  <c r="I16"/>
  <c r="N40"/>
  <c r="L40"/>
  <c r="K40"/>
  <c r="J40"/>
  <c r="I40"/>
  <c r="H40"/>
  <c r="N35"/>
  <c r="L35"/>
  <c r="K35"/>
  <c r="N30"/>
  <c r="L30"/>
  <c r="K30"/>
  <c r="J30"/>
  <c r="I30"/>
  <c r="H25"/>
  <c r="I25"/>
  <c r="J25"/>
  <c r="L25"/>
  <c r="N25"/>
  <c r="Q125"/>
  <c r="Q120"/>
  <c r="Q115"/>
  <c r="Q98"/>
  <c r="Q97"/>
  <c r="Q95"/>
  <c r="Q70"/>
  <c r="Q65"/>
  <c r="Q60"/>
  <c r="Q40"/>
  <c r="Q32"/>
  <c r="Q31"/>
  <c r="Q30"/>
  <c r="Q29"/>
  <c r="Q27"/>
  <c r="Q28"/>
  <c r="Q26"/>
  <c r="H228"/>
  <c r="H223"/>
  <c r="H238"/>
  <c r="I228"/>
  <c r="J228"/>
  <c r="J223"/>
  <c r="K228"/>
  <c r="K223"/>
  <c r="L228"/>
  <c r="L223"/>
  <c r="L238"/>
  <c r="N228"/>
  <c r="N223"/>
  <c r="N238"/>
  <c r="H229"/>
  <c r="I229"/>
  <c r="I224"/>
  <c r="I239"/>
  <c r="J229"/>
  <c r="J224"/>
  <c r="J239"/>
  <c r="K229"/>
  <c r="K224"/>
  <c r="K239"/>
  <c r="L229"/>
  <c r="N229"/>
  <c r="N224"/>
  <c r="N239"/>
  <c r="H230"/>
  <c r="H225"/>
  <c r="I230"/>
  <c r="J230"/>
  <c r="J226"/>
  <c r="J225"/>
  <c r="J240"/>
  <c r="K230"/>
  <c r="K225"/>
  <c r="K240"/>
  <c r="L230"/>
  <c r="L226"/>
  <c r="L225"/>
  <c r="L240"/>
  <c r="N230"/>
  <c r="N225"/>
  <c r="N240"/>
  <c r="I227"/>
  <c r="J227"/>
  <c r="K227"/>
  <c r="G227"/>
  <c r="K222"/>
  <c r="K237"/>
  <c r="L227"/>
  <c r="L222"/>
  <c r="N227"/>
  <c r="N226"/>
  <c r="N222"/>
  <c r="H227"/>
  <c r="H222"/>
  <c r="G222"/>
  <c r="K137"/>
  <c r="K25"/>
  <c r="H17"/>
  <c r="H108"/>
  <c r="G70"/>
  <c r="G145"/>
  <c r="G200"/>
  <c r="L55"/>
  <c r="I22"/>
  <c r="I17"/>
  <c r="N175"/>
  <c r="J170"/>
  <c r="J222"/>
  <c r="J237"/>
  <c r="H20"/>
  <c r="H19"/>
  <c r="H190"/>
  <c r="G143"/>
  <c r="J21"/>
  <c r="J16"/>
  <c r="L170"/>
  <c r="K110"/>
  <c r="L224"/>
  <c r="L239"/>
  <c r="L244"/>
  <c r="G114"/>
  <c r="G45"/>
  <c r="G60"/>
  <c r="G120"/>
  <c r="G229"/>
  <c r="G165"/>
  <c r="G230"/>
  <c r="H107"/>
  <c r="I140"/>
  <c r="J55"/>
  <c r="K175"/>
  <c r="I216"/>
  <c r="N170"/>
  <c r="K221"/>
  <c r="K238"/>
  <c r="M237"/>
  <c r="H135"/>
  <c r="L218"/>
  <c r="M171"/>
  <c r="M170"/>
  <c r="K226"/>
  <c r="H53"/>
  <c r="I88"/>
  <c r="G59"/>
  <c r="H109"/>
  <c r="M226"/>
  <c r="L140"/>
  <c r="K20"/>
  <c r="H140"/>
  <c r="I90"/>
  <c r="M87"/>
  <c r="G142"/>
  <c r="I222"/>
  <c r="I225"/>
  <c r="I240"/>
  <c r="J108"/>
  <c r="I139"/>
  <c r="K17"/>
  <c r="K172"/>
  <c r="K170"/>
  <c r="K186"/>
  <c r="K185"/>
  <c r="M139"/>
  <c r="G112"/>
  <c r="H86"/>
  <c r="H15"/>
  <c r="G22"/>
  <c r="K15"/>
  <c r="J20"/>
  <c r="G171"/>
  <c r="I237"/>
  <c r="K236"/>
  <c r="M185"/>
  <c r="M216"/>
  <c r="G210"/>
  <c r="G192"/>
  <c r="L185"/>
  <c r="J242"/>
  <c r="I218"/>
  <c r="I15"/>
  <c r="I110"/>
  <c r="I107"/>
  <c r="I105"/>
  <c r="L219"/>
  <c r="L245"/>
  <c r="M20"/>
  <c r="J140"/>
  <c r="L135"/>
  <c r="H221"/>
  <c r="H237"/>
  <c r="K243"/>
  <c r="G108"/>
  <c r="H226"/>
  <c r="H224"/>
  <c r="N110"/>
  <c r="N108"/>
  <c r="G113"/>
  <c r="N219"/>
  <c r="N245"/>
  <c r="J53"/>
  <c r="G58"/>
  <c r="G187"/>
  <c r="M218"/>
  <c r="M244"/>
  <c r="I242"/>
  <c r="G225"/>
  <c r="G191"/>
  <c r="I185"/>
  <c r="G186"/>
  <c r="G185"/>
  <c r="G115"/>
  <c r="G130"/>
  <c r="G160"/>
  <c r="L87"/>
  <c r="L85"/>
  <c r="L90"/>
  <c r="J105"/>
  <c r="I55"/>
  <c r="I52"/>
  <c r="N55"/>
  <c r="N52"/>
  <c r="N50"/>
  <c r="M107"/>
  <c r="M110"/>
  <c r="K217"/>
  <c r="G18"/>
  <c r="K218"/>
  <c r="K244"/>
  <c r="G144"/>
  <c r="K139"/>
  <c r="K219"/>
  <c r="K245"/>
  <c r="N218"/>
  <c r="N244"/>
  <c r="G138"/>
  <c r="H217"/>
  <c r="H243"/>
  <c r="G57"/>
  <c r="N105"/>
  <c r="I170"/>
  <c r="J85"/>
  <c r="J50"/>
  <c r="K50"/>
  <c r="J190"/>
  <c r="L237"/>
  <c r="L236"/>
  <c r="L221"/>
  <c r="J238"/>
  <c r="J221"/>
  <c r="I20"/>
  <c r="G23"/>
  <c r="G92"/>
  <c r="H106"/>
  <c r="H105"/>
  <c r="H110"/>
  <c r="G111"/>
  <c r="G177"/>
  <c r="G175"/>
  <c r="I175"/>
  <c r="I172"/>
  <c r="G172"/>
  <c r="G170"/>
  <c r="G90"/>
  <c r="L51"/>
  <c r="L50"/>
  <c r="G56"/>
  <c r="G55"/>
  <c r="G193"/>
  <c r="M135"/>
  <c r="G24"/>
  <c r="I19"/>
  <c r="G19"/>
  <c r="M105"/>
  <c r="G228"/>
  <c r="G226"/>
  <c r="I223"/>
  <c r="I226"/>
  <c r="H88"/>
  <c r="G88"/>
  <c r="G93"/>
  <c r="H240"/>
  <c r="I244"/>
  <c r="J219"/>
  <c r="J245"/>
  <c r="J15"/>
  <c r="N221"/>
  <c r="N237"/>
  <c r="N236"/>
  <c r="K86"/>
  <c r="K85"/>
  <c r="K90"/>
  <c r="G141"/>
  <c r="G140"/>
  <c r="K136"/>
  <c r="K140"/>
  <c r="I135"/>
  <c r="J135"/>
  <c r="G17"/>
  <c r="M219"/>
  <c r="M245"/>
  <c r="M140"/>
  <c r="M137"/>
  <c r="G139"/>
  <c r="G51"/>
  <c r="J90"/>
  <c r="J175"/>
  <c r="G95"/>
  <c r="N20"/>
  <c r="H55"/>
  <c r="M90"/>
  <c r="J35"/>
  <c r="N85"/>
  <c r="L20"/>
  <c r="L105"/>
  <c r="L216"/>
  <c r="L110"/>
  <c r="N90"/>
  <c r="M85"/>
  <c r="G86"/>
  <c r="G35"/>
  <c r="L15"/>
  <c r="G16"/>
  <c r="N15"/>
  <c r="N216"/>
  <c r="G21"/>
  <c r="M242"/>
  <c r="M15"/>
  <c r="M215"/>
  <c r="G136"/>
  <c r="K216"/>
  <c r="K135"/>
  <c r="G20"/>
  <c r="G106"/>
  <c r="G105"/>
  <c r="I50"/>
  <c r="G52"/>
  <c r="G85"/>
  <c r="H218"/>
  <c r="G240"/>
  <c r="H245"/>
  <c r="G190"/>
  <c r="H242"/>
  <c r="G237"/>
  <c r="I217"/>
  <c r="I238"/>
  <c r="G223"/>
  <c r="I221"/>
  <c r="H216"/>
  <c r="H215"/>
  <c r="G110"/>
  <c r="I219"/>
  <c r="H85"/>
  <c r="G87"/>
  <c r="L242"/>
  <c r="G15"/>
  <c r="L217"/>
  <c r="L243"/>
  <c r="M217"/>
  <c r="M243"/>
  <c r="G137"/>
  <c r="J236"/>
  <c r="J243"/>
  <c r="N217"/>
  <c r="N243"/>
  <c r="G53"/>
  <c r="G50"/>
  <c r="J218"/>
  <c r="G224"/>
  <c r="H239"/>
  <c r="G107"/>
  <c r="N242"/>
  <c r="G216"/>
  <c r="M241"/>
  <c r="G217"/>
  <c r="G215"/>
  <c r="G245"/>
  <c r="N241"/>
  <c r="I215"/>
  <c r="N215"/>
  <c r="G239"/>
  <c r="G236"/>
  <c r="H244"/>
  <c r="G218"/>
  <c r="I243"/>
  <c r="I241"/>
  <c r="I236"/>
  <c r="G238"/>
  <c r="K215"/>
  <c r="K242"/>
  <c r="K241"/>
  <c r="I245"/>
  <c r="G219"/>
  <c r="L215"/>
  <c r="H241"/>
  <c r="J215"/>
  <c r="J244"/>
  <c r="J241"/>
  <c r="G221"/>
  <c r="H236"/>
  <c r="G135"/>
  <c r="L241"/>
  <c r="G242"/>
  <c r="G244"/>
  <c r="G243"/>
  <c r="G241"/>
</calcChain>
</file>

<file path=xl/sharedStrings.xml><?xml version="1.0" encoding="utf-8"?>
<sst xmlns="http://schemas.openxmlformats.org/spreadsheetml/2006/main" count="1623" uniqueCount="176">
  <si>
    <t>№п/п</t>
  </si>
  <si>
    <t>Сроки реализации мероприятия ВЦП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</si>
  <si>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</si>
  <si>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</si>
  <si>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</si>
  <si>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</si>
  <si>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</si>
  <si>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</si>
  <si>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X</t>
  </si>
  <si>
    <t>1</t>
  </si>
  <si>
    <t>%</t>
  </si>
  <si>
    <t>ед.</t>
  </si>
  <si>
    <t>2</t>
  </si>
  <si>
    <t>2.1</t>
  </si>
  <si>
    <t>Х</t>
  </si>
  <si>
    <t xml:space="preserve">Финансовое обеспечение </t>
  </si>
  <si>
    <t>СТРУКТУРА</t>
  </si>
  <si>
    <t>муниципальной программы Азовского немецкого национального муниципального района Омской области "Сохранение и развитие культуры и этнотуризма в Азовском немецком национальном муниципальном районе Омской области"</t>
  </si>
  <si>
    <t>Наименование показателя</t>
  </si>
  <si>
    <t>с (год)</t>
  </si>
  <si>
    <t>Соисполнитель основного мероприятия, исполнитель мероприятия</t>
  </si>
  <si>
    <t>Всего, из них расходы за счет:</t>
  </si>
  <si>
    <t>1.Налоговых и неналоговых доходов, поступлений нецелевого характера (далее - источник № 1)</t>
  </si>
  <si>
    <t>2.Поступлений в местный бюджет целевого характера (далее - источник № 2)</t>
  </si>
  <si>
    <t>3. иных источников финансирования, предусмотренных законодательством (далее - источник №3)</t>
  </si>
  <si>
    <t>4. переходящего остатка бюджетных средств (далее - источник № 4)</t>
  </si>
  <si>
    <t>2020</t>
  </si>
  <si>
    <t>Всего по годам реализации муниципальной программы</t>
  </si>
  <si>
    <t>в том числе по годам реализации муниципальной программы</t>
  </si>
  <si>
    <t>Целевые индикаторы реализации мероприятия (группы мероприятий)  муниципальной программы</t>
  </si>
  <si>
    <t>Задача 2: Создание условий развития сферы этнотуризма</t>
  </si>
  <si>
    <t>1. источник № 1</t>
  </si>
  <si>
    <t>3. источник №3</t>
  </si>
  <si>
    <t>4. источник № 4</t>
  </si>
  <si>
    <t>1.1.</t>
  </si>
  <si>
    <t>Основное мероприятие: Создание условий для формирования и удовлетворения культурных запросов и духовных потребностей для всех групп населения</t>
  </si>
  <si>
    <t>1.1.1</t>
  </si>
  <si>
    <t>1.1.2.</t>
  </si>
  <si>
    <t>Мероприятие 1 : 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</si>
  <si>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Мероприятие 2 :Создание условий для организации досуга и обеспечения жителей сельских поселений Азовского немецкого национального муниципального района Омской области услугами организаций культуры</t>
  </si>
  <si>
    <t>1.1.3</t>
  </si>
  <si>
    <t>1.1.4</t>
  </si>
  <si>
    <t>Мероприятие 4 :Сохранение, возрождение и развитие народных художественных промыслов и ремесел</t>
  </si>
  <si>
    <t>Основное мероприятие: Создание условий для информационно-библиотечного обслуживания населения</t>
  </si>
  <si>
    <t>2.1.1</t>
  </si>
  <si>
    <t>Мероприятие 1 : Организация библиотечного обслуживания населения</t>
  </si>
  <si>
    <t>2.1.2.</t>
  </si>
  <si>
    <t>Мероприятие 2 : Комплектование книжных фондов библиотек муниципальных образований Омской области</t>
  </si>
  <si>
    <t>2.1.3.</t>
  </si>
  <si>
    <t>Мероприятие 3 : Модернизация сельских библиотек</t>
  </si>
  <si>
    <t>3.</t>
  </si>
  <si>
    <t>3.1.</t>
  </si>
  <si>
    <t>Основное мероприятие: Создание условий для развития и формирования системы дополнительного образования детей в сфере культуры</t>
  </si>
  <si>
    <t>3.1.1.</t>
  </si>
  <si>
    <t>Мероприятие 1 : Предоставление дополнительного образования детям</t>
  </si>
  <si>
    <t>4.</t>
  </si>
  <si>
    <t>4.1.</t>
  </si>
  <si>
    <t>Основное мероприятие: Поддержка органов местного самоуправления по осуществлению полномочий в сфере культуры</t>
  </si>
  <si>
    <t>4.1.1.</t>
  </si>
  <si>
    <t>4.1.2.</t>
  </si>
  <si>
    <t>4.1.3.</t>
  </si>
  <si>
    <t>Мероприятие 3 : Осуществление функций руководства и управления в сфере установленных функций</t>
  </si>
  <si>
    <t>5.</t>
  </si>
  <si>
    <t>5.1.</t>
  </si>
  <si>
    <t>Основное мероприятие: Создание условий для улучшения материально-технической базы учреждений культуры</t>
  </si>
  <si>
    <t>5.1.1.</t>
  </si>
  <si>
    <t>Мероприятие 1 : Проведения текущих и капитальных ремонтов объектов культуры</t>
  </si>
  <si>
    <t>5.1.2.</t>
  </si>
  <si>
    <t>Мероприятие 2 : Укрепление материально-технической базы учреждений культуры</t>
  </si>
  <si>
    <t>Основное мероприятие: Создание условий для развития этнотуризма Азовского немецкого национального муниципального района Омской области</t>
  </si>
  <si>
    <t>2.1.</t>
  </si>
  <si>
    <t>2.1.1.</t>
  </si>
  <si>
    <t>2. источник № 2</t>
  </si>
  <si>
    <t>обеспечить долю потребителей, удовлетворенных качеством и доступностью услуг, предоставляемых в сфере туризма</t>
  </si>
  <si>
    <t>чел.</t>
  </si>
  <si>
    <t>увеличить число платных посещений учреждений культурно-досугового типа</t>
  </si>
  <si>
    <t>обеспечить долю обращений, жалоб потребителей, по которым приняты меры</t>
  </si>
  <si>
    <t>обеспечить долю музейных предметов и музейных коллекций, подлежащих учету</t>
  </si>
  <si>
    <t>обеспечить количество предметов, которые поступят в отчетном году в музеи Азовского района</t>
  </si>
  <si>
    <t>увеличить долю музейных предметов  внесенный в электронный каталог</t>
  </si>
  <si>
    <t>обеспечить число коллективов, имеющих звание «народный» («образцовый»)</t>
  </si>
  <si>
    <t>увеличить долю потребителей, удовлетворенных качеством и доступностью услуги (работы) учреждений культурно-досугового типа</t>
  </si>
  <si>
    <t>обеспечить количество клубных формирований</t>
  </si>
  <si>
    <t>обеспечить число мастеров прикладников, получивших поддержку</t>
  </si>
  <si>
    <t>увеличить обновляемость библиотечного фонда</t>
  </si>
  <si>
    <t>увеличить коэффициент активности пользования библиотекой</t>
  </si>
  <si>
    <t xml:space="preserve">обеспечить долю, одаренных детей и талантливой молодежи, привлекаемых к участию в фестивально-конкурсных мероприятиях на территории района и за его пределами, в общем числе, обучающихся детей в Азовской детской школе искусств
</t>
  </si>
  <si>
    <t>чел-час</t>
  </si>
  <si>
    <t>обеспечить выполнение количества человеко-часов (отработанных педагогами МБУ ДО «Азовская ДШИ им. В.Я.Шпета»)</t>
  </si>
  <si>
    <t>доля обслуживаемых юридических лиц</t>
  </si>
  <si>
    <t>выполнение плана работ по исполнению полномочий в сфере культуры</t>
  </si>
  <si>
    <t>количество отремонтированных объектов культуры</t>
  </si>
  <si>
    <t>количество единиц приобретенных для пополнения (улучшения, модернизации) материально-технической базы учреждений культуры</t>
  </si>
  <si>
    <t>Мероприятие: модернизация туристических объектов</t>
  </si>
  <si>
    <t>МБУК "МБОАР"</t>
  </si>
  <si>
    <t>МБУ ДО "Азовская ДШИ им. В.Я.Шпета"</t>
  </si>
  <si>
    <t>БУК "АРИКМ"</t>
  </si>
  <si>
    <t>Цель муниципальной программы: Создание условий для сохранения и развития культуры и этнотуризма Азовского немецкого национального муниципального района Омской области</t>
  </si>
  <si>
    <t>Задача 1: Обеспечение сохранности и популяризация объектов культурного наследия Азовского немецкого национального муниципального района Омской области, расширение доступа населения к информационным ресурсам отрасли культуры</t>
  </si>
  <si>
    <t>Задача 3: Создание условий для сохранения нематериального культурного наследия народов Азовского немецкого национального муниципального района Омской области, развития самодеятельного художественного творчества и досуга населения</t>
  </si>
  <si>
    <t>Цель подпрограммы "Сохранение и развитие культуры Азовского немецкого национального муниципального района Омской области": Развитие и сохранение духовного наследия, участие в решениях социальных проблем, содействие улучшению социального состояния общества, путем предоставления гражданам качественных культурных услуг, формирование единого культурного пространства</t>
  </si>
  <si>
    <t>Задача 1 подпрограммы "Сохранение и развитие культуры Азовского немецкого национального муниципального района Омской области": Создание условий для организации досуга, развития народного творчества (промыслов, ремесел) и обеспечение жителей услугами учреждений культуры</t>
  </si>
  <si>
    <t>БУК "РЦДиМП" Азовского немецкого национального муниципального района Омской области; БУК "АРИКМ"</t>
  </si>
  <si>
    <t>БУК "РЦДиМП" Азовского немецкого национального муниципального района Омской области</t>
  </si>
  <si>
    <t>Задача 2 подпрограммы "Сохранение и развитие культуры Азовского немецкого национального муниципального района Омской области":Организация библиотечного обслуживания, комплектование и обеспечение сохранности библиотечных фондов</t>
  </si>
  <si>
    <t>Задача 3 подпрограммы "Сохранение и развитие культуры Азовского немецкого национального муниципального района Омской области": Предоставление дополнительного образования детям в муниципальных учреждениях дополнительного образования детей</t>
  </si>
  <si>
    <t>КУ "ЦБУК" Азовского немецкого национального муниципального района Омской области; Управление культуры Азовского немецкого национального муниципального района Омской области</t>
  </si>
  <si>
    <t>КУ "ЦБУК" Азовского немецкого национального муниципального района Омской области</t>
  </si>
  <si>
    <t>Управление культуры Азовского немецкого национального муниципального района Омской области</t>
  </si>
  <si>
    <t>Задача 5 подпрограммы "Сохранение и развитие культуры Азовского немецкого национального муниципального района Омской области": Сохранение, использование и популяризация объектов культурного наследия</t>
  </si>
  <si>
    <t>БУК "РЦДиМП" Азовского немецкого национального муниципального района Омской области; БУК "АРИКМ"; МБУК "МБОАР"; МБУ ДО "Азовская ДШИ им. В.Я.Шпета"</t>
  </si>
  <si>
    <t>Итого по подпрограмме "Сохранение и развитие культуры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</si>
  <si>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Цель подпрограммы "Развитие этнотуризма Азовского немецкого национального муниципального района Омской области": Развитие и сохранение духовного наследия по средствам формирования единого культурного пространства, использование новых технологий, инновационных подходов в сохранении культуры различных этносов, проживающих на территории района</t>
  </si>
  <si>
    <t>Задача 1 подпрограммы "Развитие этнотуризма Азовского немецкого национального муниципального района Омской области": Развитие этнотуризма с целью сохранения традиций и обычаев традиционно проживающих народов на территории Азовского немецкого национального муниципального района Омской области</t>
  </si>
  <si>
    <t>Итого по подпрограмме "Развитие этнотуризма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</si>
  <si>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ВСЕГО по муниципальной программе: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</si>
  <si>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2.1.4</t>
  </si>
  <si>
    <t>5.1.3.</t>
  </si>
  <si>
    <t>Мероприятие 3 : 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</si>
  <si>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количество посещений организаций культуры по отношению к уровню 2010 года</t>
  </si>
  <si>
    <t xml:space="preserve">численность участников клубных формирований 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</si>
  <si>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</si>
  <si>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</si>
  <si>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</si>
  <si>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чел</t>
  </si>
  <si>
    <t xml:space="preserve">Задача 4 подпрограммы "Сохранение и развитие культуры Азовского немецкого национального муниципального района Омской области": </t>
  </si>
  <si>
    <t>Организация централизованного финансово-экономического, бухгалтерского и хозяйственного обеспечения деятельности учреждений культуры</t>
  </si>
  <si>
    <t>4.1.4.</t>
  </si>
  <si>
    <t>Администрация Азовского ННМР Омской области</t>
  </si>
  <si>
    <t>Количество охваченных подведомственных учреждений культуры услугами по проведению независимой оценки качества условий оказания услуг организациями культуры</t>
  </si>
  <si>
    <t>1.1.5</t>
  </si>
  <si>
    <t>Мероприятие 5 : Проведение мероприятий в сфере культуры для лиц с ограниченными возможностями</t>
  </si>
  <si>
    <t>Количество проведенных мероприятий для лиц с ограниченными возможностями</t>
  </si>
  <si>
    <t>5.1.4.</t>
  </si>
  <si>
    <t>6.</t>
  </si>
  <si>
    <t>Количество муниципальных учреждений в сфере культуры, в которых был проведен ремонт</t>
  </si>
  <si>
    <t>Мероприятие 4 : Расходы на ремонт и материально-техническое оснащение объектов, находящихся в муниципальной собственности</t>
  </si>
  <si>
    <t>Основное мероприятие 6: Поддержка отрасли культуры (реализация мероприятия, направленного на достижение целей федерального проекта" Творческие люди")</t>
  </si>
  <si>
    <t>6.1.</t>
  </si>
  <si>
    <t>6.1.1.</t>
  </si>
  <si>
    <t>Мероприятие 1: 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</t>
  </si>
  <si>
    <t>Количество учреждений, получивших денежное поощрение лучшим муниципальным учреждениям культуры, находящимся на территориях сельских поселений Азовского района Омской области</t>
  </si>
  <si>
    <t>Задача 6 подпрограммы "Сохранение и развитие культуры Азовского немецкого национального муниципального района Омской области": Создание условий для удовлетворения потребностей населения Азовского района Омской области в услугах по обеспечению доступа к объектам культурного наследия</t>
  </si>
  <si>
    <t>3.1.2</t>
  </si>
  <si>
    <t>Мероприятие 2 : Приобретение музыкальных инструментов, оборудования и материалов для муниципальной детской школы искусств по видам искусств</t>
  </si>
  <si>
    <t>2022</t>
  </si>
  <si>
    <t>Количество приобретенных музыкальных инструментов и оборудования в текущем году</t>
  </si>
  <si>
    <t>5.1.5.</t>
  </si>
  <si>
    <t>Мероприятие 5 : Расходы на обеспечение развития и укрепления материально-технической базы муниципальных учреждений культурно-досугового типа</t>
  </si>
  <si>
    <t>Количество муниципальных учреждений культурно-досугового типа, в которых был проведен ремонт</t>
  </si>
  <si>
    <t>2.1.5</t>
  </si>
  <si>
    <t>Мероприятие 4: Поддержка отрасли культуры (выплата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работникам)</t>
  </si>
  <si>
    <t>Мероприятие 5: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</si>
  <si>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Обновляемость книжных фондов общедоступных (публичных) библиотек муниципальных образований Омской области</t>
  </si>
  <si>
    <t>Мероприятие 4 : Проведение независимой оценки качества условий оказания услуг организациями культуры</t>
  </si>
  <si>
    <t>КМУК "АРИКМ" Азовского немецкого национального муниципального района Омской области</t>
  </si>
  <si>
    <t>7.</t>
  </si>
  <si>
    <t>7.1.</t>
  </si>
  <si>
    <t>7.1.2.</t>
  </si>
  <si>
    <t>Мероприятие 1: Реконструкция и (или) капитальный ремонт муниципальных музеев</t>
  </si>
  <si>
    <t>Мероприятие 2: Техническое оснащение муниципальных музеев</t>
  </si>
  <si>
    <t>7.1.1.</t>
  </si>
  <si>
    <t>Количество оснащенных муниципальных музеев</t>
  </si>
  <si>
    <t>Отношение объема выполненных работ (оказанных услуг) к общему объему</t>
  </si>
  <si>
    <t>Основное мероприятие 7: "Реализация мероприятий, направленных на достижение целей федерального проекта "Культурная среда"</t>
  </si>
  <si>
    <t>Задача 7 подпрограммы Обеспечение качественно нового уровня инфраструктуры и материально-технической базы учреждений в сфере культуры"</t>
  </si>
  <si>
    <t>2026</t>
  </si>
  <si>
    <t>7.1.3</t>
  </si>
  <si>
    <t>Мероприятие 3 : Приобретение музыкальных инструментов, оборудования и материалов для муниципальной детской школы искусств по видам искусств</t>
  </si>
  <si>
    <t>Мероприятие 3 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</si>
  <si>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Централизованное финансово-экономическое и хозяйственное обеспечение учреждений культуры</t>
  </si>
  <si>
    <t>Мероприятие 2: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</si>
  <si>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7.1.4</t>
  </si>
  <si>
    <t>Мероприятие 4: Создание модельных библиотек в муниципальных образованиях Омской области</t>
  </si>
  <si>
    <t>Переоснащены муниципальные библиотеки по модельному стандарту</t>
  </si>
  <si>
    <t>Приложение к постановлению Администрациии Азовского ННМР Омской области от 08.08.2024 № 585 "О внесении изменений в муниципальную программу Азовского немецкого национального муниципального района Омской области «Сохранение и развитие культуры и этнотуризма в Азовском немецком национальном муниципальном районе Омской области"</t>
  </si>
</sst>
</file>

<file path=xl/styles.xml><?xml version="1.0" encoding="utf-8"?>
<styleSheet xmlns="http://schemas.openxmlformats.org/spreadsheetml/2006/main">
  <numFmts count="2">
    <numFmt numFmtId="173" formatCode="_-* #,##0.00_р_._-;\-* #,##0.00_р_._-;_-* &quot;-&quot;??_р_._-;_-@_-"/>
    <numFmt numFmtId="174" formatCode="0.0"/>
  </numFmts>
  <fonts count="10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173" fontId="9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73" fontId="2" fillId="0" borderId="2" xfId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5" fillId="0" borderId="2" xfId="0" applyFont="1" applyFill="1" applyBorder="1" applyAlignment="1">
      <alignment horizontal="left" vertical="center" wrapText="1"/>
    </xf>
    <xf numFmtId="173" fontId="2" fillId="0" borderId="2" xfId="1" applyFont="1" applyFill="1" applyBorder="1" applyAlignment="1">
      <alignment horizontal="center"/>
    </xf>
    <xf numFmtId="173" fontId="2" fillId="0" borderId="2" xfId="1" applyNumberFormat="1" applyFont="1" applyFill="1" applyBorder="1" applyAlignment="1">
      <alignment horizontal="center"/>
    </xf>
    <xf numFmtId="0" fontId="1" fillId="0" borderId="15" xfId="0" applyFont="1" applyFill="1" applyBorder="1"/>
    <xf numFmtId="0" fontId="2" fillId="0" borderId="0" xfId="0" applyFont="1" applyFill="1" applyBorder="1"/>
    <xf numFmtId="0" fontId="6" fillId="0" borderId="0" xfId="0" applyFont="1" applyFill="1"/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174" fontId="4" fillId="0" borderId="15" xfId="0" applyNumberFormat="1" applyFont="1" applyFill="1" applyBorder="1" applyAlignment="1">
      <alignment horizontal="center" vertical="center" wrapText="1"/>
    </xf>
    <xf numFmtId="174" fontId="4" fillId="0" borderId="16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4" fontId="8" fillId="0" borderId="1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1"/>
  <sheetViews>
    <sheetView tabSelected="1" view="pageBreakPreview" topLeftCell="M1" zoomScaleNormal="100" zoomScaleSheetLayoutView="100" workbookViewId="0">
      <selection activeCell="N1" sqref="N1:X1"/>
    </sheetView>
  </sheetViews>
  <sheetFormatPr defaultColWidth="11.5703125" defaultRowHeight="12.75"/>
  <cols>
    <col min="1" max="1" width="6.5703125" style="1" customWidth="1"/>
    <col min="2" max="2" width="31.28515625" style="1" customWidth="1"/>
    <col min="3" max="3" width="5.42578125" style="1" customWidth="1"/>
    <col min="4" max="4" width="6.5703125" style="1" customWidth="1"/>
    <col min="5" max="5" width="11.140625" style="1" customWidth="1"/>
    <col min="6" max="6" width="17.5703125" style="1" customWidth="1"/>
    <col min="7" max="7" width="15.7109375" style="3" customWidth="1"/>
    <col min="8" max="8" width="15.5703125" style="3" customWidth="1"/>
    <col min="9" max="9" width="14.5703125" style="3" customWidth="1"/>
    <col min="10" max="10" width="14.28515625" style="3" customWidth="1"/>
    <col min="11" max="11" width="14.85546875" style="3" customWidth="1"/>
    <col min="12" max="14" width="15.5703125" style="3" customWidth="1"/>
    <col min="15" max="15" width="31.42578125" style="1" customWidth="1"/>
    <col min="16" max="16" width="7.7109375" style="1" customWidth="1"/>
    <col min="17" max="17" width="8.42578125" style="1" customWidth="1"/>
    <col min="18" max="18" width="9.42578125" style="1" customWidth="1"/>
    <col min="19" max="19" width="8.28515625" style="1" customWidth="1"/>
    <col min="20" max="20" width="8" style="1" customWidth="1"/>
    <col min="21" max="21" width="8.28515625" style="1" customWidth="1"/>
    <col min="22" max="24" width="8" style="1" customWidth="1"/>
    <col min="25" max="25" width="11.5703125" style="2" customWidth="1"/>
    <col min="26" max="66" width="11.5703125" style="2"/>
    <col min="67" max="16384" width="11.5703125" style="1"/>
  </cols>
  <sheetData>
    <row r="1" spans="1:66" ht="43.5" customHeight="1">
      <c r="N1" s="165" t="s">
        <v>175</v>
      </c>
      <c r="O1" s="165"/>
      <c r="P1" s="165"/>
      <c r="Q1" s="165"/>
      <c r="R1" s="165"/>
      <c r="S1" s="165"/>
      <c r="T1" s="165"/>
      <c r="U1" s="165"/>
      <c r="V1" s="165"/>
      <c r="W1" s="165"/>
      <c r="X1" s="165"/>
    </row>
    <row r="2" spans="1:66" s="5" customFormat="1" ht="15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3"/>
      <c r="M2" s="3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</row>
    <row r="3" spans="1:66" s="5" customFormat="1" ht="13.5" customHeight="1">
      <c r="A3" s="167" t="s">
        <v>16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</row>
    <row r="4" spans="1:66" s="5" customFormat="1" ht="15">
      <c r="A4" s="167" t="s">
        <v>17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</row>
    <row r="5" spans="1:66" s="8" customFormat="1" ht="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</row>
    <row r="6" spans="1:66" s="8" customFormat="1" ht="36.75" customHeight="1">
      <c r="A6" s="160" t="s">
        <v>0</v>
      </c>
      <c r="B6" s="160" t="s">
        <v>18</v>
      </c>
      <c r="C6" s="152" t="s">
        <v>1</v>
      </c>
      <c r="D6" s="152"/>
      <c r="E6" s="160" t="s">
        <v>20</v>
      </c>
      <c r="F6" s="164" t="s">
        <v>15</v>
      </c>
      <c r="G6" s="164"/>
      <c r="H6" s="164"/>
      <c r="I6" s="164"/>
      <c r="J6" s="164"/>
      <c r="K6" s="164"/>
      <c r="L6" s="164"/>
      <c r="M6" s="164"/>
      <c r="N6" s="164"/>
      <c r="O6" s="80" t="s">
        <v>29</v>
      </c>
      <c r="P6" s="80"/>
      <c r="Q6" s="80"/>
      <c r="R6" s="80"/>
      <c r="S6" s="80"/>
      <c r="T6" s="80"/>
      <c r="U6" s="80"/>
      <c r="V6" s="80"/>
      <c r="W6" s="80"/>
      <c r="X6" s="80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</row>
    <row r="7" spans="1:66" s="8" customFormat="1" ht="27" customHeight="1">
      <c r="A7" s="161"/>
      <c r="B7" s="161"/>
      <c r="C7" s="160" t="s">
        <v>19</v>
      </c>
      <c r="D7" s="160" t="s">
        <v>19</v>
      </c>
      <c r="E7" s="161"/>
      <c r="F7" s="160" t="s">
        <v>2</v>
      </c>
      <c r="G7" s="164" t="s">
        <v>3</v>
      </c>
      <c r="H7" s="164"/>
      <c r="I7" s="164"/>
      <c r="J7" s="164"/>
      <c r="K7" s="164"/>
      <c r="L7" s="164"/>
      <c r="M7" s="164"/>
      <c r="N7" s="164"/>
      <c r="O7" s="80" t="s">
        <v>4</v>
      </c>
      <c r="P7" s="80" t="s">
        <v>5</v>
      </c>
      <c r="Q7" s="159" t="s">
        <v>6</v>
      </c>
      <c r="R7" s="159"/>
      <c r="S7" s="159"/>
      <c r="T7" s="159"/>
      <c r="U7" s="159"/>
      <c r="V7" s="159"/>
      <c r="W7" s="159"/>
      <c r="X7" s="159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</row>
    <row r="8" spans="1:66" s="8" customFormat="1" ht="14.85" customHeight="1">
      <c r="A8" s="161"/>
      <c r="B8" s="161"/>
      <c r="C8" s="161"/>
      <c r="D8" s="161"/>
      <c r="E8" s="161"/>
      <c r="F8" s="161"/>
      <c r="G8" s="160" t="s">
        <v>27</v>
      </c>
      <c r="H8" s="152" t="s">
        <v>28</v>
      </c>
      <c r="I8" s="152"/>
      <c r="J8" s="152"/>
      <c r="K8" s="152"/>
      <c r="L8" s="152"/>
      <c r="M8" s="152"/>
      <c r="N8" s="152"/>
      <c r="O8" s="80"/>
      <c r="P8" s="80"/>
      <c r="Q8" s="162" t="s">
        <v>7</v>
      </c>
      <c r="R8" s="80" t="s">
        <v>28</v>
      </c>
      <c r="S8" s="80"/>
      <c r="T8" s="80"/>
      <c r="U8" s="80"/>
      <c r="V8" s="80"/>
      <c r="W8" s="80"/>
      <c r="X8" s="80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</row>
    <row r="9" spans="1:66" s="8" customFormat="1" ht="54" customHeight="1">
      <c r="A9" s="161"/>
      <c r="B9" s="161"/>
      <c r="C9" s="161"/>
      <c r="D9" s="161"/>
      <c r="E9" s="161"/>
      <c r="F9" s="161"/>
      <c r="G9" s="161"/>
      <c r="H9" s="11">
        <v>2020</v>
      </c>
      <c r="I9" s="11">
        <v>2021</v>
      </c>
      <c r="J9" s="11">
        <v>2022</v>
      </c>
      <c r="K9" s="11">
        <v>2023</v>
      </c>
      <c r="L9" s="11">
        <v>2024</v>
      </c>
      <c r="M9" s="11">
        <v>2025</v>
      </c>
      <c r="N9" s="11">
        <v>2026</v>
      </c>
      <c r="O9" s="107"/>
      <c r="P9" s="107"/>
      <c r="Q9" s="163"/>
      <c r="R9" s="12">
        <v>2020</v>
      </c>
      <c r="S9" s="12">
        <v>2021</v>
      </c>
      <c r="T9" s="12">
        <v>2022</v>
      </c>
      <c r="U9" s="12">
        <v>2023</v>
      </c>
      <c r="V9" s="12">
        <v>2024</v>
      </c>
      <c r="W9" s="12">
        <v>2025</v>
      </c>
      <c r="X9" s="12">
        <v>2026</v>
      </c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</row>
    <row r="10" spans="1:66" s="8" customFormat="1" ht="53.25" customHeight="1">
      <c r="A10" s="80" t="s">
        <v>97</v>
      </c>
      <c r="B10" s="80"/>
      <c r="C10" s="13"/>
      <c r="D10" s="13"/>
      <c r="E10" s="10" t="s">
        <v>14</v>
      </c>
      <c r="F10" s="10" t="s">
        <v>14</v>
      </c>
      <c r="G10" s="10" t="s">
        <v>14</v>
      </c>
      <c r="H10" s="10" t="s">
        <v>14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  <c r="N10" s="10" t="s">
        <v>14</v>
      </c>
      <c r="O10" s="10" t="s">
        <v>14</v>
      </c>
      <c r="P10" s="10" t="s">
        <v>14</v>
      </c>
      <c r="Q10" s="14" t="s">
        <v>14</v>
      </c>
      <c r="R10" s="10" t="s">
        <v>14</v>
      </c>
      <c r="S10" s="10" t="s">
        <v>14</v>
      </c>
      <c r="T10" s="10" t="s">
        <v>14</v>
      </c>
      <c r="U10" s="10" t="s">
        <v>14</v>
      </c>
      <c r="V10" s="10" t="s">
        <v>14</v>
      </c>
      <c r="W10" s="10" t="s">
        <v>14</v>
      </c>
      <c r="X10" s="10" t="s">
        <v>14</v>
      </c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</row>
    <row r="11" spans="1:66" s="8" customFormat="1" ht="74.25" customHeight="1">
      <c r="A11" s="80" t="s">
        <v>98</v>
      </c>
      <c r="B11" s="80"/>
      <c r="C11" s="13"/>
      <c r="D11" s="13"/>
      <c r="E11" s="10" t="s">
        <v>14</v>
      </c>
      <c r="F11" s="10" t="s">
        <v>14</v>
      </c>
      <c r="G11" s="10" t="s">
        <v>14</v>
      </c>
      <c r="H11" s="10" t="s">
        <v>14</v>
      </c>
      <c r="I11" s="10" t="s">
        <v>14</v>
      </c>
      <c r="J11" s="10" t="s">
        <v>14</v>
      </c>
      <c r="K11" s="10" t="s">
        <v>14</v>
      </c>
      <c r="L11" s="10" t="s">
        <v>14</v>
      </c>
      <c r="M11" s="10" t="s">
        <v>14</v>
      </c>
      <c r="N11" s="10" t="s">
        <v>14</v>
      </c>
      <c r="O11" s="10" t="s">
        <v>14</v>
      </c>
      <c r="P11" s="10" t="s">
        <v>14</v>
      </c>
      <c r="Q11" s="14" t="s">
        <v>14</v>
      </c>
      <c r="R11" s="10" t="s">
        <v>14</v>
      </c>
      <c r="S11" s="10" t="s">
        <v>14</v>
      </c>
      <c r="T11" s="10" t="s">
        <v>14</v>
      </c>
      <c r="U11" s="10" t="s">
        <v>14</v>
      </c>
      <c r="V11" s="10" t="s">
        <v>14</v>
      </c>
      <c r="W11" s="10" t="s">
        <v>14</v>
      </c>
      <c r="X11" s="10" t="s">
        <v>14</v>
      </c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</row>
    <row r="12" spans="1:66" s="8" customFormat="1" ht="42" customHeight="1">
      <c r="A12" s="80" t="s">
        <v>30</v>
      </c>
      <c r="B12" s="80"/>
      <c r="C12" s="13"/>
      <c r="D12" s="13"/>
      <c r="E12" s="10" t="s">
        <v>14</v>
      </c>
      <c r="F12" s="10" t="s">
        <v>14</v>
      </c>
      <c r="G12" s="10" t="s">
        <v>14</v>
      </c>
      <c r="H12" s="10" t="s">
        <v>14</v>
      </c>
      <c r="I12" s="10" t="s">
        <v>14</v>
      </c>
      <c r="J12" s="10" t="s">
        <v>14</v>
      </c>
      <c r="K12" s="10" t="s">
        <v>14</v>
      </c>
      <c r="L12" s="10" t="s">
        <v>14</v>
      </c>
      <c r="M12" s="10" t="s">
        <v>14</v>
      </c>
      <c r="N12" s="10" t="s">
        <v>14</v>
      </c>
      <c r="O12" s="10" t="s">
        <v>14</v>
      </c>
      <c r="P12" s="10" t="s">
        <v>14</v>
      </c>
      <c r="Q12" s="14" t="s">
        <v>14</v>
      </c>
      <c r="R12" s="10" t="s">
        <v>14</v>
      </c>
      <c r="S12" s="10" t="s">
        <v>14</v>
      </c>
      <c r="T12" s="10" t="s">
        <v>14</v>
      </c>
      <c r="U12" s="10" t="s">
        <v>14</v>
      </c>
      <c r="V12" s="10" t="s">
        <v>14</v>
      </c>
      <c r="W12" s="10" t="s">
        <v>14</v>
      </c>
      <c r="X12" s="10" t="s">
        <v>14</v>
      </c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</row>
    <row r="13" spans="1:66" s="8" customFormat="1" ht="72" customHeight="1">
      <c r="A13" s="80" t="s">
        <v>99</v>
      </c>
      <c r="B13" s="80"/>
      <c r="C13" s="13"/>
      <c r="D13" s="13"/>
      <c r="E13" s="10" t="s">
        <v>14</v>
      </c>
      <c r="F13" s="10" t="s">
        <v>14</v>
      </c>
      <c r="G13" s="10" t="s">
        <v>14</v>
      </c>
      <c r="H13" s="10" t="s">
        <v>14</v>
      </c>
      <c r="I13" s="10" t="s">
        <v>14</v>
      </c>
      <c r="J13" s="10" t="s">
        <v>14</v>
      </c>
      <c r="K13" s="10" t="s">
        <v>14</v>
      </c>
      <c r="L13" s="10" t="s">
        <v>14</v>
      </c>
      <c r="M13" s="10" t="s">
        <v>14</v>
      </c>
      <c r="N13" s="10" t="s">
        <v>14</v>
      </c>
      <c r="O13" s="10" t="s">
        <v>14</v>
      </c>
      <c r="P13" s="10" t="s">
        <v>14</v>
      </c>
      <c r="Q13" s="14" t="s">
        <v>14</v>
      </c>
      <c r="R13" s="10" t="s">
        <v>14</v>
      </c>
      <c r="S13" s="10" t="s">
        <v>14</v>
      </c>
      <c r="T13" s="10" t="s">
        <v>14</v>
      </c>
      <c r="U13" s="10" t="s">
        <v>14</v>
      </c>
      <c r="V13" s="10" t="s">
        <v>14</v>
      </c>
      <c r="W13" s="10" t="s">
        <v>14</v>
      </c>
      <c r="X13" s="10" t="s">
        <v>14</v>
      </c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</row>
    <row r="14" spans="1:66" s="8" customFormat="1" ht="128.25" customHeight="1">
      <c r="A14" s="80" t="s">
        <v>100</v>
      </c>
      <c r="B14" s="80"/>
      <c r="C14" s="13"/>
      <c r="D14" s="13"/>
      <c r="E14" s="10" t="s">
        <v>14</v>
      </c>
      <c r="F14" s="10" t="s">
        <v>14</v>
      </c>
      <c r="G14" s="10" t="s">
        <v>14</v>
      </c>
      <c r="H14" s="10" t="s">
        <v>14</v>
      </c>
      <c r="I14" s="10" t="s">
        <v>14</v>
      </c>
      <c r="J14" s="10" t="s">
        <v>14</v>
      </c>
      <c r="K14" s="10" t="s">
        <v>14</v>
      </c>
      <c r="L14" s="10" t="s">
        <v>14</v>
      </c>
      <c r="M14" s="10" t="s">
        <v>14</v>
      </c>
      <c r="N14" s="10" t="s">
        <v>14</v>
      </c>
      <c r="O14" s="10" t="s">
        <v>14</v>
      </c>
      <c r="P14" s="10" t="s">
        <v>14</v>
      </c>
      <c r="Q14" s="14" t="s">
        <v>14</v>
      </c>
      <c r="R14" s="10" t="s">
        <v>14</v>
      </c>
      <c r="S14" s="10" t="s">
        <v>14</v>
      </c>
      <c r="T14" s="10" t="s">
        <v>14</v>
      </c>
      <c r="U14" s="10" t="s">
        <v>14</v>
      </c>
      <c r="V14" s="10" t="s">
        <v>14</v>
      </c>
      <c r="W14" s="10" t="s">
        <v>14</v>
      </c>
      <c r="X14" s="10" t="s">
        <v>14</v>
      </c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</row>
    <row r="15" spans="1:66" s="8" customFormat="1" ht="21">
      <c r="A15" s="134" t="s">
        <v>9</v>
      </c>
      <c r="B15" s="136" t="s">
        <v>101</v>
      </c>
      <c r="C15" s="64" t="s">
        <v>26</v>
      </c>
      <c r="D15" s="64" t="s">
        <v>166</v>
      </c>
      <c r="E15" s="151" t="s">
        <v>8</v>
      </c>
      <c r="F15" s="16" t="s">
        <v>21</v>
      </c>
      <c r="G15" s="17">
        <f>G16+G17+G18+G19</f>
        <v>293821070.35000002</v>
      </c>
      <c r="H15" s="17">
        <f t="shared" ref="H15:N15" si="0">H16+H17+H18+H19</f>
        <v>40816933.730000004</v>
      </c>
      <c r="I15" s="17">
        <f t="shared" si="0"/>
        <v>43519421.660000004</v>
      </c>
      <c r="J15" s="17">
        <f t="shared" si="0"/>
        <v>52084447.439999998</v>
      </c>
      <c r="K15" s="17">
        <f t="shared" si="0"/>
        <v>54467554.519999996</v>
      </c>
      <c r="L15" s="17">
        <f t="shared" si="0"/>
        <v>67930710.680000007</v>
      </c>
      <c r="M15" s="17">
        <f>M16+M17+M18+M19</f>
        <v>34167439.689999998</v>
      </c>
      <c r="N15" s="17">
        <f t="shared" si="0"/>
        <v>35002002.32</v>
      </c>
      <c r="O15" s="15" t="s">
        <v>8</v>
      </c>
      <c r="P15" s="15" t="s">
        <v>8</v>
      </c>
      <c r="Q15" s="18" t="s">
        <v>8</v>
      </c>
      <c r="R15" s="10" t="s">
        <v>8</v>
      </c>
      <c r="S15" s="10" t="s">
        <v>8</v>
      </c>
      <c r="T15" s="10" t="s">
        <v>8</v>
      </c>
      <c r="U15" s="10" t="s">
        <v>8</v>
      </c>
      <c r="V15" s="10" t="s">
        <v>8</v>
      </c>
      <c r="W15" s="10" t="s">
        <v>8</v>
      </c>
      <c r="X15" s="10" t="s">
        <v>8</v>
      </c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</row>
    <row r="16" spans="1:66" s="8" customFormat="1" ht="42">
      <c r="A16" s="135"/>
      <c r="B16" s="135"/>
      <c r="C16" s="64"/>
      <c r="D16" s="64"/>
      <c r="E16" s="152"/>
      <c r="F16" s="19" t="s">
        <v>22</v>
      </c>
      <c r="G16" s="20">
        <f>H16+I16+J16+K16+L16+N16</f>
        <v>174719028.17000002</v>
      </c>
      <c r="H16" s="20">
        <f t="shared" ref="H16:N16" si="1">H21</f>
        <v>28364109.670000002</v>
      </c>
      <c r="I16" s="20">
        <f t="shared" si="1"/>
        <v>28941565.920000002</v>
      </c>
      <c r="J16" s="20">
        <f>J21</f>
        <v>32762865.890000001</v>
      </c>
      <c r="K16" s="20">
        <f t="shared" si="1"/>
        <v>20963541.09</v>
      </c>
      <c r="L16" s="20">
        <f t="shared" si="1"/>
        <v>28684943.280000001</v>
      </c>
      <c r="M16" s="20">
        <f>M21</f>
        <v>34167439.689999998</v>
      </c>
      <c r="N16" s="20">
        <f t="shared" si="1"/>
        <v>35002002.32</v>
      </c>
      <c r="O16" s="9" t="s">
        <v>8</v>
      </c>
      <c r="P16" s="9" t="s">
        <v>8</v>
      </c>
      <c r="Q16" s="21" t="s">
        <v>8</v>
      </c>
      <c r="R16" s="10" t="s">
        <v>8</v>
      </c>
      <c r="S16" s="10" t="s">
        <v>8</v>
      </c>
      <c r="T16" s="10" t="s">
        <v>8</v>
      </c>
      <c r="U16" s="10" t="s">
        <v>8</v>
      </c>
      <c r="V16" s="10" t="s">
        <v>8</v>
      </c>
      <c r="W16" s="10" t="s">
        <v>8</v>
      </c>
      <c r="X16" s="10" t="s">
        <v>8</v>
      </c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</row>
    <row r="17" spans="1:66" s="8" customFormat="1" ht="34.5" customHeight="1">
      <c r="A17" s="135"/>
      <c r="B17" s="135"/>
      <c r="C17" s="64"/>
      <c r="D17" s="64"/>
      <c r="E17" s="152"/>
      <c r="F17" s="19" t="s">
        <v>23</v>
      </c>
      <c r="G17" s="20">
        <f>H17+I17+J17+K17+L17+N17</f>
        <v>119102042.18000001</v>
      </c>
      <c r="H17" s="20">
        <f t="shared" ref="H17:N17" si="2">H22</f>
        <v>12452824.060000001</v>
      </c>
      <c r="I17" s="20">
        <f t="shared" si="2"/>
        <v>14577855.74</v>
      </c>
      <c r="J17" s="20">
        <f t="shared" si="2"/>
        <v>19321581.550000001</v>
      </c>
      <c r="K17" s="20">
        <f t="shared" si="2"/>
        <v>33504013.43</v>
      </c>
      <c r="L17" s="20">
        <f t="shared" si="2"/>
        <v>39245767.399999999</v>
      </c>
      <c r="M17" s="20">
        <f>M22</f>
        <v>0</v>
      </c>
      <c r="N17" s="20">
        <f t="shared" si="2"/>
        <v>0</v>
      </c>
      <c r="O17" s="9" t="s">
        <v>8</v>
      </c>
      <c r="P17" s="9" t="s">
        <v>8</v>
      </c>
      <c r="Q17" s="21" t="s">
        <v>8</v>
      </c>
      <c r="R17" s="10" t="s">
        <v>8</v>
      </c>
      <c r="S17" s="10" t="s">
        <v>8</v>
      </c>
      <c r="T17" s="10" t="s">
        <v>8</v>
      </c>
      <c r="U17" s="10" t="s">
        <v>8</v>
      </c>
      <c r="V17" s="10" t="s">
        <v>8</v>
      </c>
      <c r="W17" s="10" t="s">
        <v>8</v>
      </c>
      <c r="X17" s="10" t="s">
        <v>8</v>
      </c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</row>
    <row r="18" spans="1:66" s="8" customFormat="1" ht="52.5">
      <c r="A18" s="135"/>
      <c r="B18" s="135"/>
      <c r="C18" s="64"/>
      <c r="D18" s="64"/>
      <c r="E18" s="152"/>
      <c r="F18" s="19" t="s">
        <v>24</v>
      </c>
      <c r="G18" s="20">
        <f>H18+I18+J18+K18+L18+N18</f>
        <v>0</v>
      </c>
      <c r="H18" s="20">
        <f t="shared" ref="H18:N18" si="3">H23</f>
        <v>0</v>
      </c>
      <c r="I18" s="20">
        <f t="shared" si="3"/>
        <v>0</v>
      </c>
      <c r="J18" s="20">
        <f t="shared" si="3"/>
        <v>0</v>
      </c>
      <c r="K18" s="20">
        <f t="shared" si="3"/>
        <v>0</v>
      </c>
      <c r="L18" s="20">
        <f t="shared" si="3"/>
        <v>0</v>
      </c>
      <c r="M18" s="20">
        <f>M23</f>
        <v>0</v>
      </c>
      <c r="N18" s="20">
        <f t="shared" si="3"/>
        <v>0</v>
      </c>
      <c r="O18" s="9" t="s">
        <v>8</v>
      </c>
      <c r="P18" s="9" t="s">
        <v>8</v>
      </c>
      <c r="Q18" s="21" t="s">
        <v>8</v>
      </c>
      <c r="R18" s="10" t="s">
        <v>8</v>
      </c>
      <c r="S18" s="10" t="s">
        <v>8</v>
      </c>
      <c r="T18" s="10" t="s">
        <v>8</v>
      </c>
      <c r="U18" s="10" t="s">
        <v>8</v>
      </c>
      <c r="V18" s="10" t="s">
        <v>8</v>
      </c>
      <c r="W18" s="10" t="s">
        <v>8</v>
      </c>
      <c r="X18" s="10" t="s">
        <v>8</v>
      </c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</row>
    <row r="19" spans="1:66" s="8" customFormat="1" ht="31.5">
      <c r="A19" s="135"/>
      <c r="B19" s="135"/>
      <c r="C19" s="65"/>
      <c r="D19" s="65"/>
      <c r="E19" s="152"/>
      <c r="F19" s="19" t="s">
        <v>25</v>
      </c>
      <c r="G19" s="20">
        <f>H19+I19+J19+K19+L19+N19</f>
        <v>0</v>
      </c>
      <c r="H19" s="20">
        <f t="shared" ref="H19:N19" si="4">H24</f>
        <v>0</v>
      </c>
      <c r="I19" s="20">
        <f t="shared" si="4"/>
        <v>0</v>
      </c>
      <c r="J19" s="20">
        <f t="shared" si="4"/>
        <v>0</v>
      </c>
      <c r="K19" s="20">
        <f t="shared" si="4"/>
        <v>0</v>
      </c>
      <c r="L19" s="20">
        <f t="shared" si="4"/>
        <v>0</v>
      </c>
      <c r="M19" s="20">
        <f>M24</f>
        <v>0</v>
      </c>
      <c r="N19" s="20">
        <f t="shared" si="4"/>
        <v>0</v>
      </c>
      <c r="O19" s="9" t="s">
        <v>8</v>
      </c>
      <c r="P19" s="9" t="s">
        <v>8</v>
      </c>
      <c r="Q19" s="21" t="s">
        <v>8</v>
      </c>
      <c r="R19" s="10" t="s">
        <v>8</v>
      </c>
      <c r="S19" s="10" t="s">
        <v>8</v>
      </c>
      <c r="T19" s="10" t="s">
        <v>8</v>
      </c>
      <c r="U19" s="10" t="s">
        <v>8</v>
      </c>
      <c r="V19" s="10" t="s">
        <v>8</v>
      </c>
      <c r="W19" s="10" t="s">
        <v>8</v>
      </c>
      <c r="X19" s="10" t="s">
        <v>8</v>
      </c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</row>
    <row r="20" spans="1:66" s="8" customFormat="1" ht="21">
      <c r="A20" s="131" t="s">
        <v>34</v>
      </c>
      <c r="B20" s="131" t="s">
        <v>35</v>
      </c>
      <c r="C20" s="64" t="s">
        <v>26</v>
      </c>
      <c r="D20" s="64" t="s">
        <v>166</v>
      </c>
      <c r="E20" s="126" t="s">
        <v>102</v>
      </c>
      <c r="F20" s="19" t="s">
        <v>21</v>
      </c>
      <c r="G20" s="17">
        <f>G21+G22+G23+G24</f>
        <v>327988510.04000002</v>
      </c>
      <c r="H20" s="17">
        <f>H21+H22+H23+H24</f>
        <v>40816933.730000004</v>
      </c>
      <c r="I20" s="17">
        <f t="shared" ref="I20:N20" si="5">I21+I22+I23+I24</f>
        <v>43519421.660000004</v>
      </c>
      <c r="J20" s="17">
        <f>J21+J22+J23+J24</f>
        <v>52084447.439999998</v>
      </c>
      <c r="K20" s="17">
        <f t="shared" si="5"/>
        <v>54467554.519999996</v>
      </c>
      <c r="L20" s="17">
        <f t="shared" si="5"/>
        <v>67930710.680000007</v>
      </c>
      <c r="M20" s="17">
        <f>M21+M22+M23+M24</f>
        <v>34167439.689999998</v>
      </c>
      <c r="N20" s="17">
        <f t="shared" si="5"/>
        <v>35002002.32</v>
      </c>
      <c r="O20" s="9" t="s">
        <v>8</v>
      </c>
      <c r="P20" s="9" t="s">
        <v>8</v>
      </c>
      <c r="Q20" s="21" t="s">
        <v>8</v>
      </c>
      <c r="R20" s="10" t="s">
        <v>8</v>
      </c>
      <c r="S20" s="10" t="s">
        <v>8</v>
      </c>
      <c r="T20" s="10" t="s">
        <v>8</v>
      </c>
      <c r="U20" s="10" t="s">
        <v>8</v>
      </c>
      <c r="V20" s="10" t="s">
        <v>8</v>
      </c>
      <c r="W20" s="10" t="s">
        <v>8</v>
      </c>
      <c r="X20" s="10" t="s">
        <v>8</v>
      </c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</row>
    <row r="21" spans="1:66" s="8" customFormat="1">
      <c r="A21" s="132"/>
      <c r="B21" s="132"/>
      <c r="C21" s="64"/>
      <c r="D21" s="64"/>
      <c r="E21" s="127"/>
      <c r="F21" s="19" t="s">
        <v>31</v>
      </c>
      <c r="G21" s="20">
        <f>H21+I21+J21+K21+L21+N21+M21</f>
        <v>208886467.86000001</v>
      </c>
      <c r="H21" s="20">
        <f>H26+H31+H36+H41+H46</f>
        <v>28364109.670000002</v>
      </c>
      <c r="I21" s="20">
        <f>I26+I31+I36+I41</f>
        <v>28941565.920000002</v>
      </c>
      <c r="J21" s="20">
        <f>J26+J31+J36+J41+J46</f>
        <v>32762865.890000001</v>
      </c>
      <c r="K21" s="20">
        <f>K26+K31+K36+K41+K46</f>
        <v>20963541.09</v>
      </c>
      <c r="L21" s="20">
        <f>L26+L31+L36+L41+L46</f>
        <v>28684943.280000001</v>
      </c>
      <c r="M21" s="20">
        <f>M26+M31+M36+M41+M46</f>
        <v>34167439.689999998</v>
      </c>
      <c r="N21" s="20">
        <f>N26+N31+N36+N41+N46</f>
        <v>35002002.32</v>
      </c>
      <c r="O21" s="9" t="s">
        <v>8</v>
      </c>
      <c r="P21" s="9" t="s">
        <v>8</v>
      </c>
      <c r="Q21" s="21" t="s">
        <v>8</v>
      </c>
      <c r="R21" s="10" t="s">
        <v>8</v>
      </c>
      <c r="S21" s="10" t="s">
        <v>8</v>
      </c>
      <c r="T21" s="10" t="s">
        <v>8</v>
      </c>
      <c r="U21" s="10" t="s">
        <v>8</v>
      </c>
      <c r="V21" s="10" t="s">
        <v>8</v>
      </c>
      <c r="W21" s="10" t="s">
        <v>8</v>
      </c>
      <c r="X21" s="10" t="s">
        <v>8</v>
      </c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</row>
    <row r="22" spans="1:66" s="8" customFormat="1" ht="33.75" customHeight="1">
      <c r="A22" s="132"/>
      <c r="B22" s="132"/>
      <c r="C22" s="64"/>
      <c r="D22" s="64"/>
      <c r="E22" s="127"/>
      <c r="F22" s="19" t="s">
        <v>72</v>
      </c>
      <c r="G22" s="20">
        <f>H22+I22+J22+K22+L22+N22+M22</f>
        <v>119102042.18000001</v>
      </c>
      <c r="H22" s="20">
        <f>H27+H32+H37+H42</f>
        <v>12452824.060000001</v>
      </c>
      <c r="I22" s="20">
        <f>I27+I32+I37+I42</f>
        <v>14577855.74</v>
      </c>
      <c r="J22" s="20">
        <f t="shared" ref="J22:N24" si="6">J27+J32+J37+J42+J47</f>
        <v>19321581.550000001</v>
      </c>
      <c r="K22" s="20">
        <f t="shared" si="6"/>
        <v>33504013.43</v>
      </c>
      <c r="L22" s="20">
        <f t="shared" si="6"/>
        <v>39245767.399999999</v>
      </c>
      <c r="M22" s="20">
        <f>M27+M32+M37+M42+M47</f>
        <v>0</v>
      </c>
      <c r="N22" s="20">
        <f t="shared" si="6"/>
        <v>0</v>
      </c>
      <c r="O22" s="9" t="s">
        <v>8</v>
      </c>
      <c r="P22" s="9" t="s">
        <v>8</v>
      </c>
      <c r="Q22" s="21" t="s">
        <v>8</v>
      </c>
      <c r="R22" s="10" t="s">
        <v>8</v>
      </c>
      <c r="S22" s="10" t="s">
        <v>8</v>
      </c>
      <c r="T22" s="10" t="s">
        <v>8</v>
      </c>
      <c r="U22" s="10" t="s">
        <v>8</v>
      </c>
      <c r="V22" s="10" t="s">
        <v>8</v>
      </c>
      <c r="W22" s="10" t="s">
        <v>8</v>
      </c>
      <c r="X22" s="10" t="s">
        <v>8</v>
      </c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</row>
    <row r="23" spans="1:66" s="8" customFormat="1" ht="24.75" customHeight="1">
      <c r="A23" s="132"/>
      <c r="B23" s="132"/>
      <c r="C23" s="64"/>
      <c r="D23" s="64"/>
      <c r="E23" s="127"/>
      <c r="F23" s="19" t="s">
        <v>32</v>
      </c>
      <c r="G23" s="20">
        <f>H23+I23+J23+K23+L23+N23+M23</f>
        <v>0</v>
      </c>
      <c r="H23" s="22">
        <f>H28+H33+H38+H43</f>
        <v>0</v>
      </c>
      <c r="I23" s="22">
        <f>I28+I33+I38+I43</f>
        <v>0</v>
      </c>
      <c r="J23" s="20">
        <f t="shared" si="6"/>
        <v>0</v>
      </c>
      <c r="K23" s="22">
        <f t="shared" si="6"/>
        <v>0</v>
      </c>
      <c r="L23" s="22">
        <f t="shared" si="6"/>
        <v>0</v>
      </c>
      <c r="M23" s="22">
        <f>M28+M33+M38+M43+M48</f>
        <v>0</v>
      </c>
      <c r="N23" s="22">
        <f t="shared" si="6"/>
        <v>0</v>
      </c>
      <c r="O23" s="9" t="s">
        <v>8</v>
      </c>
      <c r="P23" s="9" t="s">
        <v>8</v>
      </c>
      <c r="Q23" s="21" t="s">
        <v>8</v>
      </c>
      <c r="R23" s="10" t="s">
        <v>8</v>
      </c>
      <c r="S23" s="10" t="s">
        <v>8</v>
      </c>
      <c r="T23" s="10" t="s">
        <v>8</v>
      </c>
      <c r="U23" s="10" t="s">
        <v>8</v>
      </c>
      <c r="V23" s="10" t="s">
        <v>8</v>
      </c>
      <c r="W23" s="10" t="s">
        <v>8</v>
      </c>
      <c r="X23" s="10" t="s">
        <v>8</v>
      </c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</row>
    <row r="24" spans="1:66" s="8" customFormat="1" ht="36.75" customHeight="1">
      <c r="A24" s="133"/>
      <c r="B24" s="133"/>
      <c r="C24" s="65"/>
      <c r="D24" s="65"/>
      <c r="E24" s="128"/>
      <c r="F24" s="23" t="s">
        <v>33</v>
      </c>
      <c r="G24" s="20">
        <f>H24+I24+J24+K24+L24+N24+M24</f>
        <v>0</v>
      </c>
      <c r="H24" s="24">
        <f>H29+H34+H39+H44</f>
        <v>0</v>
      </c>
      <c r="I24" s="25">
        <f>I29+I34+I39+I44</f>
        <v>0</v>
      </c>
      <c r="J24" s="20">
        <f t="shared" si="6"/>
        <v>0</v>
      </c>
      <c r="K24" s="25">
        <f t="shared" si="6"/>
        <v>0</v>
      </c>
      <c r="L24" s="25">
        <f t="shared" si="6"/>
        <v>0</v>
      </c>
      <c r="M24" s="25">
        <f>M29+M34+M39+M44+M49</f>
        <v>0</v>
      </c>
      <c r="N24" s="25">
        <f t="shared" si="6"/>
        <v>0</v>
      </c>
      <c r="O24" s="26" t="s">
        <v>8</v>
      </c>
      <c r="P24" s="9" t="s">
        <v>8</v>
      </c>
      <c r="Q24" s="21" t="s">
        <v>8</v>
      </c>
      <c r="R24" s="10" t="s">
        <v>8</v>
      </c>
      <c r="S24" s="10" t="s">
        <v>8</v>
      </c>
      <c r="T24" s="10" t="s">
        <v>8</v>
      </c>
      <c r="U24" s="10" t="s">
        <v>8</v>
      </c>
      <c r="V24" s="10" t="s">
        <v>8</v>
      </c>
      <c r="W24" s="10" t="s">
        <v>8</v>
      </c>
      <c r="X24" s="10" t="s">
        <v>8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</row>
    <row r="25" spans="1:66" s="30" customFormat="1" ht="24">
      <c r="A25" s="130" t="s">
        <v>36</v>
      </c>
      <c r="B25" s="125" t="s">
        <v>38</v>
      </c>
      <c r="C25" s="64" t="s">
        <v>26</v>
      </c>
      <c r="D25" s="64" t="s">
        <v>166</v>
      </c>
      <c r="E25" s="129" t="s">
        <v>102</v>
      </c>
      <c r="F25" s="19" t="s">
        <v>21</v>
      </c>
      <c r="G25" s="17">
        <f>G26+G27+G28+G29</f>
        <v>45658744.789999999</v>
      </c>
      <c r="H25" s="17">
        <f t="shared" ref="H25:N25" si="7">H26+H27+H28+H29</f>
        <v>3937487.73</v>
      </c>
      <c r="I25" s="17">
        <f t="shared" si="7"/>
        <v>5080420.5999999996</v>
      </c>
      <c r="J25" s="17">
        <f t="shared" si="7"/>
        <v>7928720.5</v>
      </c>
      <c r="K25" s="17">
        <f t="shared" si="7"/>
        <v>5740529.5199999996</v>
      </c>
      <c r="L25" s="17">
        <f t="shared" si="7"/>
        <v>12962136.43</v>
      </c>
      <c r="M25" s="17">
        <f>M26+M27+M28+M29</f>
        <v>4587443.6900000004</v>
      </c>
      <c r="N25" s="17">
        <f t="shared" si="7"/>
        <v>5422006.3200000003</v>
      </c>
      <c r="O25" s="27" t="s">
        <v>75</v>
      </c>
      <c r="P25" s="17" t="s">
        <v>74</v>
      </c>
      <c r="Q25" s="28">
        <f>X25</f>
        <v>64699</v>
      </c>
      <c r="R25" s="29">
        <v>21326</v>
      </c>
      <c r="S25" s="29">
        <v>35944</v>
      </c>
      <c r="T25" s="29">
        <v>39538</v>
      </c>
      <c r="U25" s="29">
        <v>43133</v>
      </c>
      <c r="V25" s="29">
        <v>50322</v>
      </c>
      <c r="W25" s="29">
        <v>64699</v>
      </c>
      <c r="X25" s="29">
        <v>64699</v>
      </c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</row>
    <row r="26" spans="1:66" s="30" customFormat="1" ht="38.25">
      <c r="A26" s="59"/>
      <c r="B26" s="62"/>
      <c r="C26" s="64"/>
      <c r="D26" s="64"/>
      <c r="E26" s="82"/>
      <c r="F26" s="19" t="s">
        <v>31</v>
      </c>
      <c r="G26" s="20">
        <f>H26+I26+J26+K26+L26+N26+M26</f>
        <v>45658744.789999999</v>
      </c>
      <c r="H26" s="31">
        <v>3937487.73</v>
      </c>
      <c r="I26" s="31">
        <v>5080420.5999999996</v>
      </c>
      <c r="J26" s="31">
        <v>7928720.5</v>
      </c>
      <c r="K26" s="31">
        <v>5740529.5199999996</v>
      </c>
      <c r="L26" s="31">
        <v>12962136.43</v>
      </c>
      <c r="M26" s="31">
        <v>4587443.6900000004</v>
      </c>
      <c r="N26" s="31">
        <v>5422006.3200000003</v>
      </c>
      <c r="O26" s="32" t="s">
        <v>76</v>
      </c>
      <c r="P26" s="33" t="s">
        <v>10</v>
      </c>
      <c r="Q26" s="21">
        <f>SUM(R26:X26)/6</f>
        <v>116.66666666666667</v>
      </c>
      <c r="R26" s="34">
        <v>100</v>
      </c>
      <c r="S26" s="34">
        <v>100</v>
      </c>
      <c r="T26" s="34">
        <v>100</v>
      </c>
      <c r="U26" s="34">
        <v>100</v>
      </c>
      <c r="V26" s="34">
        <v>100</v>
      </c>
      <c r="W26" s="34">
        <v>100</v>
      </c>
      <c r="X26" s="34">
        <v>100</v>
      </c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</row>
    <row r="27" spans="1:66" s="30" customFormat="1" ht="38.25">
      <c r="A27" s="59"/>
      <c r="B27" s="62"/>
      <c r="C27" s="64"/>
      <c r="D27" s="64"/>
      <c r="E27" s="82"/>
      <c r="F27" s="19" t="s">
        <v>72</v>
      </c>
      <c r="G27" s="20">
        <f>H27+I27+J27+K27+L27+N27+M27</f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2" t="s">
        <v>77</v>
      </c>
      <c r="P27" s="33" t="s">
        <v>10</v>
      </c>
      <c r="Q27" s="21">
        <f>X27</f>
        <v>100</v>
      </c>
      <c r="R27" s="34">
        <v>70</v>
      </c>
      <c r="S27" s="34">
        <v>75</v>
      </c>
      <c r="T27" s="34">
        <v>85</v>
      </c>
      <c r="U27" s="34">
        <v>90</v>
      </c>
      <c r="V27" s="34">
        <v>95</v>
      </c>
      <c r="W27" s="34">
        <v>100</v>
      </c>
      <c r="X27" s="34">
        <v>100</v>
      </c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</row>
    <row r="28" spans="1:66" s="30" customFormat="1" ht="38.25">
      <c r="A28" s="59"/>
      <c r="B28" s="62"/>
      <c r="C28" s="64"/>
      <c r="D28" s="64"/>
      <c r="E28" s="82"/>
      <c r="F28" s="19" t="s">
        <v>32</v>
      </c>
      <c r="G28" s="20">
        <f>H28+I28+J28+K28+L28+N28+M28</f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2" t="s">
        <v>78</v>
      </c>
      <c r="P28" s="33" t="s">
        <v>11</v>
      </c>
      <c r="Q28" s="21">
        <f>SUM(R28:X28)</f>
        <v>70</v>
      </c>
      <c r="R28" s="34">
        <v>10</v>
      </c>
      <c r="S28" s="34">
        <v>10</v>
      </c>
      <c r="T28" s="34">
        <v>10</v>
      </c>
      <c r="U28" s="34">
        <v>10</v>
      </c>
      <c r="V28" s="34">
        <v>10</v>
      </c>
      <c r="W28" s="34">
        <v>10</v>
      </c>
      <c r="X28" s="34">
        <v>10</v>
      </c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</row>
    <row r="29" spans="1:66" s="30" customFormat="1" ht="38.25">
      <c r="A29" s="60"/>
      <c r="B29" s="63"/>
      <c r="C29" s="65"/>
      <c r="D29" s="65"/>
      <c r="E29" s="83"/>
      <c r="F29" s="35" t="s">
        <v>33</v>
      </c>
      <c r="G29" s="20">
        <f>H29+I29+J29+K29+L29+N29+M29</f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2" t="s">
        <v>79</v>
      </c>
      <c r="P29" s="33" t="s">
        <v>10</v>
      </c>
      <c r="Q29" s="21">
        <f>X29</f>
        <v>100</v>
      </c>
      <c r="R29" s="34">
        <v>70</v>
      </c>
      <c r="S29" s="34">
        <v>75</v>
      </c>
      <c r="T29" s="34">
        <v>85</v>
      </c>
      <c r="U29" s="34">
        <v>90</v>
      </c>
      <c r="V29" s="34">
        <v>95</v>
      </c>
      <c r="W29" s="34">
        <v>100</v>
      </c>
      <c r="X29" s="34">
        <v>100</v>
      </c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</row>
    <row r="30" spans="1:66" s="30" customFormat="1" ht="38.25">
      <c r="A30" s="58" t="s">
        <v>37</v>
      </c>
      <c r="B30" s="61" t="s">
        <v>39</v>
      </c>
      <c r="C30" s="64" t="s">
        <v>26</v>
      </c>
      <c r="D30" s="64" t="s">
        <v>166</v>
      </c>
      <c r="E30" s="81" t="s">
        <v>103</v>
      </c>
      <c r="F30" s="19" t="s">
        <v>21</v>
      </c>
      <c r="G30" s="17">
        <f>G31+G32+G33+G34</f>
        <v>588925.38</v>
      </c>
      <c r="H30" s="17">
        <f t="shared" ref="H30:N30" si="8">H31+H32+H33+H34</f>
        <v>80000</v>
      </c>
      <c r="I30" s="17">
        <f t="shared" si="8"/>
        <v>508925.38</v>
      </c>
      <c r="J30" s="17">
        <f t="shared" si="8"/>
        <v>0</v>
      </c>
      <c r="K30" s="17">
        <f t="shared" si="8"/>
        <v>0</v>
      </c>
      <c r="L30" s="17">
        <f t="shared" si="8"/>
        <v>0</v>
      </c>
      <c r="M30" s="17">
        <f>M31+M32+M33+M34</f>
        <v>0</v>
      </c>
      <c r="N30" s="17">
        <f t="shared" si="8"/>
        <v>0</v>
      </c>
      <c r="O30" s="32" t="s">
        <v>80</v>
      </c>
      <c r="P30" s="30" t="s">
        <v>11</v>
      </c>
      <c r="Q30" s="21">
        <f>X30</f>
        <v>19</v>
      </c>
      <c r="R30" s="30">
        <v>17</v>
      </c>
      <c r="S30" s="30">
        <v>17</v>
      </c>
      <c r="T30" s="30">
        <v>18</v>
      </c>
      <c r="U30" s="30">
        <v>18</v>
      </c>
      <c r="V30" s="30">
        <v>19</v>
      </c>
      <c r="W30" s="30">
        <v>19</v>
      </c>
      <c r="X30" s="30">
        <v>19</v>
      </c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</row>
    <row r="31" spans="1:66" s="30" customFormat="1" ht="63.75">
      <c r="A31" s="59"/>
      <c r="B31" s="62"/>
      <c r="C31" s="64"/>
      <c r="D31" s="64"/>
      <c r="E31" s="82"/>
      <c r="F31" s="19" t="s">
        <v>31</v>
      </c>
      <c r="G31" s="20">
        <f>H31+I31+J31+K31+L31+N31+M31</f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2" t="s">
        <v>81</v>
      </c>
      <c r="P31" s="30" t="s">
        <v>10</v>
      </c>
      <c r="Q31" s="36">
        <f>X31</f>
        <v>78</v>
      </c>
      <c r="R31" s="30">
        <v>73</v>
      </c>
      <c r="S31" s="30">
        <v>74</v>
      </c>
      <c r="T31" s="30">
        <v>75</v>
      </c>
      <c r="U31" s="30">
        <v>76</v>
      </c>
      <c r="V31" s="30">
        <v>77</v>
      </c>
      <c r="W31" s="30">
        <v>78</v>
      </c>
      <c r="X31" s="30">
        <v>78</v>
      </c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</row>
    <row r="32" spans="1:66" s="30" customFormat="1" ht="96" customHeight="1">
      <c r="A32" s="59"/>
      <c r="B32" s="62"/>
      <c r="C32" s="64"/>
      <c r="D32" s="64"/>
      <c r="E32" s="82"/>
      <c r="F32" s="19" t="s">
        <v>72</v>
      </c>
      <c r="G32" s="20">
        <f>H32+I32+J32+K32+L32+N32+M32</f>
        <v>588925.38</v>
      </c>
      <c r="H32" s="37">
        <v>80000</v>
      </c>
      <c r="I32" s="31">
        <v>508925.38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96" t="s">
        <v>82</v>
      </c>
      <c r="P32" s="93" t="s">
        <v>11</v>
      </c>
      <c r="Q32" s="153">
        <f>X32</f>
        <v>397</v>
      </c>
      <c r="R32" s="78">
        <v>380</v>
      </c>
      <c r="S32" s="78">
        <v>383</v>
      </c>
      <c r="T32" s="78">
        <v>384</v>
      </c>
      <c r="U32" s="78">
        <v>397</v>
      </c>
      <c r="V32" s="78">
        <v>397</v>
      </c>
      <c r="W32" s="78">
        <v>397</v>
      </c>
      <c r="X32" s="78">
        <v>397</v>
      </c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</row>
    <row r="33" spans="1:66" s="30" customFormat="1" ht="25.5" customHeight="1">
      <c r="A33" s="59"/>
      <c r="B33" s="62"/>
      <c r="C33" s="64"/>
      <c r="D33" s="64"/>
      <c r="E33" s="82"/>
      <c r="F33" s="19" t="s">
        <v>32</v>
      </c>
      <c r="G33" s="20">
        <f>H33+I33+J33+K33+L33+N33+M33</f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97"/>
      <c r="P33" s="94"/>
      <c r="Q33" s="154"/>
      <c r="R33" s="78"/>
      <c r="S33" s="78"/>
      <c r="T33" s="78"/>
      <c r="U33" s="78"/>
      <c r="V33" s="78"/>
      <c r="W33" s="78"/>
      <c r="X33" s="78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</row>
    <row r="34" spans="1:66" s="30" customFormat="1">
      <c r="A34" s="60"/>
      <c r="B34" s="63"/>
      <c r="C34" s="65"/>
      <c r="D34" s="65"/>
      <c r="E34" s="83"/>
      <c r="F34" s="35" t="s">
        <v>33</v>
      </c>
      <c r="G34" s="20">
        <f>H34+I34+J34+K34+L34+N34+M34</f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98"/>
      <c r="P34" s="95"/>
      <c r="Q34" s="155"/>
      <c r="R34" s="78"/>
      <c r="S34" s="78"/>
      <c r="T34" s="78"/>
      <c r="U34" s="78"/>
      <c r="V34" s="78"/>
      <c r="W34" s="78"/>
      <c r="X34" s="78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</row>
    <row r="35" spans="1:66" s="30" customFormat="1" ht="17.25" customHeight="1">
      <c r="A35" s="58" t="s">
        <v>40</v>
      </c>
      <c r="B35" s="61" t="s">
        <v>169</v>
      </c>
      <c r="C35" s="64" t="s">
        <v>26</v>
      </c>
      <c r="D35" s="64" t="s">
        <v>166</v>
      </c>
      <c r="E35" s="81" t="s">
        <v>103</v>
      </c>
      <c r="F35" s="19" t="s">
        <v>21</v>
      </c>
      <c r="G35" s="17">
        <f t="shared" ref="G35:N35" si="9">G36+G37+G38+G39</f>
        <v>281581339.87</v>
      </c>
      <c r="H35" s="17">
        <f>H36+H37+H38+H39</f>
        <v>36639946</v>
      </c>
      <c r="I35" s="17">
        <f t="shared" si="9"/>
        <v>37930075.68</v>
      </c>
      <c r="J35" s="17">
        <f t="shared" si="9"/>
        <v>44155726.939999998</v>
      </c>
      <c r="K35" s="17">
        <f t="shared" si="9"/>
        <v>48727025</v>
      </c>
      <c r="L35" s="17">
        <f t="shared" si="9"/>
        <v>54968574.25</v>
      </c>
      <c r="M35" s="17">
        <f>M36+M37+M38+M39</f>
        <v>29579996</v>
      </c>
      <c r="N35" s="17">
        <f t="shared" si="9"/>
        <v>29579996</v>
      </c>
      <c r="O35" s="96" t="s">
        <v>121</v>
      </c>
      <c r="P35" s="93" t="s">
        <v>10</v>
      </c>
      <c r="Q35" s="113">
        <f>X35</f>
        <v>81.739999999999995</v>
      </c>
      <c r="R35" s="79">
        <v>77.349999999999994</v>
      </c>
      <c r="S35" s="79">
        <v>75.5</v>
      </c>
      <c r="T35" s="79">
        <v>81.739999999999995</v>
      </c>
      <c r="U35" s="79">
        <v>81.739999999999995</v>
      </c>
      <c r="V35" s="78">
        <v>81.739999999999995</v>
      </c>
      <c r="W35" s="78">
        <v>81.739999999999995</v>
      </c>
      <c r="X35" s="78">
        <v>81.739999999999995</v>
      </c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</row>
    <row r="36" spans="1:66" s="30" customFormat="1" ht="12.75" customHeight="1">
      <c r="A36" s="59"/>
      <c r="B36" s="62"/>
      <c r="C36" s="64"/>
      <c r="D36" s="64"/>
      <c r="E36" s="82"/>
      <c r="F36" s="19" t="s">
        <v>31</v>
      </c>
      <c r="G36" s="20">
        <f>H36+I36+J36+K36+L36+N36+M36</f>
        <v>163068223.06999999</v>
      </c>
      <c r="H36" s="31">
        <v>24267121.940000001</v>
      </c>
      <c r="I36" s="31">
        <v>23861145.32</v>
      </c>
      <c r="J36" s="31">
        <f>24834145.39</f>
        <v>24834145.390000001</v>
      </c>
      <c r="K36" s="31">
        <v>15223011.57</v>
      </c>
      <c r="L36" s="31">
        <v>15722806.85</v>
      </c>
      <c r="M36" s="31">
        <v>29579996</v>
      </c>
      <c r="N36" s="31">
        <v>29579996</v>
      </c>
      <c r="O36" s="97"/>
      <c r="P36" s="94"/>
      <c r="Q36" s="114"/>
      <c r="R36" s="79"/>
      <c r="S36" s="79"/>
      <c r="T36" s="79"/>
      <c r="U36" s="79"/>
      <c r="V36" s="78"/>
      <c r="W36" s="78"/>
      <c r="X36" s="78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</row>
    <row r="37" spans="1:66" s="30" customFormat="1" ht="15" customHeight="1">
      <c r="A37" s="59"/>
      <c r="B37" s="62"/>
      <c r="C37" s="64"/>
      <c r="D37" s="64"/>
      <c r="E37" s="82"/>
      <c r="F37" s="19" t="s">
        <v>72</v>
      </c>
      <c r="G37" s="20">
        <f>H37+I37+J37+K37+L37+N37+M37</f>
        <v>118513116.80000001</v>
      </c>
      <c r="H37" s="31">
        <v>12372824.060000001</v>
      </c>
      <c r="I37" s="31">
        <f>9400407+4668523.36</f>
        <v>14068930.359999999</v>
      </c>
      <c r="J37" s="31">
        <f>15405797+3915784.55</f>
        <v>19321581.550000001</v>
      </c>
      <c r="K37" s="31">
        <v>33504013.43</v>
      </c>
      <c r="L37" s="31">
        <v>39245767.399999999</v>
      </c>
      <c r="M37" s="31">
        <v>0</v>
      </c>
      <c r="N37" s="31">
        <v>0</v>
      </c>
      <c r="O37" s="97"/>
      <c r="P37" s="94"/>
      <c r="Q37" s="114"/>
      <c r="R37" s="79"/>
      <c r="S37" s="79"/>
      <c r="T37" s="79"/>
      <c r="U37" s="79"/>
      <c r="V37" s="78"/>
      <c r="W37" s="78"/>
      <c r="X37" s="78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</row>
    <row r="38" spans="1:66" s="30" customFormat="1" ht="39.75" customHeight="1">
      <c r="A38" s="59"/>
      <c r="B38" s="62"/>
      <c r="C38" s="64"/>
      <c r="D38" s="64"/>
      <c r="E38" s="82"/>
      <c r="F38" s="19" t="s">
        <v>32</v>
      </c>
      <c r="G38" s="20">
        <f>H38+I38+J38+K38+L38+N38+M38</f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97"/>
      <c r="P38" s="94"/>
      <c r="Q38" s="114"/>
      <c r="R38" s="79"/>
      <c r="S38" s="79"/>
      <c r="T38" s="79"/>
      <c r="U38" s="79"/>
      <c r="V38" s="78"/>
      <c r="W38" s="78"/>
      <c r="X38" s="78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</row>
    <row r="39" spans="1:66" s="30" customFormat="1" ht="48.75" customHeight="1">
      <c r="A39" s="60"/>
      <c r="B39" s="63"/>
      <c r="C39" s="65"/>
      <c r="D39" s="65"/>
      <c r="E39" s="83"/>
      <c r="F39" s="35" t="s">
        <v>33</v>
      </c>
      <c r="G39" s="20">
        <f>H39+I39+J39+K39+L39+N39+M39</f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98"/>
      <c r="P39" s="95"/>
      <c r="Q39" s="115"/>
      <c r="R39" s="79"/>
      <c r="S39" s="79"/>
      <c r="T39" s="79"/>
      <c r="U39" s="79"/>
      <c r="V39" s="78"/>
      <c r="W39" s="78"/>
      <c r="X39" s="78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</row>
    <row r="40" spans="1:66" s="30" customFormat="1" ht="21">
      <c r="A40" s="58" t="s">
        <v>41</v>
      </c>
      <c r="B40" s="61" t="s">
        <v>42</v>
      </c>
      <c r="C40" s="64" t="s">
        <v>26</v>
      </c>
      <c r="D40" s="64" t="s">
        <v>166</v>
      </c>
      <c r="E40" s="81" t="s">
        <v>103</v>
      </c>
      <c r="F40" s="19" t="s">
        <v>21</v>
      </c>
      <c r="G40" s="17">
        <f t="shared" ref="G40:N40" si="10">G41+G42+G43+G44</f>
        <v>0</v>
      </c>
      <c r="H40" s="17">
        <f t="shared" si="10"/>
        <v>0</v>
      </c>
      <c r="I40" s="17">
        <f t="shared" si="10"/>
        <v>0</v>
      </c>
      <c r="J40" s="17">
        <f t="shared" si="10"/>
        <v>0</v>
      </c>
      <c r="K40" s="17">
        <f t="shared" si="10"/>
        <v>0</v>
      </c>
      <c r="L40" s="17">
        <f t="shared" si="10"/>
        <v>0</v>
      </c>
      <c r="M40" s="17">
        <f>M41+M42+M43+M44</f>
        <v>0</v>
      </c>
      <c r="N40" s="17">
        <f t="shared" si="10"/>
        <v>0</v>
      </c>
      <c r="O40" s="96" t="s">
        <v>83</v>
      </c>
      <c r="P40" s="93" t="s">
        <v>74</v>
      </c>
      <c r="Q40" s="113">
        <f>SUM(R40:X44)</f>
        <v>4</v>
      </c>
      <c r="R40" s="79">
        <v>0</v>
      </c>
      <c r="S40" s="79">
        <v>0</v>
      </c>
      <c r="T40" s="79">
        <v>0</v>
      </c>
      <c r="U40" s="79">
        <v>1</v>
      </c>
      <c r="V40" s="78">
        <v>1</v>
      </c>
      <c r="W40" s="78">
        <v>1</v>
      </c>
      <c r="X40" s="78">
        <v>1</v>
      </c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</row>
    <row r="41" spans="1:66" s="30" customFormat="1" ht="15" customHeight="1">
      <c r="A41" s="59"/>
      <c r="B41" s="62"/>
      <c r="C41" s="64"/>
      <c r="D41" s="64"/>
      <c r="E41" s="82"/>
      <c r="F41" s="19" t="s">
        <v>31</v>
      </c>
      <c r="G41" s="20">
        <f>H41+I41+J41+K41+L41+N41+M41</f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97"/>
      <c r="P41" s="94"/>
      <c r="Q41" s="114"/>
      <c r="R41" s="79"/>
      <c r="S41" s="79"/>
      <c r="T41" s="79"/>
      <c r="U41" s="79"/>
      <c r="V41" s="78"/>
      <c r="W41" s="78"/>
      <c r="X41" s="78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</row>
    <row r="42" spans="1:66" s="30" customFormat="1" ht="15" customHeight="1">
      <c r="A42" s="59"/>
      <c r="B42" s="62"/>
      <c r="C42" s="64"/>
      <c r="D42" s="64"/>
      <c r="E42" s="82"/>
      <c r="F42" s="19" t="s">
        <v>72</v>
      </c>
      <c r="G42" s="20">
        <f>H42+I42+J42+K42+L42+N42+M42</f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97"/>
      <c r="P42" s="94"/>
      <c r="Q42" s="114"/>
      <c r="R42" s="79"/>
      <c r="S42" s="79"/>
      <c r="T42" s="79"/>
      <c r="U42" s="79"/>
      <c r="V42" s="78"/>
      <c r="W42" s="78"/>
      <c r="X42" s="78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</row>
    <row r="43" spans="1:66" s="30" customFormat="1" ht="15" customHeight="1">
      <c r="A43" s="59"/>
      <c r="B43" s="62"/>
      <c r="C43" s="64"/>
      <c r="D43" s="64"/>
      <c r="E43" s="82"/>
      <c r="F43" s="19" t="s">
        <v>32</v>
      </c>
      <c r="G43" s="20">
        <f>H43+I43+J43+K43+L43+N43+M43</f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97"/>
      <c r="P43" s="94"/>
      <c r="Q43" s="114"/>
      <c r="R43" s="79"/>
      <c r="S43" s="79"/>
      <c r="T43" s="79"/>
      <c r="U43" s="79"/>
      <c r="V43" s="78"/>
      <c r="W43" s="78"/>
      <c r="X43" s="78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</row>
    <row r="44" spans="1:66" s="30" customFormat="1">
      <c r="A44" s="60"/>
      <c r="B44" s="63"/>
      <c r="C44" s="65"/>
      <c r="D44" s="65"/>
      <c r="E44" s="83"/>
      <c r="F44" s="35" t="s">
        <v>33</v>
      </c>
      <c r="G44" s="20">
        <f>H44+I44+J44+K44+L44+N44+M44</f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98"/>
      <c r="P44" s="95"/>
      <c r="Q44" s="115"/>
      <c r="R44" s="79"/>
      <c r="S44" s="79"/>
      <c r="T44" s="79"/>
      <c r="U44" s="79"/>
      <c r="V44" s="78"/>
      <c r="W44" s="78"/>
      <c r="X44" s="78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</row>
    <row r="45" spans="1:66" s="30" customFormat="1" ht="21">
      <c r="A45" s="58" t="s">
        <v>130</v>
      </c>
      <c r="B45" s="61" t="s">
        <v>131</v>
      </c>
      <c r="C45" s="64" t="s">
        <v>26</v>
      </c>
      <c r="D45" s="64" t="s">
        <v>166</v>
      </c>
      <c r="E45" s="81" t="s">
        <v>103</v>
      </c>
      <c r="F45" s="19" t="s">
        <v>21</v>
      </c>
      <c r="G45" s="17">
        <f t="shared" ref="G45:N45" si="11">G46+G47+G48+G49</f>
        <v>159500</v>
      </c>
      <c r="H45" s="17">
        <f t="shared" si="11"/>
        <v>159500</v>
      </c>
      <c r="I45" s="17">
        <f t="shared" si="11"/>
        <v>0</v>
      </c>
      <c r="J45" s="17">
        <f t="shared" si="11"/>
        <v>0</v>
      </c>
      <c r="K45" s="17">
        <f t="shared" si="11"/>
        <v>0</v>
      </c>
      <c r="L45" s="17">
        <f t="shared" si="11"/>
        <v>0</v>
      </c>
      <c r="M45" s="17">
        <f>M46+M47+M48+M49</f>
        <v>0</v>
      </c>
      <c r="N45" s="17">
        <f t="shared" si="11"/>
        <v>0</v>
      </c>
      <c r="O45" s="96" t="s">
        <v>132</v>
      </c>
      <c r="P45" s="93" t="s">
        <v>11</v>
      </c>
      <c r="Q45" s="113">
        <f>SUM(R45:X49)</f>
        <v>120</v>
      </c>
      <c r="R45" s="79">
        <v>120</v>
      </c>
      <c r="S45" s="79">
        <v>0</v>
      </c>
      <c r="T45" s="79">
        <v>0</v>
      </c>
      <c r="U45" s="79">
        <v>0</v>
      </c>
      <c r="V45" s="78">
        <v>0</v>
      </c>
      <c r="W45" s="78">
        <v>0</v>
      </c>
      <c r="X45" s="78">
        <v>0</v>
      </c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</row>
    <row r="46" spans="1:66" s="30" customFormat="1" ht="15" customHeight="1">
      <c r="A46" s="59"/>
      <c r="B46" s="62"/>
      <c r="C46" s="64"/>
      <c r="D46" s="64"/>
      <c r="E46" s="82"/>
      <c r="F46" s="19" t="s">
        <v>31</v>
      </c>
      <c r="G46" s="20">
        <f>H46+I46+J46+K46+L46+N46+M46</f>
        <v>159500</v>
      </c>
      <c r="H46" s="31">
        <v>159500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97"/>
      <c r="P46" s="94"/>
      <c r="Q46" s="114"/>
      <c r="R46" s="79"/>
      <c r="S46" s="79"/>
      <c r="T46" s="79"/>
      <c r="U46" s="79"/>
      <c r="V46" s="78"/>
      <c r="W46" s="78"/>
      <c r="X46" s="78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</row>
    <row r="47" spans="1:66" s="30" customFormat="1" ht="15" customHeight="1">
      <c r="A47" s="59"/>
      <c r="B47" s="62"/>
      <c r="C47" s="64"/>
      <c r="D47" s="64"/>
      <c r="E47" s="82"/>
      <c r="F47" s="19" t="s">
        <v>72</v>
      </c>
      <c r="G47" s="20">
        <f>H47+I47+J47+K47+L47+N47+M47</f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97"/>
      <c r="P47" s="94"/>
      <c r="Q47" s="114"/>
      <c r="R47" s="79"/>
      <c r="S47" s="79"/>
      <c r="T47" s="79"/>
      <c r="U47" s="79"/>
      <c r="V47" s="78"/>
      <c r="W47" s="78"/>
      <c r="X47" s="78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</row>
    <row r="48" spans="1:66" s="30" customFormat="1" ht="15" customHeight="1">
      <c r="A48" s="59"/>
      <c r="B48" s="62"/>
      <c r="C48" s="64"/>
      <c r="D48" s="64"/>
      <c r="E48" s="82"/>
      <c r="F48" s="19" t="s">
        <v>32</v>
      </c>
      <c r="G48" s="20">
        <f>H48+I48+J48+K48+L48+N48+M48</f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97"/>
      <c r="P48" s="94"/>
      <c r="Q48" s="114"/>
      <c r="R48" s="79"/>
      <c r="S48" s="79"/>
      <c r="T48" s="79"/>
      <c r="U48" s="79"/>
      <c r="V48" s="78"/>
      <c r="W48" s="78"/>
      <c r="X48" s="78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</row>
    <row r="49" spans="1:66" s="30" customFormat="1">
      <c r="A49" s="60"/>
      <c r="B49" s="63"/>
      <c r="C49" s="65"/>
      <c r="D49" s="65"/>
      <c r="E49" s="83"/>
      <c r="F49" s="35" t="s">
        <v>33</v>
      </c>
      <c r="G49" s="20">
        <f>H49+I49+J49+K49+L49+N49+M49</f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98"/>
      <c r="P49" s="95"/>
      <c r="Q49" s="115"/>
      <c r="R49" s="79"/>
      <c r="S49" s="79"/>
      <c r="T49" s="79"/>
      <c r="U49" s="79"/>
      <c r="V49" s="78"/>
      <c r="W49" s="78"/>
      <c r="X49" s="78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</row>
    <row r="50" spans="1:66" s="30" customFormat="1" ht="27.6" customHeight="1">
      <c r="A50" s="58" t="s">
        <v>12</v>
      </c>
      <c r="B50" s="119" t="s">
        <v>104</v>
      </c>
      <c r="C50" s="64" t="s">
        <v>26</v>
      </c>
      <c r="D50" s="64" t="s">
        <v>166</v>
      </c>
      <c r="E50" s="66" t="s">
        <v>94</v>
      </c>
      <c r="F50" s="19" t="s">
        <v>21</v>
      </c>
      <c r="G50" s="31">
        <f>G51+G52+G53+G54</f>
        <v>5336968.59</v>
      </c>
      <c r="H50" s="31">
        <f t="shared" ref="H50:N50" si="12">H51+H52+H53+H54</f>
        <v>510919.51</v>
      </c>
      <c r="I50" s="31">
        <f t="shared" si="12"/>
        <v>856848.46</v>
      </c>
      <c r="J50" s="31">
        <f t="shared" si="12"/>
        <v>795078.96</v>
      </c>
      <c r="K50" s="31">
        <f t="shared" si="12"/>
        <v>855676.44</v>
      </c>
      <c r="L50" s="31">
        <f t="shared" si="12"/>
        <v>1175298.4700000002</v>
      </c>
      <c r="M50" s="31">
        <f>M51+M52+M53+M54</f>
        <v>478784</v>
      </c>
      <c r="N50" s="31">
        <f t="shared" si="12"/>
        <v>664362.75</v>
      </c>
      <c r="O50" s="10" t="s">
        <v>14</v>
      </c>
      <c r="P50" s="10" t="s">
        <v>14</v>
      </c>
      <c r="Q50" s="14" t="s">
        <v>14</v>
      </c>
      <c r="R50" s="10" t="s">
        <v>14</v>
      </c>
      <c r="S50" s="10" t="s">
        <v>14</v>
      </c>
      <c r="T50" s="10" t="s">
        <v>14</v>
      </c>
      <c r="U50" s="10" t="s">
        <v>14</v>
      </c>
      <c r="V50" s="10" t="s">
        <v>14</v>
      </c>
      <c r="W50" s="10" t="s">
        <v>14</v>
      </c>
      <c r="X50" s="10" t="s">
        <v>14</v>
      </c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</row>
    <row r="51" spans="1:66" s="30" customFormat="1" ht="26.25" customHeight="1">
      <c r="A51" s="59"/>
      <c r="B51" s="120"/>
      <c r="C51" s="64"/>
      <c r="D51" s="64"/>
      <c r="E51" s="67"/>
      <c r="F51" s="19" t="s">
        <v>31</v>
      </c>
      <c r="G51" s="31">
        <f>H51+I51+J51+K51+L51+N51+M51</f>
        <v>4546338.99</v>
      </c>
      <c r="H51" s="31">
        <f t="shared" ref="H51:N51" si="13">H56</f>
        <v>410919.51</v>
      </c>
      <c r="I51" s="31">
        <f t="shared" si="13"/>
        <v>669623.88</v>
      </c>
      <c r="J51" s="31">
        <f t="shared" si="13"/>
        <v>609897.93999999994</v>
      </c>
      <c r="K51" s="31">
        <f t="shared" si="13"/>
        <v>687327.44</v>
      </c>
      <c r="L51" s="31">
        <f t="shared" si="13"/>
        <v>1025423.4700000001</v>
      </c>
      <c r="M51" s="31">
        <f>M56</f>
        <v>478784</v>
      </c>
      <c r="N51" s="31">
        <f t="shared" si="13"/>
        <v>664362.75</v>
      </c>
      <c r="O51" s="10" t="s">
        <v>14</v>
      </c>
      <c r="P51" s="10" t="s">
        <v>14</v>
      </c>
      <c r="Q51" s="14" t="s">
        <v>14</v>
      </c>
      <c r="R51" s="10" t="s">
        <v>14</v>
      </c>
      <c r="S51" s="10" t="s">
        <v>14</v>
      </c>
      <c r="T51" s="10" t="s">
        <v>14</v>
      </c>
      <c r="U51" s="10" t="s">
        <v>14</v>
      </c>
      <c r="V51" s="10" t="s">
        <v>14</v>
      </c>
      <c r="W51" s="10" t="s">
        <v>14</v>
      </c>
      <c r="X51" s="10" t="s">
        <v>14</v>
      </c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</row>
    <row r="52" spans="1:66" s="30" customFormat="1" ht="51" customHeight="1">
      <c r="A52" s="59"/>
      <c r="B52" s="120"/>
      <c r="C52" s="64"/>
      <c r="D52" s="64"/>
      <c r="E52" s="67"/>
      <c r="F52" s="19" t="s">
        <v>72</v>
      </c>
      <c r="G52" s="31">
        <f>H52+I52+J52+K52+L52+N52+M52</f>
        <v>790629.6</v>
      </c>
      <c r="H52" s="31">
        <f t="shared" ref="H52:N52" si="14">H57</f>
        <v>100000</v>
      </c>
      <c r="I52" s="31">
        <f t="shared" si="14"/>
        <v>187224.58</v>
      </c>
      <c r="J52" s="31">
        <f t="shared" si="14"/>
        <v>185181.02</v>
      </c>
      <c r="K52" s="31">
        <f t="shared" si="14"/>
        <v>168349</v>
      </c>
      <c r="L52" s="31">
        <f t="shared" si="14"/>
        <v>149875</v>
      </c>
      <c r="M52" s="31">
        <f>M57</f>
        <v>0</v>
      </c>
      <c r="N52" s="31">
        <f t="shared" si="14"/>
        <v>0</v>
      </c>
      <c r="O52" s="10" t="s">
        <v>14</v>
      </c>
      <c r="P52" s="10" t="s">
        <v>14</v>
      </c>
      <c r="Q52" s="14" t="s">
        <v>14</v>
      </c>
      <c r="R52" s="10" t="s">
        <v>14</v>
      </c>
      <c r="S52" s="10" t="s">
        <v>14</v>
      </c>
      <c r="T52" s="10" t="s">
        <v>14</v>
      </c>
      <c r="U52" s="10" t="s">
        <v>14</v>
      </c>
      <c r="V52" s="10" t="s">
        <v>14</v>
      </c>
      <c r="W52" s="10" t="s">
        <v>14</v>
      </c>
      <c r="X52" s="10" t="s">
        <v>14</v>
      </c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</row>
    <row r="53" spans="1:66" s="30" customFormat="1" ht="33.75" customHeight="1">
      <c r="A53" s="59"/>
      <c r="B53" s="120"/>
      <c r="C53" s="64"/>
      <c r="D53" s="64"/>
      <c r="E53" s="67"/>
      <c r="F53" s="19" t="s">
        <v>32</v>
      </c>
      <c r="G53" s="31">
        <f>H53+I53+J53+K53+L53+N53+M53</f>
        <v>0</v>
      </c>
      <c r="H53" s="31">
        <f t="shared" ref="H53:N53" si="15">H58</f>
        <v>0</v>
      </c>
      <c r="I53" s="31">
        <f t="shared" si="15"/>
        <v>0</v>
      </c>
      <c r="J53" s="31">
        <f t="shared" si="15"/>
        <v>0</v>
      </c>
      <c r="K53" s="31">
        <f t="shared" si="15"/>
        <v>0</v>
      </c>
      <c r="L53" s="31">
        <f t="shared" si="15"/>
        <v>0</v>
      </c>
      <c r="M53" s="31">
        <f>M58</f>
        <v>0</v>
      </c>
      <c r="N53" s="31">
        <f t="shared" si="15"/>
        <v>0</v>
      </c>
      <c r="O53" s="10" t="s">
        <v>14</v>
      </c>
      <c r="P53" s="10" t="s">
        <v>14</v>
      </c>
      <c r="Q53" s="14" t="s">
        <v>14</v>
      </c>
      <c r="R53" s="10" t="s">
        <v>14</v>
      </c>
      <c r="S53" s="10" t="s">
        <v>14</v>
      </c>
      <c r="T53" s="10" t="s">
        <v>14</v>
      </c>
      <c r="U53" s="10" t="s">
        <v>14</v>
      </c>
      <c r="V53" s="10" t="s">
        <v>14</v>
      </c>
      <c r="W53" s="10" t="s">
        <v>14</v>
      </c>
      <c r="X53" s="10" t="s">
        <v>14</v>
      </c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</row>
    <row r="54" spans="1:66" s="30" customFormat="1" ht="38.85" customHeight="1">
      <c r="A54" s="60"/>
      <c r="B54" s="121"/>
      <c r="C54" s="65"/>
      <c r="D54" s="65"/>
      <c r="E54" s="68"/>
      <c r="F54" s="35" t="s">
        <v>33</v>
      </c>
      <c r="G54" s="31">
        <f>H54+I54+J54+K54+L54+N54+M54</f>
        <v>0</v>
      </c>
      <c r="H54" s="31">
        <f t="shared" ref="H54:N54" si="16">H59</f>
        <v>0</v>
      </c>
      <c r="I54" s="31">
        <f t="shared" si="16"/>
        <v>0</v>
      </c>
      <c r="J54" s="31">
        <f t="shared" si="16"/>
        <v>0</v>
      </c>
      <c r="K54" s="31">
        <f t="shared" si="16"/>
        <v>0</v>
      </c>
      <c r="L54" s="31">
        <f t="shared" si="16"/>
        <v>0</v>
      </c>
      <c r="M54" s="31">
        <f>M59</f>
        <v>0</v>
      </c>
      <c r="N54" s="31">
        <f t="shared" si="16"/>
        <v>0</v>
      </c>
      <c r="O54" s="10" t="s">
        <v>14</v>
      </c>
      <c r="P54" s="10" t="s">
        <v>14</v>
      </c>
      <c r="Q54" s="14" t="s">
        <v>14</v>
      </c>
      <c r="R54" s="10" t="s">
        <v>14</v>
      </c>
      <c r="S54" s="10" t="s">
        <v>14</v>
      </c>
      <c r="T54" s="10" t="s">
        <v>14</v>
      </c>
      <c r="U54" s="10" t="s">
        <v>14</v>
      </c>
      <c r="V54" s="10" t="s">
        <v>14</v>
      </c>
      <c r="W54" s="10" t="s">
        <v>14</v>
      </c>
      <c r="X54" s="10" t="s">
        <v>14</v>
      </c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</row>
    <row r="55" spans="1:66" s="30" customFormat="1" ht="23.85" customHeight="1">
      <c r="A55" s="122" t="s">
        <v>13</v>
      </c>
      <c r="B55" s="107" t="s">
        <v>43</v>
      </c>
      <c r="C55" s="64" t="s">
        <v>26</v>
      </c>
      <c r="D55" s="64" t="s">
        <v>166</v>
      </c>
      <c r="E55" s="66" t="s">
        <v>94</v>
      </c>
      <c r="F55" s="19" t="s">
        <v>21</v>
      </c>
      <c r="G55" s="31">
        <f t="shared" ref="G55:N55" si="17">G56+G57+G58+G59</f>
        <v>5336968.59</v>
      </c>
      <c r="H55" s="31">
        <f t="shared" si="17"/>
        <v>510919.51</v>
      </c>
      <c r="I55" s="31">
        <f>I56+I57+I58+I59</f>
        <v>856848.46</v>
      </c>
      <c r="J55" s="31">
        <f t="shared" si="17"/>
        <v>795078.96</v>
      </c>
      <c r="K55" s="31">
        <f t="shared" si="17"/>
        <v>855676.44</v>
      </c>
      <c r="L55" s="31">
        <f t="shared" si="17"/>
        <v>1175298.4700000002</v>
      </c>
      <c r="M55" s="31">
        <f>M56+M57+M58+M59</f>
        <v>478784</v>
      </c>
      <c r="N55" s="31">
        <f t="shared" si="17"/>
        <v>664362.75</v>
      </c>
      <c r="O55" s="10" t="s">
        <v>14</v>
      </c>
      <c r="P55" s="10" t="s">
        <v>14</v>
      </c>
      <c r="Q55" s="14" t="s">
        <v>14</v>
      </c>
      <c r="R55" s="10" t="s">
        <v>14</v>
      </c>
      <c r="S55" s="10" t="s">
        <v>14</v>
      </c>
      <c r="T55" s="10" t="s">
        <v>14</v>
      </c>
      <c r="U55" s="10" t="s">
        <v>14</v>
      </c>
      <c r="V55" s="10" t="s">
        <v>14</v>
      </c>
      <c r="W55" s="10" t="s">
        <v>14</v>
      </c>
      <c r="X55" s="10" t="s">
        <v>14</v>
      </c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</row>
    <row r="56" spans="1:66" s="30" customFormat="1" ht="54" customHeight="1">
      <c r="A56" s="123"/>
      <c r="B56" s="108"/>
      <c r="C56" s="64"/>
      <c r="D56" s="64"/>
      <c r="E56" s="67"/>
      <c r="F56" s="19" t="s">
        <v>31</v>
      </c>
      <c r="G56" s="31">
        <f>H56+I56+J56+K56+L56+N56+M56</f>
        <v>4546338.99</v>
      </c>
      <c r="H56" s="31">
        <f>H61+H66+H71+H76</f>
        <v>410919.51</v>
      </c>
      <c r="I56" s="31">
        <f t="shared" ref="I56:N56" si="18">I61+I66+I71+I76+I81</f>
        <v>669623.88</v>
      </c>
      <c r="J56" s="31">
        <f t="shared" si="18"/>
        <v>609897.93999999994</v>
      </c>
      <c r="K56" s="31">
        <f t="shared" si="18"/>
        <v>687327.44</v>
      </c>
      <c r="L56" s="31">
        <f t="shared" si="18"/>
        <v>1025423.4700000001</v>
      </c>
      <c r="M56" s="31">
        <f t="shared" si="18"/>
        <v>478784</v>
      </c>
      <c r="N56" s="31">
        <f t="shared" si="18"/>
        <v>664362.75</v>
      </c>
      <c r="O56" s="10" t="s">
        <v>14</v>
      </c>
      <c r="P56" s="10" t="s">
        <v>14</v>
      </c>
      <c r="Q56" s="14" t="s">
        <v>14</v>
      </c>
      <c r="R56" s="10" t="s">
        <v>14</v>
      </c>
      <c r="S56" s="10" t="s">
        <v>14</v>
      </c>
      <c r="T56" s="10" t="s">
        <v>14</v>
      </c>
      <c r="U56" s="10" t="s">
        <v>14</v>
      </c>
      <c r="V56" s="10" t="s">
        <v>14</v>
      </c>
      <c r="W56" s="10" t="s">
        <v>14</v>
      </c>
      <c r="X56" s="10" t="s">
        <v>14</v>
      </c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</row>
    <row r="57" spans="1:66" s="30" customFormat="1" ht="34.5" customHeight="1">
      <c r="A57" s="123"/>
      <c r="B57" s="108"/>
      <c r="C57" s="64"/>
      <c r="D57" s="64"/>
      <c r="E57" s="67"/>
      <c r="F57" s="19" t="s">
        <v>72</v>
      </c>
      <c r="G57" s="31">
        <f>H57+I57+J57+K57+L57+N57+M57</f>
        <v>790629.6</v>
      </c>
      <c r="H57" s="31">
        <f>H77</f>
        <v>100000</v>
      </c>
      <c r="I57" s="31">
        <f>I62+I67+I72+I77+I82</f>
        <v>187224.58</v>
      </c>
      <c r="J57" s="31">
        <f t="shared" ref="J57:N59" si="19">J62+J67+J72+J77+J82</f>
        <v>185181.02</v>
      </c>
      <c r="K57" s="31">
        <f t="shared" si="19"/>
        <v>168349</v>
      </c>
      <c r="L57" s="31">
        <f t="shared" si="19"/>
        <v>149875</v>
      </c>
      <c r="M57" s="31">
        <f>M62+M67+M72+M77+M82</f>
        <v>0</v>
      </c>
      <c r="N57" s="31">
        <f t="shared" si="19"/>
        <v>0</v>
      </c>
      <c r="O57" s="10" t="s">
        <v>14</v>
      </c>
      <c r="P57" s="10" t="s">
        <v>14</v>
      </c>
      <c r="Q57" s="14" t="s">
        <v>14</v>
      </c>
      <c r="R57" s="10" t="s">
        <v>14</v>
      </c>
      <c r="S57" s="10" t="s">
        <v>14</v>
      </c>
      <c r="T57" s="10" t="s">
        <v>14</v>
      </c>
      <c r="U57" s="10" t="s">
        <v>14</v>
      </c>
      <c r="V57" s="10" t="s">
        <v>14</v>
      </c>
      <c r="W57" s="10" t="s">
        <v>14</v>
      </c>
      <c r="X57" s="10" t="s">
        <v>14</v>
      </c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</row>
    <row r="58" spans="1:66" s="30" customFormat="1" ht="74.25" customHeight="1">
      <c r="A58" s="123"/>
      <c r="B58" s="108"/>
      <c r="C58" s="64"/>
      <c r="D58" s="64"/>
      <c r="E58" s="67"/>
      <c r="F58" s="19" t="s">
        <v>32</v>
      </c>
      <c r="G58" s="31">
        <f>H58+I58+J58+K58+L58+N58+M58</f>
        <v>0</v>
      </c>
      <c r="H58" s="31">
        <f>H63+H68+H73</f>
        <v>0</v>
      </c>
      <c r="I58" s="31">
        <f>I63+I68+I73</f>
        <v>0</v>
      </c>
      <c r="J58" s="31">
        <f t="shared" si="19"/>
        <v>0</v>
      </c>
      <c r="K58" s="31">
        <f t="shared" si="19"/>
        <v>0</v>
      </c>
      <c r="L58" s="31">
        <f t="shared" si="19"/>
        <v>0</v>
      </c>
      <c r="M58" s="31">
        <f>M63+M68+M73+M78+M83</f>
        <v>0</v>
      </c>
      <c r="N58" s="31">
        <f t="shared" si="19"/>
        <v>0</v>
      </c>
      <c r="O58" s="10" t="s">
        <v>14</v>
      </c>
      <c r="P58" s="10" t="s">
        <v>14</v>
      </c>
      <c r="Q58" s="14" t="s">
        <v>14</v>
      </c>
      <c r="R58" s="10" t="s">
        <v>14</v>
      </c>
      <c r="S58" s="10" t="s">
        <v>14</v>
      </c>
      <c r="T58" s="10" t="s">
        <v>14</v>
      </c>
      <c r="U58" s="10" t="s">
        <v>14</v>
      </c>
      <c r="V58" s="10" t="s">
        <v>14</v>
      </c>
      <c r="W58" s="10" t="s">
        <v>14</v>
      </c>
      <c r="X58" s="10" t="s">
        <v>14</v>
      </c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</row>
    <row r="59" spans="1:66" s="30" customFormat="1" ht="25.35" customHeight="1">
      <c r="A59" s="124"/>
      <c r="B59" s="109"/>
      <c r="C59" s="65"/>
      <c r="D59" s="65"/>
      <c r="E59" s="68"/>
      <c r="F59" s="35" t="s">
        <v>33</v>
      </c>
      <c r="G59" s="31">
        <f>H59+I59+J59+K59+L59+N59+M59</f>
        <v>0</v>
      </c>
      <c r="H59" s="31">
        <f>H64+H69+H74</f>
        <v>0</v>
      </c>
      <c r="I59" s="31">
        <f>I64+I69+I74</f>
        <v>0</v>
      </c>
      <c r="J59" s="31">
        <f t="shared" si="19"/>
        <v>0</v>
      </c>
      <c r="K59" s="31">
        <f t="shared" si="19"/>
        <v>0</v>
      </c>
      <c r="L59" s="31">
        <f t="shared" si="19"/>
        <v>0</v>
      </c>
      <c r="M59" s="31">
        <f>M64+M69+M74+M79+M84</f>
        <v>0</v>
      </c>
      <c r="N59" s="31">
        <f t="shared" si="19"/>
        <v>0</v>
      </c>
      <c r="O59" s="10" t="s">
        <v>14</v>
      </c>
      <c r="P59" s="10" t="s">
        <v>14</v>
      </c>
      <c r="Q59" s="14" t="s">
        <v>14</v>
      </c>
      <c r="R59" s="10" t="s">
        <v>14</v>
      </c>
      <c r="S59" s="10" t="s">
        <v>14</v>
      </c>
      <c r="T59" s="10" t="s">
        <v>14</v>
      </c>
      <c r="U59" s="10" t="s">
        <v>14</v>
      </c>
      <c r="V59" s="10" t="s">
        <v>14</v>
      </c>
      <c r="W59" s="10" t="s">
        <v>14</v>
      </c>
      <c r="X59" s="10" t="s">
        <v>14</v>
      </c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</row>
    <row r="60" spans="1:66" s="30" customFormat="1" ht="21" customHeight="1">
      <c r="A60" s="58" t="s">
        <v>44</v>
      </c>
      <c r="B60" s="119" t="s">
        <v>45</v>
      </c>
      <c r="C60" s="64" t="s">
        <v>26</v>
      </c>
      <c r="D60" s="64" t="s">
        <v>166</v>
      </c>
      <c r="E60" s="66" t="s">
        <v>94</v>
      </c>
      <c r="F60" s="19" t="s">
        <v>21</v>
      </c>
      <c r="G60" s="31">
        <f t="shared" ref="G60:N60" si="20">G61+G62+G63+G64</f>
        <v>4530203.7</v>
      </c>
      <c r="H60" s="31">
        <f t="shared" si="20"/>
        <v>408878.69</v>
      </c>
      <c r="I60" s="31">
        <f t="shared" si="20"/>
        <v>665802.97</v>
      </c>
      <c r="J60" s="31">
        <f t="shared" si="20"/>
        <v>606118.74</v>
      </c>
      <c r="K60" s="31">
        <f t="shared" si="20"/>
        <v>683891.75</v>
      </c>
      <c r="L60" s="31">
        <f t="shared" si="20"/>
        <v>1022364.8</v>
      </c>
      <c r="M60" s="31">
        <f>M61+M62+M63+M64</f>
        <v>478784</v>
      </c>
      <c r="N60" s="31">
        <f t="shared" si="20"/>
        <v>664362.75</v>
      </c>
      <c r="O60" s="96" t="s">
        <v>76</v>
      </c>
      <c r="P60" s="55" t="s">
        <v>10</v>
      </c>
      <c r="Q60" s="113">
        <f>X60</f>
        <v>100</v>
      </c>
      <c r="R60" s="79">
        <v>100</v>
      </c>
      <c r="S60" s="156">
        <v>100</v>
      </c>
      <c r="T60" s="79">
        <v>100</v>
      </c>
      <c r="U60" s="79">
        <v>100</v>
      </c>
      <c r="V60" s="79">
        <v>100</v>
      </c>
      <c r="W60" s="79">
        <v>100</v>
      </c>
      <c r="X60" s="79">
        <v>100</v>
      </c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</row>
    <row r="61" spans="1:66" s="30" customFormat="1">
      <c r="A61" s="59"/>
      <c r="B61" s="120"/>
      <c r="C61" s="64"/>
      <c r="D61" s="64"/>
      <c r="E61" s="67"/>
      <c r="F61" s="19" t="s">
        <v>31</v>
      </c>
      <c r="G61" s="31">
        <f>H61+I61+J61+K61+L61+N61+M61</f>
        <v>4530203.7</v>
      </c>
      <c r="H61" s="31">
        <v>408878.69</v>
      </c>
      <c r="I61" s="31">
        <v>665802.97</v>
      </c>
      <c r="J61" s="31">
        <v>606118.74</v>
      </c>
      <c r="K61" s="31">
        <v>683891.75</v>
      </c>
      <c r="L61" s="31">
        <v>1022364.8</v>
      </c>
      <c r="M61" s="31">
        <v>478784</v>
      </c>
      <c r="N61" s="31">
        <v>664362.75</v>
      </c>
      <c r="O61" s="97"/>
      <c r="P61" s="56"/>
      <c r="Q61" s="114"/>
      <c r="R61" s="79"/>
      <c r="S61" s="156"/>
      <c r="T61" s="79"/>
      <c r="U61" s="79"/>
      <c r="V61" s="79"/>
      <c r="W61" s="79"/>
      <c r="X61" s="79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</row>
    <row r="62" spans="1:66" s="30" customFormat="1">
      <c r="A62" s="59"/>
      <c r="B62" s="120"/>
      <c r="C62" s="64"/>
      <c r="D62" s="64"/>
      <c r="E62" s="67"/>
      <c r="F62" s="19" t="s">
        <v>72</v>
      </c>
      <c r="G62" s="31">
        <f>H62+I62+J62+K62+L62+N62+M62</f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97"/>
      <c r="P62" s="56"/>
      <c r="Q62" s="114"/>
      <c r="R62" s="79"/>
      <c r="S62" s="156"/>
      <c r="T62" s="79"/>
      <c r="U62" s="79"/>
      <c r="V62" s="79"/>
      <c r="W62" s="79"/>
      <c r="X62" s="79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</row>
    <row r="63" spans="1:66" s="30" customFormat="1">
      <c r="A63" s="59"/>
      <c r="B63" s="120"/>
      <c r="C63" s="64"/>
      <c r="D63" s="64"/>
      <c r="E63" s="67"/>
      <c r="F63" s="19" t="s">
        <v>32</v>
      </c>
      <c r="G63" s="31">
        <f>H63+I63+J63+K63+L63+N63+M63</f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97"/>
      <c r="P63" s="56"/>
      <c r="Q63" s="114"/>
      <c r="R63" s="79"/>
      <c r="S63" s="156"/>
      <c r="T63" s="79"/>
      <c r="U63" s="79"/>
      <c r="V63" s="79"/>
      <c r="W63" s="79"/>
      <c r="X63" s="79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</row>
    <row r="64" spans="1:66" s="30" customFormat="1">
      <c r="A64" s="60"/>
      <c r="B64" s="121"/>
      <c r="C64" s="65"/>
      <c r="D64" s="65"/>
      <c r="E64" s="68"/>
      <c r="F64" s="35" t="s">
        <v>33</v>
      </c>
      <c r="G64" s="31">
        <f>H64+I64+J64+K64+L64+N64+M64</f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98"/>
      <c r="P64" s="57"/>
      <c r="Q64" s="115"/>
      <c r="R64" s="79"/>
      <c r="S64" s="156"/>
      <c r="T64" s="79"/>
      <c r="U64" s="79"/>
      <c r="V64" s="79"/>
      <c r="W64" s="79"/>
      <c r="X64" s="79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</row>
    <row r="65" spans="1:66" s="30" customFormat="1" ht="21" customHeight="1">
      <c r="A65" s="58" t="s">
        <v>46</v>
      </c>
      <c r="B65" s="119" t="s">
        <v>47</v>
      </c>
      <c r="C65" s="64" t="s">
        <v>26</v>
      </c>
      <c r="D65" s="64" t="s">
        <v>166</v>
      </c>
      <c r="E65" s="66" t="s">
        <v>94</v>
      </c>
      <c r="F65" s="19" t="s">
        <v>21</v>
      </c>
      <c r="G65" s="31">
        <f t="shared" ref="G65:N65" si="21">G66+G67+G68+G69</f>
        <v>0</v>
      </c>
      <c r="H65" s="31">
        <f t="shared" si="21"/>
        <v>0</v>
      </c>
      <c r="I65" s="31">
        <f t="shared" si="21"/>
        <v>0</v>
      </c>
      <c r="J65" s="31">
        <f t="shared" si="21"/>
        <v>0</v>
      </c>
      <c r="K65" s="31">
        <f t="shared" si="21"/>
        <v>0</v>
      </c>
      <c r="L65" s="31">
        <f t="shared" si="21"/>
        <v>0</v>
      </c>
      <c r="M65" s="31">
        <f>M66+M67+M68+M69</f>
        <v>0</v>
      </c>
      <c r="N65" s="31">
        <f t="shared" si="21"/>
        <v>0</v>
      </c>
      <c r="O65" s="96" t="s">
        <v>84</v>
      </c>
      <c r="P65" s="107" t="s">
        <v>10</v>
      </c>
      <c r="Q65" s="116">
        <f>X65</f>
        <v>2.4</v>
      </c>
      <c r="R65" s="80">
        <v>2</v>
      </c>
      <c r="S65" s="80">
        <v>2.2000000000000002</v>
      </c>
      <c r="T65" s="80">
        <v>2.2999999999999998</v>
      </c>
      <c r="U65" s="80">
        <v>2.2999999999999998</v>
      </c>
      <c r="V65" s="80">
        <v>2.2999999999999998</v>
      </c>
      <c r="W65" s="80">
        <v>2.4</v>
      </c>
      <c r="X65" s="80">
        <v>2.4</v>
      </c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</row>
    <row r="66" spans="1:66" s="30" customFormat="1">
      <c r="A66" s="59"/>
      <c r="B66" s="120"/>
      <c r="C66" s="64"/>
      <c r="D66" s="64"/>
      <c r="E66" s="67"/>
      <c r="F66" s="19" t="s">
        <v>31</v>
      </c>
      <c r="G66" s="31">
        <f>H66+I66+J66+K66+L66+N66+M66</f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97"/>
      <c r="P66" s="108"/>
      <c r="Q66" s="117"/>
      <c r="R66" s="80"/>
      <c r="S66" s="80"/>
      <c r="T66" s="80"/>
      <c r="U66" s="80"/>
      <c r="V66" s="80"/>
      <c r="W66" s="80"/>
      <c r="X66" s="80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</row>
    <row r="67" spans="1:66" s="30" customFormat="1">
      <c r="A67" s="59"/>
      <c r="B67" s="120"/>
      <c r="C67" s="64"/>
      <c r="D67" s="64"/>
      <c r="E67" s="67"/>
      <c r="F67" s="19" t="s">
        <v>72</v>
      </c>
      <c r="G67" s="31">
        <f t="shared" ref="G67:G89" si="22">H67+I67+J67+K67+L67+N67+M67</f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97"/>
      <c r="P67" s="108"/>
      <c r="Q67" s="117"/>
      <c r="R67" s="80"/>
      <c r="S67" s="80"/>
      <c r="T67" s="80"/>
      <c r="U67" s="80"/>
      <c r="V67" s="80"/>
      <c r="W67" s="80"/>
      <c r="X67" s="80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</row>
    <row r="68" spans="1:66" s="30" customFormat="1">
      <c r="A68" s="59"/>
      <c r="B68" s="120"/>
      <c r="C68" s="64"/>
      <c r="D68" s="64"/>
      <c r="E68" s="67"/>
      <c r="F68" s="19" t="s">
        <v>32</v>
      </c>
      <c r="G68" s="31">
        <f t="shared" si="22"/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97"/>
      <c r="P68" s="108"/>
      <c r="Q68" s="117"/>
      <c r="R68" s="80"/>
      <c r="S68" s="80"/>
      <c r="T68" s="80"/>
      <c r="U68" s="80"/>
      <c r="V68" s="80"/>
      <c r="W68" s="80"/>
      <c r="X68" s="80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</row>
    <row r="69" spans="1:66" s="30" customFormat="1">
      <c r="A69" s="60"/>
      <c r="B69" s="121"/>
      <c r="C69" s="65"/>
      <c r="D69" s="65"/>
      <c r="E69" s="68"/>
      <c r="F69" s="35" t="s">
        <v>33</v>
      </c>
      <c r="G69" s="31">
        <f t="shared" si="22"/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98"/>
      <c r="P69" s="109"/>
      <c r="Q69" s="118"/>
      <c r="R69" s="80"/>
      <c r="S69" s="80"/>
      <c r="T69" s="80"/>
      <c r="U69" s="80"/>
      <c r="V69" s="80"/>
      <c r="W69" s="80"/>
      <c r="X69" s="80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</row>
    <row r="70" spans="1:66" s="30" customFormat="1" ht="21" customHeight="1">
      <c r="A70" s="84" t="s">
        <v>48</v>
      </c>
      <c r="B70" s="107" t="s">
        <v>49</v>
      </c>
      <c r="C70" s="64" t="s">
        <v>26</v>
      </c>
      <c r="D70" s="64" t="s">
        <v>166</v>
      </c>
      <c r="E70" s="66" t="s">
        <v>94</v>
      </c>
      <c r="F70" s="19" t="s">
        <v>21</v>
      </c>
      <c r="G70" s="31">
        <f t="shared" ref="G70:N70" si="23">G71+G72+G73+G74</f>
        <v>0</v>
      </c>
      <c r="H70" s="31">
        <f t="shared" si="23"/>
        <v>0</v>
      </c>
      <c r="I70" s="31">
        <f t="shared" si="23"/>
        <v>0</v>
      </c>
      <c r="J70" s="31">
        <f t="shared" si="23"/>
        <v>0</v>
      </c>
      <c r="K70" s="31">
        <f t="shared" si="23"/>
        <v>0</v>
      </c>
      <c r="L70" s="31">
        <f t="shared" si="23"/>
        <v>0</v>
      </c>
      <c r="M70" s="31">
        <f>M71+M72+M73+M74</f>
        <v>0</v>
      </c>
      <c r="N70" s="31">
        <f t="shared" si="23"/>
        <v>0</v>
      </c>
      <c r="O70" s="96" t="s">
        <v>85</v>
      </c>
      <c r="P70" s="75" t="s">
        <v>11</v>
      </c>
      <c r="Q70" s="116">
        <f>X70</f>
        <v>11.7</v>
      </c>
      <c r="R70" s="74">
        <v>11.5</v>
      </c>
      <c r="S70" s="74">
        <v>11.5</v>
      </c>
      <c r="T70" s="74">
        <v>11.6</v>
      </c>
      <c r="U70" s="74">
        <v>11.6</v>
      </c>
      <c r="V70" s="74">
        <v>11.7</v>
      </c>
      <c r="W70" s="74">
        <v>11.7</v>
      </c>
      <c r="X70" s="74">
        <v>11.7</v>
      </c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</row>
    <row r="71" spans="1:66" s="30" customFormat="1">
      <c r="A71" s="85"/>
      <c r="B71" s="108"/>
      <c r="C71" s="64"/>
      <c r="D71" s="64"/>
      <c r="E71" s="67"/>
      <c r="F71" s="19" t="s">
        <v>31</v>
      </c>
      <c r="G71" s="31">
        <f t="shared" si="22"/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97"/>
      <c r="P71" s="76"/>
      <c r="Q71" s="117"/>
      <c r="R71" s="74"/>
      <c r="S71" s="74"/>
      <c r="T71" s="74"/>
      <c r="U71" s="74"/>
      <c r="V71" s="74"/>
      <c r="W71" s="74"/>
      <c r="X71" s="74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</row>
    <row r="72" spans="1:66" s="30" customFormat="1">
      <c r="A72" s="85"/>
      <c r="B72" s="108"/>
      <c r="C72" s="64"/>
      <c r="D72" s="64"/>
      <c r="E72" s="67"/>
      <c r="F72" s="19" t="s">
        <v>72</v>
      </c>
      <c r="G72" s="31">
        <f t="shared" si="22"/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97"/>
      <c r="P72" s="76"/>
      <c r="Q72" s="117"/>
      <c r="R72" s="74"/>
      <c r="S72" s="74"/>
      <c r="T72" s="74"/>
      <c r="U72" s="74"/>
      <c r="V72" s="74"/>
      <c r="W72" s="74"/>
      <c r="X72" s="74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</row>
    <row r="73" spans="1:66" s="30" customFormat="1">
      <c r="A73" s="85"/>
      <c r="B73" s="108"/>
      <c r="C73" s="64"/>
      <c r="D73" s="64"/>
      <c r="E73" s="67"/>
      <c r="F73" s="19" t="s">
        <v>32</v>
      </c>
      <c r="G73" s="31">
        <f t="shared" si="22"/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97"/>
      <c r="P73" s="76"/>
      <c r="Q73" s="117"/>
      <c r="R73" s="74"/>
      <c r="S73" s="74"/>
      <c r="T73" s="74"/>
      <c r="U73" s="74"/>
      <c r="V73" s="74"/>
      <c r="W73" s="74"/>
      <c r="X73" s="74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</row>
    <row r="74" spans="1:66" s="30" customFormat="1">
      <c r="A74" s="86"/>
      <c r="B74" s="109"/>
      <c r="C74" s="65"/>
      <c r="D74" s="65"/>
      <c r="E74" s="68"/>
      <c r="F74" s="35" t="s">
        <v>33</v>
      </c>
      <c r="G74" s="31">
        <f t="shared" si="22"/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98"/>
      <c r="P74" s="77"/>
      <c r="Q74" s="118"/>
      <c r="R74" s="74"/>
      <c r="S74" s="74"/>
      <c r="T74" s="74"/>
      <c r="U74" s="74"/>
      <c r="V74" s="74"/>
      <c r="W74" s="74"/>
      <c r="X74" s="74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</row>
    <row r="75" spans="1:66" s="30" customFormat="1" ht="21">
      <c r="A75" s="84" t="s">
        <v>116</v>
      </c>
      <c r="B75" s="87" t="s">
        <v>151</v>
      </c>
      <c r="C75" s="64" t="s">
        <v>26</v>
      </c>
      <c r="D75" s="64" t="s">
        <v>166</v>
      </c>
      <c r="E75" s="66" t="s">
        <v>94</v>
      </c>
      <c r="F75" s="19" t="s">
        <v>21</v>
      </c>
      <c r="G75" s="31">
        <f t="shared" ref="G75:N75" si="24">G76+G77+G78+G79</f>
        <v>102040.82</v>
      </c>
      <c r="H75" s="31">
        <f t="shared" si="24"/>
        <v>102040.82</v>
      </c>
      <c r="I75" s="31">
        <f t="shared" si="24"/>
        <v>0</v>
      </c>
      <c r="J75" s="31">
        <f t="shared" si="24"/>
        <v>0</v>
      </c>
      <c r="K75" s="31">
        <f t="shared" si="24"/>
        <v>0</v>
      </c>
      <c r="L75" s="31">
        <f t="shared" si="24"/>
        <v>0</v>
      </c>
      <c r="M75" s="31">
        <f>M76+M77+M78+M79</f>
        <v>0</v>
      </c>
      <c r="N75" s="31">
        <f t="shared" si="24"/>
        <v>0</v>
      </c>
      <c r="O75" s="69" t="s">
        <v>119</v>
      </c>
      <c r="P75" s="75" t="s">
        <v>10</v>
      </c>
      <c r="Q75" s="116" t="s">
        <v>14</v>
      </c>
      <c r="R75" s="74">
        <v>30</v>
      </c>
      <c r="S75" s="74"/>
      <c r="T75" s="74"/>
      <c r="U75" s="74"/>
      <c r="V75" s="74"/>
      <c r="W75" s="74"/>
      <c r="X75" s="74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</row>
    <row r="76" spans="1:66" s="30" customFormat="1" ht="15" customHeight="1">
      <c r="A76" s="85"/>
      <c r="B76" s="88"/>
      <c r="C76" s="64"/>
      <c r="D76" s="64"/>
      <c r="E76" s="67"/>
      <c r="F76" s="19" t="s">
        <v>31</v>
      </c>
      <c r="G76" s="31">
        <f t="shared" si="22"/>
        <v>2040.82</v>
      </c>
      <c r="H76" s="31">
        <v>2040.82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70"/>
      <c r="P76" s="76"/>
      <c r="Q76" s="117"/>
      <c r="R76" s="74"/>
      <c r="S76" s="74"/>
      <c r="T76" s="74"/>
      <c r="U76" s="74"/>
      <c r="V76" s="74"/>
      <c r="W76" s="74"/>
      <c r="X76" s="74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</row>
    <row r="77" spans="1:66" s="30" customFormat="1" ht="15" customHeight="1">
      <c r="A77" s="85"/>
      <c r="B77" s="88"/>
      <c r="C77" s="64"/>
      <c r="D77" s="64"/>
      <c r="E77" s="67"/>
      <c r="F77" s="19" t="s">
        <v>72</v>
      </c>
      <c r="G77" s="31">
        <f t="shared" si="22"/>
        <v>100000</v>
      </c>
      <c r="H77" s="31">
        <v>100000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70"/>
      <c r="P77" s="76"/>
      <c r="Q77" s="117"/>
      <c r="R77" s="74"/>
      <c r="S77" s="74"/>
      <c r="T77" s="74"/>
      <c r="U77" s="74"/>
      <c r="V77" s="74"/>
      <c r="W77" s="74"/>
      <c r="X77" s="74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</row>
    <row r="78" spans="1:66" s="30" customFormat="1" ht="15" customHeight="1">
      <c r="A78" s="85"/>
      <c r="B78" s="88"/>
      <c r="C78" s="64"/>
      <c r="D78" s="64"/>
      <c r="E78" s="67"/>
      <c r="F78" s="19" t="s">
        <v>32</v>
      </c>
      <c r="G78" s="31">
        <f t="shared" si="22"/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70"/>
      <c r="P78" s="76"/>
      <c r="Q78" s="117"/>
      <c r="R78" s="74"/>
      <c r="S78" s="74"/>
      <c r="T78" s="74"/>
      <c r="U78" s="74"/>
      <c r="V78" s="74"/>
      <c r="W78" s="74"/>
      <c r="X78" s="74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</row>
    <row r="79" spans="1:66" s="30" customFormat="1" ht="30.75" customHeight="1">
      <c r="A79" s="86"/>
      <c r="B79" s="89"/>
      <c r="C79" s="65"/>
      <c r="D79" s="65"/>
      <c r="E79" s="68"/>
      <c r="F79" s="35" t="s">
        <v>33</v>
      </c>
      <c r="G79" s="31">
        <f t="shared" si="22"/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71"/>
      <c r="P79" s="77"/>
      <c r="Q79" s="118"/>
      <c r="R79" s="74"/>
      <c r="S79" s="74"/>
      <c r="T79" s="74"/>
      <c r="U79" s="74"/>
      <c r="V79" s="74"/>
      <c r="W79" s="74"/>
      <c r="X79" s="74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</row>
    <row r="80" spans="1:66" s="30" customFormat="1" ht="30.75" customHeight="1">
      <c r="A80" s="84" t="s">
        <v>150</v>
      </c>
      <c r="B80" s="87" t="s">
        <v>152</v>
      </c>
      <c r="C80" s="64" t="s">
        <v>26</v>
      </c>
      <c r="D80" s="64" t="s">
        <v>166</v>
      </c>
      <c r="E80" s="66" t="s">
        <v>94</v>
      </c>
      <c r="F80" s="19" t="s">
        <v>21</v>
      </c>
      <c r="G80" s="31">
        <f t="shared" ref="G80:N80" si="25">G81+G82+G83+G84</f>
        <v>704724.07</v>
      </c>
      <c r="H80" s="31">
        <f t="shared" si="25"/>
        <v>0</v>
      </c>
      <c r="I80" s="31">
        <f t="shared" si="25"/>
        <v>191045.49</v>
      </c>
      <c r="J80" s="31">
        <f t="shared" si="25"/>
        <v>188960.22</v>
      </c>
      <c r="K80" s="31">
        <f t="shared" si="25"/>
        <v>171784.69</v>
      </c>
      <c r="L80" s="31">
        <f t="shared" si="25"/>
        <v>152933.67000000001</v>
      </c>
      <c r="M80" s="31">
        <f>M81+M82+M83+M84</f>
        <v>0</v>
      </c>
      <c r="N80" s="31">
        <f t="shared" si="25"/>
        <v>0</v>
      </c>
      <c r="O80" s="69" t="s">
        <v>153</v>
      </c>
      <c r="P80" s="75" t="s">
        <v>10</v>
      </c>
      <c r="Q80" s="107">
        <v>2.2000000000000002</v>
      </c>
      <c r="R80" s="75">
        <v>0</v>
      </c>
      <c r="S80" s="75">
        <v>2.2000000000000002</v>
      </c>
      <c r="T80" s="168">
        <v>2</v>
      </c>
      <c r="U80" s="168">
        <v>2</v>
      </c>
      <c r="V80" s="75">
        <v>0</v>
      </c>
      <c r="W80" s="75">
        <v>0</v>
      </c>
      <c r="X80" s="75">
        <v>0</v>
      </c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</row>
    <row r="81" spans="1:66" s="30" customFormat="1" ht="30.75" customHeight="1">
      <c r="A81" s="85"/>
      <c r="B81" s="88"/>
      <c r="C81" s="64"/>
      <c r="D81" s="64"/>
      <c r="E81" s="67"/>
      <c r="F81" s="19" t="s">
        <v>31</v>
      </c>
      <c r="G81" s="31">
        <f t="shared" si="22"/>
        <v>14094.47</v>
      </c>
      <c r="H81" s="31">
        <v>0</v>
      </c>
      <c r="I81" s="31">
        <v>3820.91</v>
      </c>
      <c r="J81" s="31">
        <v>3779.2</v>
      </c>
      <c r="K81" s="31">
        <v>3435.69</v>
      </c>
      <c r="L81" s="31">
        <v>3058.67</v>
      </c>
      <c r="M81" s="31">
        <v>0</v>
      </c>
      <c r="N81" s="31">
        <v>0</v>
      </c>
      <c r="O81" s="70"/>
      <c r="P81" s="76"/>
      <c r="Q81" s="108"/>
      <c r="R81" s="76"/>
      <c r="S81" s="76"/>
      <c r="T81" s="169"/>
      <c r="U81" s="169"/>
      <c r="V81" s="76"/>
      <c r="W81" s="76"/>
      <c r="X81" s="76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</row>
    <row r="82" spans="1:66" s="30" customFormat="1" ht="30.75" customHeight="1">
      <c r="A82" s="85"/>
      <c r="B82" s="88"/>
      <c r="C82" s="64"/>
      <c r="D82" s="64"/>
      <c r="E82" s="67"/>
      <c r="F82" s="19" t="s">
        <v>72</v>
      </c>
      <c r="G82" s="31">
        <f t="shared" si="22"/>
        <v>690629.6</v>
      </c>
      <c r="H82" s="31">
        <v>0</v>
      </c>
      <c r="I82" s="31">
        <v>187224.58</v>
      </c>
      <c r="J82" s="31">
        <v>185181.02</v>
      </c>
      <c r="K82" s="31">
        <v>168349</v>
      </c>
      <c r="L82" s="31">
        <v>149875</v>
      </c>
      <c r="M82" s="31">
        <v>0</v>
      </c>
      <c r="N82" s="31">
        <v>0</v>
      </c>
      <c r="O82" s="70"/>
      <c r="P82" s="76"/>
      <c r="Q82" s="108"/>
      <c r="R82" s="76"/>
      <c r="S82" s="76"/>
      <c r="T82" s="169"/>
      <c r="U82" s="169"/>
      <c r="V82" s="76"/>
      <c r="W82" s="76"/>
      <c r="X82" s="76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</row>
    <row r="83" spans="1:66" s="30" customFormat="1" ht="30.75" customHeight="1">
      <c r="A83" s="85"/>
      <c r="B83" s="88"/>
      <c r="C83" s="64"/>
      <c r="D83" s="64"/>
      <c r="E83" s="67"/>
      <c r="F83" s="19" t="s">
        <v>32</v>
      </c>
      <c r="G83" s="31">
        <f t="shared" si="22"/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70"/>
      <c r="P83" s="76"/>
      <c r="Q83" s="108"/>
      <c r="R83" s="76"/>
      <c r="S83" s="76"/>
      <c r="T83" s="169"/>
      <c r="U83" s="169"/>
      <c r="V83" s="76"/>
      <c r="W83" s="76"/>
      <c r="X83" s="76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</row>
    <row r="84" spans="1:66" s="30" customFormat="1" ht="30.75" customHeight="1">
      <c r="A84" s="86"/>
      <c r="B84" s="89"/>
      <c r="C84" s="65"/>
      <c r="D84" s="65"/>
      <c r="E84" s="68"/>
      <c r="F84" s="35" t="s">
        <v>33</v>
      </c>
      <c r="G84" s="31">
        <f t="shared" si="22"/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71"/>
      <c r="P84" s="77"/>
      <c r="Q84" s="109"/>
      <c r="R84" s="77"/>
      <c r="S84" s="77"/>
      <c r="T84" s="170"/>
      <c r="U84" s="170"/>
      <c r="V84" s="77"/>
      <c r="W84" s="77"/>
      <c r="X84" s="7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</row>
    <row r="85" spans="1:66" s="30" customFormat="1" ht="14.1" customHeight="1">
      <c r="A85" s="58" t="s">
        <v>50</v>
      </c>
      <c r="B85" s="108" t="s">
        <v>105</v>
      </c>
      <c r="C85" s="64" t="s">
        <v>26</v>
      </c>
      <c r="D85" s="64" t="s">
        <v>166</v>
      </c>
      <c r="E85" s="67" t="s">
        <v>95</v>
      </c>
      <c r="F85" s="19" t="s">
        <v>21</v>
      </c>
      <c r="G85" s="31">
        <f>G86+G87+G88+G89</f>
        <v>29947147.359999999</v>
      </c>
      <c r="H85" s="31">
        <f t="shared" ref="H85:N85" si="26">H86+H87+H88+H89</f>
        <v>3837429.08</v>
      </c>
      <c r="I85" s="31">
        <f t="shared" si="26"/>
        <v>4882344.8</v>
      </c>
      <c r="J85" s="31">
        <f t="shared" si="26"/>
        <v>3761654.36</v>
      </c>
      <c r="K85" s="31">
        <f t="shared" si="26"/>
        <v>3383375.34</v>
      </c>
      <c r="L85" s="31">
        <f t="shared" si="26"/>
        <v>4934340.34</v>
      </c>
      <c r="M85" s="31">
        <f>M86+M87+M88+M89</f>
        <v>4350582.78</v>
      </c>
      <c r="N85" s="31">
        <f t="shared" si="26"/>
        <v>4797420.66</v>
      </c>
      <c r="O85" s="10" t="s">
        <v>14</v>
      </c>
      <c r="P85" s="10" t="s">
        <v>14</v>
      </c>
      <c r="Q85" s="14" t="s">
        <v>14</v>
      </c>
      <c r="R85" s="10" t="s">
        <v>14</v>
      </c>
      <c r="S85" s="10" t="s">
        <v>14</v>
      </c>
      <c r="T85" s="10" t="s">
        <v>14</v>
      </c>
      <c r="U85" s="10" t="s">
        <v>14</v>
      </c>
      <c r="V85" s="10" t="s">
        <v>14</v>
      </c>
      <c r="W85" s="10" t="s">
        <v>14</v>
      </c>
      <c r="X85" s="10" t="s">
        <v>14</v>
      </c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</row>
    <row r="86" spans="1:66" s="30" customFormat="1" ht="18" customHeight="1">
      <c r="A86" s="59"/>
      <c r="B86" s="108"/>
      <c r="C86" s="64"/>
      <c r="D86" s="64"/>
      <c r="E86" s="67"/>
      <c r="F86" s="19" t="s">
        <v>31</v>
      </c>
      <c r="G86" s="31">
        <f t="shared" si="22"/>
        <v>29947147.359999999</v>
      </c>
      <c r="H86" s="31">
        <f t="shared" ref="H86:N86" si="27">H91</f>
        <v>3837429.08</v>
      </c>
      <c r="I86" s="31">
        <f t="shared" si="27"/>
        <v>4882344.8</v>
      </c>
      <c r="J86" s="31">
        <f t="shared" si="27"/>
        <v>3761654.36</v>
      </c>
      <c r="K86" s="31">
        <f t="shared" si="27"/>
        <v>3383375.34</v>
      </c>
      <c r="L86" s="31">
        <f t="shared" si="27"/>
        <v>4934340.34</v>
      </c>
      <c r="M86" s="31">
        <f>M91</f>
        <v>4350582.78</v>
      </c>
      <c r="N86" s="31">
        <f t="shared" si="27"/>
        <v>4797420.66</v>
      </c>
      <c r="O86" s="10" t="s">
        <v>14</v>
      </c>
      <c r="P86" s="10" t="s">
        <v>14</v>
      </c>
      <c r="Q86" s="14" t="s">
        <v>14</v>
      </c>
      <c r="R86" s="10" t="s">
        <v>14</v>
      </c>
      <c r="S86" s="10" t="s">
        <v>14</v>
      </c>
      <c r="T86" s="10" t="s">
        <v>14</v>
      </c>
      <c r="U86" s="10" t="s">
        <v>14</v>
      </c>
      <c r="V86" s="10" t="s">
        <v>14</v>
      </c>
      <c r="W86" s="10" t="s">
        <v>14</v>
      </c>
      <c r="X86" s="10" t="s">
        <v>14</v>
      </c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</row>
    <row r="87" spans="1:66" s="30" customFormat="1">
      <c r="A87" s="59"/>
      <c r="B87" s="108"/>
      <c r="C87" s="64"/>
      <c r="D87" s="64"/>
      <c r="E87" s="67"/>
      <c r="F87" s="19" t="s">
        <v>72</v>
      </c>
      <c r="G87" s="31">
        <f t="shared" si="22"/>
        <v>0</v>
      </c>
      <c r="H87" s="31">
        <f t="shared" ref="H87:N87" si="28">H92</f>
        <v>0</v>
      </c>
      <c r="I87" s="31">
        <f t="shared" si="28"/>
        <v>0</v>
      </c>
      <c r="J87" s="31">
        <f t="shared" si="28"/>
        <v>0</v>
      </c>
      <c r="K87" s="31">
        <f t="shared" si="28"/>
        <v>0</v>
      </c>
      <c r="L87" s="31">
        <f t="shared" si="28"/>
        <v>0</v>
      </c>
      <c r="M87" s="31">
        <f>M92</f>
        <v>0</v>
      </c>
      <c r="N87" s="31">
        <f t="shared" si="28"/>
        <v>0</v>
      </c>
      <c r="O87" s="10" t="s">
        <v>14</v>
      </c>
      <c r="P87" s="10" t="s">
        <v>14</v>
      </c>
      <c r="Q87" s="14" t="s">
        <v>14</v>
      </c>
      <c r="R87" s="10" t="s">
        <v>14</v>
      </c>
      <c r="S87" s="10" t="s">
        <v>14</v>
      </c>
      <c r="T87" s="10" t="s">
        <v>14</v>
      </c>
      <c r="U87" s="10" t="s">
        <v>14</v>
      </c>
      <c r="V87" s="10" t="s">
        <v>14</v>
      </c>
      <c r="W87" s="10" t="s">
        <v>14</v>
      </c>
      <c r="X87" s="10" t="s">
        <v>14</v>
      </c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</row>
    <row r="88" spans="1:66" s="30" customFormat="1" ht="21" customHeight="1">
      <c r="A88" s="59"/>
      <c r="B88" s="108"/>
      <c r="C88" s="64"/>
      <c r="D88" s="64"/>
      <c r="E88" s="67"/>
      <c r="F88" s="19" t="s">
        <v>32</v>
      </c>
      <c r="G88" s="31">
        <f t="shared" si="22"/>
        <v>0</v>
      </c>
      <c r="H88" s="31">
        <f t="shared" ref="H88:N88" si="29">H93</f>
        <v>0</v>
      </c>
      <c r="I88" s="31">
        <f t="shared" si="29"/>
        <v>0</v>
      </c>
      <c r="J88" s="31">
        <f t="shared" si="29"/>
        <v>0</v>
      </c>
      <c r="K88" s="31">
        <f t="shared" si="29"/>
        <v>0</v>
      </c>
      <c r="L88" s="31">
        <f t="shared" si="29"/>
        <v>0</v>
      </c>
      <c r="M88" s="31">
        <f>M93</f>
        <v>0</v>
      </c>
      <c r="N88" s="31">
        <f t="shared" si="29"/>
        <v>0</v>
      </c>
      <c r="O88" s="10" t="s">
        <v>14</v>
      </c>
      <c r="P88" s="10" t="s">
        <v>14</v>
      </c>
      <c r="Q88" s="14" t="s">
        <v>14</v>
      </c>
      <c r="R88" s="10" t="s">
        <v>14</v>
      </c>
      <c r="S88" s="10" t="s">
        <v>14</v>
      </c>
      <c r="T88" s="10" t="s">
        <v>14</v>
      </c>
      <c r="U88" s="10" t="s">
        <v>14</v>
      </c>
      <c r="V88" s="10" t="s">
        <v>14</v>
      </c>
      <c r="W88" s="10" t="s">
        <v>14</v>
      </c>
      <c r="X88" s="10" t="s">
        <v>14</v>
      </c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</row>
    <row r="89" spans="1:66" s="30" customFormat="1" ht="27.75" customHeight="1">
      <c r="A89" s="60"/>
      <c r="B89" s="109"/>
      <c r="C89" s="65"/>
      <c r="D89" s="65"/>
      <c r="E89" s="68"/>
      <c r="F89" s="35" t="s">
        <v>33</v>
      </c>
      <c r="G89" s="31">
        <f t="shared" si="22"/>
        <v>0</v>
      </c>
      <c r="H89" s="31">
        <f t="shared" ref="H89:N89" si="30">H94</f>
        <v>0</v>
      </c>
      <c r="I89" s="31">
        <f t="shared" si="30"/>
        <v>0</v>
      </c>
      <c r="J89" s="31">
        <f t="shared" si="30"/>
        <v>0</v>
      </c>
      <c r="K89" s="31">
        <f t="shared" si="30"/>
        <v>0</v>
      </c>
      <c r="L89" s="31">
        <f t="shared" si="30"/>
        <v>0</v>
      </c>
      <c r="M89" s="31">
        <f>M94</f>
        <v>0</v>
      </c>
      <c r="N89" s="31">
        <f t="shared" si="30"/>
        <v>0</v>
      </c>
      <c r="O89" s="10" t="s">
        <v>14</v>
      </c>
      <c r="P89" s="10" t="s">
        <v>14</v>
      </c>
      <c r="Q89" s="14" t="s">
        <v>14</v>
      </c>
      <c r="R89" s="10" t="s">
        <v>14</v>
      </c>
      <c r="S89" s="10" t="s">
        <v>14</v>
      </c>
      <c r="T89" s="10" t="s">
        <v>14</v>
      </c>
      <c r="U89" s="10" t="s">
        <v>14</v>
      </c>
      <c r="V89" s="10" t="s">
        <v>14</v>
      </c>
      <c r="W89" s="10" t="s">
        <v>14</v>
      </c>
      <c r="X89" s="10" t="s">
        <v>14</v>
      </c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</row>
    <row r="90" spans="1:66" s="30" customFormat="1" ht="58.5" customHeight="1">
      <c r="A90" s="58" t="s">
        <v>51</v>
      </c>
      <c r="B90" s="61" t="s">
        <v>52</v>
      </c>
      <c r="C90" s="64" t="s">
        <v>26</v>
      </c>
      <c r="D90" s="64" t="s">
        <v>166</v>
      </c>
      <c r="E90" s="66" t="s">
        <v>95</v>
      </c>
      <c r="F90" s="19" t="s">
        <v>21</v>
      </c>
      <c r="G90" s="31">
        <f t="shared" ref="G90:N90" si="31">G91+G92+G93+G94</f>
        <v>29947147.359999999</v>
      </c>
      <c r="H90" s="31">
        <f t="shared" si="31"/>
        <v>3837429.08</v>
      </c>
      <c r="I90" s="31">
        <f t="shared" si="31"/>
        <v>4882344.8</v>
      </c>
      <c r="J90" s="31">
        <f t="shared" si="31"/>
        <v>3761654.36</v>
      </c>
      <c r="K90" s="31">
        <f t="shared" si="31"/>
        <v>3383375.34</v>
      </c>
      <c r="L90" s="31">
        <f t="shared" si="31"/>
        <v>4934340.34</v>
      </c>
      <c r="M90" s="31">
        <f>M91+M92+M93+M94</f>
        <v>4350582.78</v>
      </c>
      <c r="N90" s="31">
        <f t="shared" si="31"/>
        <v>4797420.66</v>
      </c>
      <c r="O90" s="10" t="s">
        <v>14</v>
      </c>
      <c r="P90" s="10" t="s">
        <v>14</v>
      </c>
      <c r="Q90" s="14" t="s">
        <v>14</v>
      </c>
      <c r="R90" s="10" t="s">
        <v>14</v>
      </c>
      <c r="S90" s="10" t="s">
        <v>14</v>
      </c>
      <c r="T90" s="10" t="s">
        <v>14</v>
      </c>
      <c r="U90" s="10" t="s">
        <v>14</v>
      </c>
      <c r="V90" s="10" t="s">
        <v>14</v>
      </c>
      <c r="W90" s="10" t="s">
        <v>14</v>
      </c>
      <c r="X90" s="10" t="s">
        <v>14</v>
      </c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</row>
    <row r="91" spans="1:66" s="30" customFormat="1" ht="32.25" customHeight="1">
      <c r="A91" s="59"/>
      <c r="B91" s="62"/>
      <c r="C91" s="64"/>
      <c r="D91" s="64"/>
      <c r="E91" s="67"/>
      <c r="F91" s="19" t="s">
        <v>31</v>
      </c>
      <c r="G91" s="31">
        <f>H91+I91+J91+K91+L91+N91+M91</f>
        <v>29947147.359999999</v>
      </c>
      <c r="H91" s="31">
        <f t="shared" ref="H91:N91" si="32">H96</f>
        <v>3837429.08</v>
      </c>
      <c r="I91" s="31">
        <f t="shared" si="32"/>
        <v>4882344.8</v>
      </c>
      <c r="J91" s="31">
        <f>J96+J101</f>
        <v>3761654.36</v>
      </c>
      <c r="K91" s="31">
        <f t="shared" si="32"/>
        <v>3383375.34</v>
      </c>
      <c r="L91" s="31">
        <f>L96+L101</f>
        <v>4934340.34</v>
      </c>
      <c r="M91" s="31">
        <f>M96</f>
        <v>4350582.78</v>
      </c>
      <c r="N91" s="31">
        <f t="shared" si="32"/>
        <v>4797420.66</v>
      </c>
      <c r="O91" s="10" t="s">
        <v>14</v>
      </c>
      <c r="P91" s="10" t="s">
        <v>14</v>
      </c>
      <c r="Q91" s="14" t="s">
        <v>14</v>
      </c>
      <c r="R91" s="10" t="s">
        <v>14</v>
      </c>
      <c r="S91" s="10" t="s">
        <v>14</v>
      </c>
      <c r="T91" s="10" t="s">
        <v>14</v>
      </c>
      <c r="U91" s="10" t="s">
        <v>14</v>
      </c>
      <c r="V91" s="10" t="s">
        <v>14</v>
      </c>
      <c r="W91" s="10" t="s">
        <v>14</v>
      </c>
      <c r="X91" s="10" t="s">
        <v>14</v>
      </c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</row>
    <row r="92" spans="1:66" s="30" customFormat="1" ht="21.6" customHeight="1">
      <c r="A92" s="59"/>
      <c r="B92" s="62"/>
      <c r="C92" s="64"/>
      <c r="D92" s="64"/>
      <c r="E92" s="67"/>
      <c r="F92" s="19" t="s">
        <v>72</v>
      </c>
      <c r="G92" s="31">
        <f>H92+I92+J92+K92+L92+N92+M92</f>
        <v>0</v>
      </c>
      <c r="H92" s="31">
        <f t="shared" ref="H92:N92" si="33">H97</f>
        <v>0</v>
      </c>
      <c r="I92" s="31">
        <f t="shared" si="33"/>
        <v>0</v>
      </c>
      <c r="J92" s="31">
        <f t="shared" si="33"/>
        <v>0</v>
      </c>
      <c r="K92" s="31">
        <f t="shared" si="33"/>
        <v>0</v>
      </c>
      <c r="L92" s="31">
        <f>L97+L102</f>
        <v>0</v>
      </c>
      <c r="M92" s="31">
        <f>M97</f>
        <v>0</v>
      </c>
      <c r="N92" s="31">
        <f t="shared" si="33"/>
        <v>0</v>
      </c>
      <c r="O92" s="10" t="s">
        <v>14</v>
      </c>
      <c r="P92" s="10" t="s">
        <v>14</v>
      </c>
      <c r="Q92" s="14" t="s">
        <v>14</v>
      </c>
      <c r="R92" s="10" t="s">
        <v>14</v>
      </c>
      <c r="S92" s="10" t="s">
        <v>14</v>
      </c>
      <c r="T92" s="10" t="s">
        <v>14</v>
      </c>
      <c r="U92" s="10" t="s">
        <v>14</v>
      </c>
      <c r="V92" s="10" t="s">
        <v>14</v>
      </c>
      <c r="W92" s="10" t="s">
        <v>14</v>
      </c>
      <c r="X92" s="10" t="s">
        <v>14</v>
      </c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</row>
    <row r="93" spans="1:66" s="30" customFormat="1" ht="21.6" customHeight="1">
      <c r="A93" s="59"/>
      <c r="B93" s="62"/>
      <c r="C93" s="64"/>
      <c r="D93" s="64"/>
      <c r="E93" s="67"/>
      <c r="F93" s="19" t="s">
        <v>32</v>
      </c>
      <c r="G93" s="31">
        <f>H93+I93+J93+K93+L93+N93+M93</f>
        <v>0</v>
      </c>
      <c r="H93" s="31">
        <f t="shared" ref="H93:N93" si="34">H98</f>
        <v>0</v>
      </c>
      <c r="I93" s="31">
        <f t="shared" si="34"/>
        <v>0</v>
      </c>
      <c r="J93" s="31">
        <f t="shared" si="34"/>
        <v>0</v>
      </c>
      <c r="K93" s="31">
        <f t="shared" si="34"/>
        <v>0</v>
      </c>
      <c r="L93" s="31">
        <f t="shared" si="34"/>
        <v>0</v>
      </c>
      <c r="M93" s="31">
        <f>M98</f>
        <v>0</v>
      </c>
      <c r="N93" s="31">
        <f t="shared" si="34"/>
        <v>0</v>
      </c>
      <c r="O93" s="10" t="s">
        <v>14</v>
      </c>
      <c r="P93" s="10" t="s">
        <v>14</v>
      </c>
      <c r="Q93" s="14" t="s">
        <v>14</v>
      </c>
      <c r="R93" s="10" t="s">
        <v>14</v>
      </c>
      <c r="S93" s="10" t="s">
        <v>14</v>
      </c>
      <c r="T93" s="10" t="s">
        <v>14</v>
      </c>
      <c r="U93" s="10" t="s">
        <v>14</v>
      </c>
      <c r="V93" s="10" t="s">
        <v>14</v>
      </c>
      <c r="W93" s="10" t="s">
        <v>14</v>
      </c>
      <c r="X93" s="10" t="s">
        <v>14</v>
      </c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</row>
    <row r="94" spans="1:66" s="30" customFormat="1" ht="21.6" customHeight="1">
      <c r="A94" s="60"/>
      <c r="B94" s="63"/>
      <c r="C94" s="65"/>
      <c r="D94" s="65"/>
      <c r="E94" s="68"/>
      <c r="F94" s="35" t="s">
        <v>33</v>
      </c>
      <c r="G94" s="31">
        <f>H94+I94+J94+K94+L94+N94+M94</f>
        <v>0</v>
      </c>
      <c r="H94" s="31">
        <f t="shared" ref="H94:N94" si="35">H99</f>
        <v>0</v>
      </c>
      <c r="I94" s="31">
        <f t="shared" si="35"/>
        <v>0</v>
      </c>
      <c r="J94" s="31">
        <f t="shared" si="35"/>
        <v>0</v>
      </c>
      <c r="K94" s="31">
        <f t="shared" si="35"/>
        <v>0</v>
      </c>
      <c r="L94" s="31">
        <f t="shared" si="35"/>
        <v>0</v>
      </c>
      <c r="M94" s="31">
        <f>M99</f>
        <v>0</v>
      </c>
      <c r="N94" s="31">
        <f t="shared" si="35"/>
        <v>0</v>
      </c>
      <c r="O94" s="10" t="s">
        <v>14</v>
      </c>
      <c r="P94" s="10" t="s">
        <v>14</v>
      </c>
      <c r="Q94" s="14" t="s">
        <v>14</v>
      </c>
      <c r="R94" s="10" t="s">
        <v>14</v>
      </c>
      <c r="S94" s="10" t="s">
        <v>14</v>
      </c>
      <c r="T94" s="10" t="s">
        <v>14</v>
      </c>
      <c r="U94" s="10" t="s">
        <v>14</v>
      </c>
      <c r="V94" s="10" t="s">
        <v>14</v>
      </c>
      <c r="W94" s="10" t="s">
        <v>14</v>
      </c>
      <c r="X94" s="10" t="s">
        <v>14</v>
      </c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</row>
    <row r="95" spans="1:66" s="30" customFormat="1" ht="93" customHeight="1">
      <c r="A95" s="58" t="s">
        <v>53</v>
      </c>
      <c r="B95" s="61" t="s">
        <v>54</v>
      </c>
      <c r="C95" s="64" t="s">
        <v>26</v>
      </c>
      <c r="D95" s="64" t="s">
        <v>166</v>
      </c>
      <c r="E95" s="66" t="s">
        <v>95</v>
      </c>
      <c r="F95" s="19" t="s">
        <v>21</v>
      </c>
      <c r="G95" s="31">
        <f t="shared" ref="G95:N95" si="36">G96+G97+G98+G99</f>
        <v>29947147.359999999</v>
      </c>
      <c r="H95" s="31">
        <f t="shared" si="36"/>
        <v>3837429.08</v>
      </c>
      <c r="I95" s="31">
        <f t="shared" si="36"/>
        <v>4882344.8</v>
      </c>
      <c r="J95" s="31">
        <f t="shared" si="36"/>
        <v>3761654.36</v>
      </c>
      <c r="K95" s="31">
        <f t="shared" si="36"/>
        <v>3383375.34</v>
      </c>
      <c r="L95" s="31">
        <f t="shared" si="36"/>
        <v>4934340.34</v>
      </c>
      <c r="M95" s="31">
        <f>M96+M97+M98+M99</f>
        <v>4350582.78</v>
      </c>
      <c r="N95" s="31">
        <f t="shared" si="36"/>
        <v>4797420.66</v>
      </c>
      <c r="O95" s="32" t="s">
        <v>86</v>
      </c>
      <c r="P95" s="34" t="s">
        <v>10</v>
      </c>
      <c r="Q95" s="38">
        <f>X95</f>
        <v>4</v>
      </c>
      <c r="R95" s="34">
        <v>1</v>
      </c>
      <c r="S95" s="34">
        <v>1</v>
      </c>
      <c r="T95" s="34">
        <v>2</v>
      </c>
      <c r="U95" s="34">
        <v>2</v>
      </c>
      <c r="V95" s="34">
        <v>3</v>
      </c>
      <c r="W95" s="34">
        <v>4</v>
      </c>
      <c r="X95" s="34">
        <v>4</v>
      </c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</row>
    <row r="96" spans="1:66" s="30" customFormat="1" ht="147.75" customHeight="1">
      <c r="A96" s="59"/>
      <c r="B96" s="62"/>
      <c r="C96" s="64"/>
      <c r="D96" s="64"/>
      <c r="E96" s="67"/>
      <c r="F96" s="19" t="s">
        <v>31</v>
      </c>
      <c r="G96" s="31">
        <f>H96+I96+J96+K96+L96+N96+M96</f>
        <v>29947147.359999999</v>
      </c>
      <c r="H96" s="31">
        <v>3837429.08</v>
      </c>
      <c r="I96" s="31">
        <v>4882344.8</v>
      </c>
      <c r="J96" s="31">
        <v>3761654.36</v>
      </c>
      <c r="K96" s="31">
        <v>3383375.34</v>
      </c>
      <c r="L96" s="31">
        <v>4934340.34</v>
      </c>
      <c r="M96" s="31">
        <v>4350582.78</v>
      </c>
      <c r="N96" s="31">
        <v>4797420.66</v>
      </c>
      <c r="O96" s="32" t="s">
        <v>122</v>
      </c>
      <c r="P96" s="34" t="s">
        <v>10</v>
      </c>
      <c r="Q96" s="38">
        <f>X96</f>
        <v>100</v>
      </c>
      <c r="R96" s="34">
        <v>100</v>
      </c>
      <c r="S96" s="34">
        <v>95</v>
      </c>
      <c r="T96" s="34">
        <v>100</v>
      </c>
      <c r="U96" s="34">
        <v>100</v>
      </c>
      <c r="V96" s="34">
        <v>100</v>
      </c>
      <c r="W96" s="34">
        <v>100</v>
      </c>
      <c r="X96" s="34">
        <v>100</v>
      </c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</row>
    <row r="97" spans="1:66" s="30" customFormat="1" ht="51">
      <c r="A97" s="59"/>
      <c r="B97" s="62"/>
      <c r="C97" s="64"/>
      <c r="D97" s="64"/>
      <c r="E97" s="67"/>
      <c r="F97" s="19" t="s">
        <v>72</v>
      </c>
      <c r="G97" s="31">
        <f>H97+I97+J97+K97+L97+N97+M97</f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2" t="s">
        <v>88</v>
      </c>
      <c r="P97" s="34" t="s">
        <v>87</v>
      </c>
      <c r="Q97" s="38">
        <f>X97</f>
        <v>25500</v>
      </c>
      <c r="R97" s="34">
        <v>25000</v>
      </c>
      <c r="S97" s="34">
        <v>25490</v>
      </c>
      <c r="T97" s="34">
        <v>25490</v>
      </c>
      <c r="U97" s="34">
        <v>25500</v>
      </c>
      <c r="V97" s="34">
        <v>25500</v>
      </c>
      <c r="W97" s="34">
        <v>25500</v>
      </c>
      <c r="X97" s="34">
        <v>25500</v>
      </c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</row>
    <row r="98" spans="1:66" s="30" customFormat="1" ht="34.5" customHeight="1">
      <c r="A98" s="59"/>
      <c r="B98" s="62"/>
      <c r="C98" s="64"/>
      <c r="D98" s="64"/>
      <c r="E98" s="67"/>
      <c r="F98" s="19" t="s">
        <v>32</v>
      </c>
      <c r="G98" s="31">
        <f>H98+I98+J98+K98+L98+N98+M98</f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96" t="s">
        <v>76</v>
      </c>
      <c r="P98" s="75" t="s">
        <v>10</v>
      </c>
      <c r="Q98" s="157">
        <f>X98</f>
        <v>100</v>
      </c>
      <c r="R98" s="74">
        <v>100</v>
      </c>
      <c r="S98" s="74">
        <v>100</v>
      </c>
      <c r="T98" s="74">
        <v>100</v>
      </c>
      <c r="U98" s="74">
        <v>100</v>
      </c>
      <c r="V98" s="74">
        <v>100</v>
      </c>
      <c r="W98" s="74">
        <v>100</v>
      </c>
      <c r="X98" s="74">
        <v>100</v>
      </c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</row>
    <row r="99" spans="1:66" s="30" customFormat="1" ht="33.75" customHeight="1">
      <c r="A99" s="60"/>
      <c r="B99" s="63"/>
      <c r="C99" s="65"/>
      <c r="D99" s="65"/>
      <c r="E99" s="68"/>
      <c r="F99" s="35" t="s">
        <v>33</v>
      </c>
      <c r="G99" s="31">
        <f>H99+I99+J99+K99+L99+N99+M99</f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98"/>
      <c r="P99" s="77"/>
      <c r="Q99" s="158"/>
      <c r="R99" s="74"/>
      <c r="S99" s="74"/>
      <c r="T99" s="74"/>
      <c r="U99" s="74"/>
      <c r="V99" s="74"/>
      <c r="W99" s="74"/>
      <c r="X99" s="74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</row>
    <row r="100" spans="1:66" s="30" customFormat="1" ht="21" customHeight="1">
      <c r="A100" s="58" t="s">
        <v>143</v>
      </c>
      <c r="B100" s="61" t="s">
        <v>144</v>
      </c>
      <c r="C100" s="64" t="s">
        <v>145</v>
      </c>
      <c r="D100" s="64" t="s">
        <v>166</v>
      </c>
      <c r="E100" s="66" t="s">
        <v>95</v>
      </c>
      <c r="F100" s="19" t="s">
        <v>21</v>
      </c>
      <c r="G100" s="31">
        <f t="shared" ref="G100:N100" si="37">G101+G102+G103+G104</f>
        <v>0</v>
      </c>
      <c r="H100" s="31">
        <f t="shared" si="37"/>
        <v>0</v>
      </c>
      <c r="I100" s="31">
        <f t="shared" si="37"/>
        <v>0</v>
      </c>
      <c r="J100" s="31">
        <f t="shared" si="37"/>
        <v>0</v>
      </c>
      <c r="K100" s="31">
        <f t="shared" si="37"/>
        <v>0</v>
      </c>
      <c r="L100" s="31">
        <f t="shared" si="37"/>
        <v>0</v>
      </c>
      <c r="M100" s="31">
        <f>M101+M102+M103+M104</f>
        <v>0</v>
      </c>
      <c r="N100" s="31">
        <f t="shared" si="37"/>
        <v>0</v>
      </c>
      <c r="O100" s="69" t="s">
        <v>146</v>
      </c>
      <c r="P100" s="55" t="s">
        <v>11</v>
      </c>
      <c r="Q100" s="55">
        <f>V100</f>
        <v>0</v>
      </c>
      <c r="R100" s="55">
        <v>0</v>
      </c>
      <c r="S100" s="55">
        <v>0</v>
      </c>
      <c r="T100" s="55">
        <v>10</v>
      </c>
      <c r="U100" s="55">
        <v>0</v>
      </c>
      <c r="V100" s="55">
        <v>0</v>
      </c>
      <c r="W100" s="55">
        <v>0</v>
      </c>
      <c r="X100" s="55">
        <v>0</v>
      </c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</row>
    <row r="101" spans="1:66" s="30" customFormat="1">
      <c r="A101" s="59"/>
      <c r="B101" s="62"/>
      <c r="C101" s="64"/>
      <c r="D101" s="64"/>
      <c r="E101" s="67"/>
      <c r="F101" s="19" t="s">
        <v>31</v>
      </c>
      <c r="G101" s="31">
        <f>H101+I101+J101+K101+L101+N101+M101</f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70"/>
      <c r="P101" s="56"/>
      <c r="Q101" s="56"/>
      <c r="R101" s="56"/>
      <c r="S101" s="56"/>
      <c r="T101" s="56"/>
      <c r="U101" s="56"/>
      <c r="V101" s="56"/>
      <c r="W101" s="56"/>
      <c r="X101" s="56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</row>
    <row r="102" spans="1:66" s="30" customFormat="1" ht="15" customHeight="1">
      <c r="A102" s="59"/>
      <c r="B102" s="62"/>
      <c r="C102" s="64"/>
      <c r="D102" s="64"/>
      <c r="E102" s="67"/>
      <c r="F102" s="19" t="s">
        <v>72</v>
      </c>
      <c r="G102" s="31">
        <f>H102+I102+J102+K102+L102+N102+M102</f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70"/>
      <c r="P102" s="56"/>
      <c r="Q102" s="56"/>
      <c r="R102" s="56"/>
      <c r="S102" s="56"/>
      <c r="T102" s="56"/>
      <c r="U102" s="56"/>
      <c r="V102" s="56"/>
      <c r="W102" s="56"/>
      <c r="X102" s="56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</row>
    <row r="103" spans="1:66" s="30" customFormat="1">
      <c r="A103" s="59"/>
      <c r="B103" s="62"/>
      <c r="C103" s="64"/>
      <c r="D103" s="64"/>
      <c r="E103" s="67"/>
      <c r="F103" s="19" t="s">
        <v>32</v>
      </c>
      <c r="G103" s="31">
        <f>H103+I103+J103+K103+L103+N103+M103</f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70"/>
      <c r="P103" s="56"/>
      <c r="Q103" s="56"/>
      <c r="R103" s="56"/>
      <c r="S103" s="56"/>
      <c r="T103" s="56"/>
      <c r="U103" s="56"/>
      <c r="V103" s="56"/>
      <c r="W103" s="56"/>
      <c r="X103" s="56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</row>
    <row r="104" spans="1:66" s="30" customFormat="1">
      <c r="A104" s="60"/>
      <c r="B104" s="63"/>
      <c r="C104" s="65"/>
      <c r="D104" s="65"/>
      <c r="E104" s="68"/>
      <c r="F104" s="35" t="s">
        <v>33</v>
      </c>
      <c r="G104" s="31">
        <f>H104+I104+J104+K104+L104+N104+M104</f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71"/>
      <c r="P104" s="57"/>
      <c r="Q104" s="57"/>
      <c r="R104" s="57"/>
      <c r="S104" s="57"/>
      <c r="T104" s="57"/>
      <c r="U104" s="57"/>
      <c r="V104" s="57"/>
      <c r="W104" s="57"/>
      <c r="X104" s="5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</row>
    <row r="105" spans="1:66" s="30" customFormat="1" ht="33.75" customHeight="1">
      <c r="A105" s="58" t="s">
        <v>55</v>
      </c>
      <c r="B105" s="103" t="s">
        <v>125</v>
      </c>
      <c r="C105" s="64" t="s">
        <v>26</v>
      </c>
      <c r="D105" s="64" t="s">
        <v>166</v>
      </c>
      <c r="E105" s="99" t="s">
        <v>106</v>
      </c>
      <c r="F105" s="19" t="s">
        <v>21</v>
      </c>
      <c r="G105" s="31">
        <f>G106+G107+G108+G109</f>
        <v>85692251.50999999</v>
      </c>
      <c r="H105" s="31">
        <f t="shared" ref="H105:N105" si="38">H106+H107+H108+H109</f>
        <v>12237304.17</v>
      </c>
      <c r="I105" s="31">
        <f t="shared" si="38"/>
        <v>12213630.34</v>
      </c>
      <c r="J105" s="31">
        <f t="shared" si="38"/>
        <v>13076761.039999999</v>
      </c>
      <c r="K105" s="31">
        <f t="shared" si="38"/>
        <v>15000927.140000001</v>
      </c>
      <c r="L105" s="31">
        <f t="shared" si="38"/>
        <v>16536151.02</v>
      </c>
      <c r="M105" s="31">
        <f>M106+M107+M108+M109</f>
        <v>8296728.5299999993</v>
      </c>
      <c r="N105" s="31">
        <f t="shared" si="38"/>
        <v>8330749.2699999996</v>
      </c>
      <c r="O105" s="10" t="s">
        <v>14</v>
      </c>
      <c r="P105" s="10" t="s">
        <v>14</v>
      </c>
      <c r="Q105" s="14" t="s">
        <v>14</v>
      </c>
      <c r="R105" s="10" t="s">
        <v>14</v>
      </c>
      <c r="S105" s="10" t="s">
        <v>14</v>
      </c>
      <c r="T105" s="10" t="s">
        <v>14</v>
      </c>
      <c r="U105" s="10" t="s">
        <v>14</v>
      </c>
      <c r="V105" s="10" t="s">
        <v>14</v>
      </c>
      <c r="W105" s="10" t="s">
        <v>14</v>
      </c>
      <c r="X105" s="10" t="s">
        <v>14</v>
      </c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</row>
    <row r="106" spans="1:66" s="30" customFormat="1" ht="33" customHeight="1">
      <c r="A106" s="59"/>
      <c r="B106" s="102"/>
      <c r="C106" s="64"/>
      <c r="D106" s="64"/>
      <c r="E106" s="100"/>
      <c r="F106" s="19" t="s">
        <v>31</v>
      </c>
      <c r="G106" s="31">
        <f>H106+I106+J106+K106+L106+N106+M106</f>
        <v>51019102.679999992</v>
      </c>
      <c r="H106" s="31">
        <f t="shared" ref="H106:N106" si="39">H111</f>
        <v>6743556.4399999995</v>
      </c>
      <c r="I106" s="31">
        <f t="shared" si="39"/>
        <v>6426876.3399999999</v>
      </c>
      <c r="J106" s="31">
        <f t="shared" si="39"/>
        <v>6146152.04</v>
      </c>
      <c r="K106" s="31">
        <f t="shared" si="39"/>
        <v>6754111.54</v>
      </c>
      <c r="L106" s="31">
        <f t="shared" si="39"/>
        <v>8320928.5199999996</v>
      </c>
      <c r="M106" s="31">
        <f>M111</f>
        <v>8296728.5299999993</v>
      </c>
      <c r="N106" s="31">
        <f t="shared" si="39"/>
        <v>8330749.2699999996</v>
      </c>
      <c r="O106" s="10" t="s">
        <v>14</v>
      </c>
      <c r="P106" s="10" t="s">
        <v>14</v>
      </c>
      <c r="Q106" s="14" t="s">
        <v>14</v>
      </c>
      <c r="R106" s="10" t="s">
        <v>14</v>
      </c>
      <c r="S106" s="10" t="s">
        <v>14</v>
      </c>
      <c r="T106" s="10" t="s">
        <v>14</v>
      </c>
      <c r="U106" s="10" t="s">
        <v>14</v>
      </c>
      <c r="V106" s="10" t="s">
        <v>14</v>
      </c>
      <c r="W106" s="10" t="s">
        <v>14</v>
      </c>
      <c r="X106" s="10" t="s">
        <v>14</v>
      </c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</row>
    <row r="107" spans="1:66" s="30" customFormat="1" ht="44.85" customHeight="1">
      <c r="A107" s="59"/>
      <c r="B107" s="102" t="s">
        <v>126</v>
      </c>
      <c r="C107" s="64"/>
      <c r="D107" s="64"/>
      <c r="E107" s="100"/>
      <c r="F107" s="19" t="s">
        <v>72</v>
      </c>
      <c r="G107" s="31">
        <f>H107+I107+J107+K107+L107+N107+M107</f>
        <v>34673148.829999998</v>
      </c>
      <c r="H107" s="31">
        <f t="shared" ref="H107:N107" si="40">H112</f>
        <v>5493747.7300000004</v>
      </c>
      <c r="I107" s="31">
        <f t="shared" si="40"/>
        <v>5786754</v>
      </c>
      <c r="J107" s="31">
        <f t="shared" si="40"/>
        <v>6930609</v>
      </c>
      <c r="K107" s="31">
        <f t="shared" si="40"/>
        <v>8246815.5999999996</v>
      </c>
      <c r="L107" s="31">
        <f t="shared" si="40"/>
        <v>8215222.5</v>
      </c>
      <c r="M107" s="31">
        <f>M112</f>
        <v>0</v>
      </c>
      <c r="N107" s="31">
        <f t="shared" si="40"/>
        <v>0</v>
      </c>
      <c r="O107" s="10" t="s">
        <v>14</v>
      </c>
      <c r="P107" s="10" t="s">
        <v>14</v>
      </c>
      <c r="Q107" s="14" t="s">
        <v>14</v>
      </c>
      <c r="R107" s="10" t="s">
        <v>14</v>
      </c>
      <c r="S107" s="10" t="s">
        <v>14</v>
      </c>
      <c r="T107" s="10" t="s">
        <v>14</v>
      </c>
      <c r="U107" s="10" t="s">
        <v>14</v>
      </c>
      <c r="V107" s="10" t="s">
        <v>14</v>
      </c>
      <c r="W107" s="10" t="s">
        <v>14</v>
      </c>
      <c r="X107" s="10" t="s">
        <v>14</v>
      </c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</row>
    <row r="108" spans="1:66" s="30" customFormat="1" ht="21.6" customHeight="1">
      <c r="A108" s="59"/>
      <c r="B108" s="102"/>
      <c r="C108" s="64"/>
      <c r="D108" s="64"/>
      <c r="E108" s="100"/>
      <c r="F108" s="19" t="s">
        <v>32</v>
      </c>
      <c r="G108" s="31">
        <f>H108+I108+J108+K108+L108+N108+M108</f>
        <v>0</v>
      </c>
      <c r="H108" s="31">
        <f t="shared" ref="H108:N108" si="41">H113</f>
        <v>0</v>
      </c>
      <c r="I108" s="31">
        <f t="shared" si="41"/>
        <v>0</v>
      </c>
      <c r="J108" s="31">
        <f t="shared" si="41"/>
        <v>0</v>
      </c>
      <c r="K108" s="31">
        <f t="shared" si="41"/>
        <v>0</v>
      </c>
      <c r="L108" s="31">
        <f t="shared" si="41"/>
        <v>0</v>
      </c>
      <c r="M108" s="31">
        <f>M113</f>
        <v>0</v>
      </c>
      <c r="N108" s="31">
        <f t="shared" si="41"/>
        <v>0</v>
      </c>
      <c r="O108" s="10" t="s">
        <v>14</v>
      </c>
      <c r="P108" s="10" t="s">
        <v>14</v>
      </c>
      <c r="Q108" s="14" t="s">
        <v>14</v>
      </c>
      <c r="R108" s="10" t="s">
        <v>14</v>
      </c>
      <c r="S108" s="10" t="s">
        <v>14</v>
      </c>
      <c r="T108" s="10" t="s">
        <v>14</v>
      </c>
      <c r="U108" s="10" t="s">
        <v>14</v>
      </c>
      <c r="V108" s="10" t="s">
        <v>14</v>
      </c>
      <c r="W108" s="10" t="s">
        <v>14</v>
      </c>
      <c r="X108" s="10" t="s">
        <v>14</v>
      </c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</row>
    <row r="109" spans="1:66" s="30" customFormat="1" ht="35.25" customHeight="1">
      <c r="A109" s="60"/>
      <c r="B109" s="39"/>
      <c r="C109" s="65"/>
      <c r="D109" s="65"/>
      <c r="E109" s="101"/>
      <c r="F109" s="35" t="s">
        <v>33</v>
      </c>
      <c r="G109" s="31">
        <f>H109+I109+J109+K109+L109+N109+M109</f>
        <v>0</v>
      </c>
      <c r="H109" s="31">
        <f t="shared" ref="H109:N109" si="42">H114</f>
        <v>0</v>
      </c>
      <c r="I109" s="31">
        <f t="shared" si="42"/>
        <v>0</v>
      </c>
      <c r="J109" s="31">
        <f t="shared" si="42"/>
        <v>0</v>
      </c>
      <c r="K109" s="31">
        <f t="shared" si="42"/>
        <v>0</v>
      </c>
      <c r="L109" s="31">
        <f t="shared" si="42"/>
        <v>0</v>
      </c>
      <c r="M109" s="31">
        <f>M114</f>
        <v>0</v>
      </c>
      <c r="N109" s="31">
        <f t="shared" si="42"/>
        <v>0</v>
      </c>
      <c r="O109" s="10" t="s">
        <v>14</v>
      </c>
      <c r="P109" s="10" t="s">
        <v>14</v>
      </c>
      <c r="Q109" s="14" t="s">
        <v>14</v>
      </c>
      <c r="R109" s="10" t="s">
        <v>14</v>
      </c>
      <c r="S109" s="10" t="s">
        <v>14</v>
      </c>
      <c r="T109" s="10" t="s">
        <v>14</v>
      </c>
      <c r="U109" s="10" t="s">
        <v>14</v>
      </c>
      <c r="V109" s="10" t="s">
        <v>14</v>
      </c>
      <c r="W109" s="10" t="s">
        <v>14</v>
      </c>
      <c r="X109" s="10" t="s">
        <v>14</v>
      </c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</row>
    <row r="110" spans="1:66" s="30" customFormat="1" ht="19.350000000000001" customHeight="1">
      <c r="A110" s="58" t="s">
        <v>56</v>
      </c>
      <c r="B110" s="61" t="s">
        <v>57</v>
      </c>
      <c r="C110" s="64" t="s">
        <v>26</v>
      </c>
      <c r="D110" s="64" t="s">
        <v>166</v>
      </c>
      <c r="E110" s="99" t="s">
        <v>106</v>
      </c>
      <c r="F110" s="19" t="s">
        <v>21</v>
      </c>
      <c r="G110" s="31">
        <f t="shared" ref="G110:N110" si="43">G111+G112+G113+G114</f>
        <v>85692251.50999999</v>
      </c>
      <c r="H110" s="31">
        <f t="shared" si="43"/>
        <v>12237304.17</v>
      </c>
      <c r="I110" s="31">
        <f t="shared" si="43"/>
        <v>12213630.34</v>
      </c>
      <c r="J110" s="31">
        <f t="shared" si="43"/>
        <v>13076761.039999999</v>
      </c>
      <c r="K110" s="31">
        <f t="shared" si="43"/>
        <v>15000927.140000001</v>
      </c>
      <c r="L110" s="31">
        <f t="shared" si="43"/>
        <v>16536151.02</v>
      </c>
      <c r="M110" s="31">
        <f>M111+M112+M113+M114</f>
        <v>8296728.5299999993</v>
      </c>
      <c r="N110" s="31">
        <f t="shared" si="43"/>
        <v>8330749.2699999996</v>
      </c>
      <c r="O110" s="10" t="s">
        <v>14</v>
      </c>
      <c r="P110" s="10" t="s">
        <v>14</v>
      </c>
      <c r="Q110" s="14" t="s">
        <v>14</v>
      </c>
      <c r="R110" s="10" t="s">
        <v>14</v>
      </c>
      <c r="S110" s="10" t="s">
        <v>14</v>
      </c>
      <c r="T110" s="10" t="s">
        <v>14</v>
      </c>
      <c r="U110" s="10" t="s">
        <v>14</v>
      </c>
      <c r="V110" s="10" t="s">
        <v>14</v>
      </c>
      <c r="W110" s="10" t="s">
        <v>14</v>
      </c>
      <c r="X110" s="10" t="s">
        <v>14</v>
      </c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</row>
    <row r="111" spans="1:66" s="30" customFormat="1" ht="39.75" customHeight="1">
      <c r="A111" s="59"/>
      <c r="B111" s="62"/>
      <c r="C111" s="64"/>
      <c r="D111" s="64"/>
      <c r="E111" s="100"/>
      <c r="F111" s="19" t="s">
        <v>31</v>
      </c>
      <c r="G111" s="31">
        <f>H111+I111+J111+K111+L111+N111+M111</f>
        <v>51019102.679999992</v>
      </c>
      <c r="H111" s="31">
        <f t="shared" ref="H111:N111" si="44">H116+H121+H126+H131</f>
        <v>6743556.4399999995</v>
      </c>
      <c r="I111" s="31">
        <f t="shared" si="44"/>
        <v>6426876.3399999999</v>
      </c>
      <c r="J111" s="31">
        <f t="shared" si="44"/>
        <v>6146152.04</v>
      </c>
      <c r="K111" s="31">
        <f t="shared" si="44"/>
        <v>6754111.54</v>
      </c>
      <c r="L111" s="31">
        <f t="shared" si="44"/>
        <v>8320928.5199999996</v>
      </c>
      <c r="M111" s="31">
        <f>M116+M121+M126+M131</f>
        <v>8296728.5299999993</v>
      </c>
      <c r="N111" s="31">
        <f t="shared" si="44"/>
        <v>8330749.2699999996</v>
      </c>
      <c r="O111" s="10" t="s">
        <v>14</v>
      </c>
      <c r="P111" s="10" t="s">
        <v>14</v>
      </c>
      <c r="Q111" s="14" t="s">
        <v>14</v>
      </c>
      <c r="R111" s="10" t="s">
        <v>14</v>
      </c>
      <c r="S111" s="10" t="s">
        <v>14</v>
      </c>
      <c r="T111" s="10" t="s">
        <v>14</v>
      </c>
      <c r="U111" s="10" t="s">
        <v>14</v>
      </c>
      <c r="V111" s="10" t="s">
        <v>14</v>
      </c>
      <c r="W111" s="10" t="s">
        <v>14</v>
      </c>
      <c r="X111" s="10" t="s">
        <v>14</v>
      </c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</row>
    <row r="112" spans="1:66" s="30" customFormat="1" ht="29.25" customHeight="1">
      <c r="A112" s="59"/>
      <c r="B112" s="62"/>
      <c r="C112" s="64"/>
      <c r="D112" s="64"/>
      <c r="E112" s="100"/>
      <c r="F112" s="19" t="s">
        <v>72</v>
      </c>
      <c r="G112" s="31">
        <f>H112+I112+J112+K112+L112+N112+M112</f>
        <v>34673148.829999998</v>
      </c>
      <c r="H112" s="31">
        <f>H117+H122+H127+H132</f>
        <v>5493747.7300000004</v>
      </c>
      <c r="I112" s="31">
        <f t="shared" ref="I112:N112" si="45">I117+I122+I127</f>
        <v>5786754</v>
      </c>
      <c r="J112" s="31">
        <f t="shared" si="45"/>
        <v>6930609</v>
      </c>
      <c r="K112" s="31">
        <f t="shared" si="45"/>
        <v>8246815.5999999996</v>
      </c>
      <c r="L112" s="31">
        <f t="shared" si="45"/>
        <v>8215222.5</v>
      </c>
      <c r="M112" s="31">
        <f t="shared" si="45"/>
        <v>0</v>
      </c>
      <c r="N112" s="31">
        <f t="shared" si="45"/>
        <v>0</v>
      </c>
      <c r="O112" s="10" t="s">
        <v>14</v>
      </c>
      <c r="P112" s="10" t="s">
        <v>14</v>
      </c>
      <c r="Q112" s="14" t="s">
        <v>14</v>
      </c>
      <c r="R112" s="10" t="s">
        <v>14</v>
      </c>
      <c r="S112" s="10" t="s">
        <v>14</v>
      </c>
      <c r="T112" s="10" t="s">
        <v>14</v>
      </c>
      <c r="U112" s="10" t="s">
        <v>14</v>
      </c>
      <c r="V112" s="10" t="s">
        <v>14</v>
      </c>
      <c r="W112" s="10" t="s">
        <v>14</v>
      </c>
      <c r="X112" s="10" t="s">
        <v>14</v>
      </c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</row>
    <row r="113" spans="1:66" s="30" customFormat="1" ht="18.75" customHeight="1">
      <c r="A113" s="59"/>
      <c r="B113" s="62"/>
      <c r="C113" s="64"/>
      <c r="D113" s="64"/>
      <c r="E113" s="100"/>
      <c r="F113" s="19" t="s">
        <v>32</v>
      </c>
      <c r="G113" s="31">
        <f>H113+I113+J113+K113+L113+N113+M113</f>
        <v>0</v>
      </c>
      <c r="H113" s="31">
        <f t="shared" ref="H113:N113" si="46">H118+H123+H128</f>
        <v>0</v>
      </c>
      <c r="I113" s="31">
        <f t="shared" si="46"/>
        <v>0</v>
      </c>
      <c r="J113" s="31">
        <f t="shared" si="46"/>
        <v>0</v>
      </c>
      <c r="K113" s="31">
        <f t="shared" si="46"/>
        <v>0</v>
      </c>
      <c r="L113" s="31">
        <f t="shared" si="46"/>
        <v>0</v>
      </c>
      <c r="M113" s="31">
        <f>M118+M123+M128</f>
        <v>0</v>
      </c>
      <c r="N113" s="31">
        <f t="shared" si="46"/>
        <v>0</v>
      </c>
      <c r="O113" s="10" t="s">
        <v>14</v>
      </c>
      <c r="P113" s="10" t="s">
        <v>14</v>
      </c>
      <c r="Q113" s="14" t="s">
        <v>14</v>
      </c>
      <c r="R113" s="10" t="s">
        <v>14</v>
      </c>
      <c r="S113" s="10" t="s">
        <v>14</v>
      </c>
      <c r="T113" s="10" t="s">
        <v>14</v>
      </c>
      <c r="U113" s="10" t="s">
        <v>14</v>
      </c>
      <c r="V113" s="10" t="s">
        <v>14</v>
      </c>
      <c r="W113" s="10" t="s">
        <v>14</v>
      </c>
      <c r="X113" s="10" t="s">
        <v>14</v>
      </c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</row>
    <row r="114" spans="1:66" s="30" customFormat="1" ht="12.95" customHeight="1">
      <c r="A114" s="60"/>
      <c r="B114" s="63"/>
      <c r="C114" s="65"/>
      <c r="D114" s="65"/>
      <c r="E114" s="101"/>
      <c r="F114" s="35" t="s">
        <v>33</v>
      </c>
      <c r="G114" s="31">
        <f>H114+I114+J114+K114+L114+N114+M114</f>
        <v>0</v>
      </c>
      <c r="H114" s="31">
        <f t="shared" ref="H114:N114" si="47">H119+H124+H129</f>
        <v>0</v>
      </c>
      <c r="I114" s="31">
        <f t="shared" si="47"/>
        <v>0</v>
      </c>
      <c r="J114" s="31">
        <f t="shared" si="47"/>
        <v>0</v>
      </c>
      <c r="K114" s="31">
        <f t="shared" si="47"/>
        <v>0</v>
      </c>
      <c r="L114" s="31">
        <f t="shared" si="47"/>
        <v>0</v>
      </c>
      <c r="M114" s="31">
        <f>M119+M124+M129</f>
        <v>0</v>
      </c>
      <c r="N114" s="31">
        <f t="shared" si="47"/>
        <v>0</v>
      </c>
      <c r="O114" s="10" t="s">
        <v>14</v>
      </c>
      <c r="P114" s="10" t="s">
        <v>14</v>
      </c>
      <c r="Q114" s="14" t="s">
        <v>14</v>
      </c>
      <c r="R114" s="10" t="s">
        <v>14</v>
      </c>
      <c r="S114" s="10" t="s">
        <v>14</v>
      </c>
      <c r="T114" s="10" t="s">
        <v>14</v>
      </c>
      <c r="U114" s="10" t="s">
        <v>14</v>
      </c>
      <c r="V114" s="10" t="s">
        <v>14</v>
      </c>
      <c r="W114" s="10" t="s">
        <v>14</v>
      </c>
      <c r="X114" s="10" t="s">
        <v>14</v>
      </c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</row>
    <row r="115" spans="1:66" s="30" customFormat="1" ht="41.25" customHeight="1">
      <c r="A115" s="93" t="s">
        <v>58</v>
      </c>
      <c r="B115" s="69" t="s">
        <v>170</v>
      </c>
      <c r="C115" s="64" t="s">
        <v>26</v>
      </c>
      <c r="D115" s="64" t="s">
        <v>166</v>
      </c>
      <c r="E115" s="99" t="s">
        <v>107</v>
      </c>
      <c r="F115" s="19" t="s">
        <v>21</v>
      </c>
      <c r="G115" s="31">
        <f t="shared" ref="G115:N115" si="48">G116+G117+G118+G119</f>
        <v>40885374.969999999</v>
      </c>
      <c r="H115" s="31">
        <f t="shared" si="48"/>
        <v>5374485.9900000002</v>
      </c>
      <c r="I115" s="31">
        <f t="shared" si="48"/>
        <v>5009446.33</v>
      </c>
      <c r="J115" s="31">
        <f t="shared" si="48"/>
        <v>4504285.2699999996</v>
      </c>
      <c r="K115" s="31">
        <f t="shared" si="48"/>
        <v>6150490.4199999999</v>
      </c>
      <c r="L115" s="31">
        <f t="shared" si="48"/>
        <v>7256022.6200000001</v>
      </c>
      <c r="M115" s="31">
        <f>M116+M117+M118+M119</f>
        <v>6278311.7999999998</v>
      </c>
      <c r="N115" s="31">
        <f t="shared" si="48"/>
        <v>6312332.54</v>
      </c>
      <c r="O115" s="96" t="s">
        <v>89</v>
      </c>
      <c r="P115" s="69" t="s">
        <v>10</v>
      </c>
      <c r="Q115" s="104">
        <f>X115</f>
        <v>100</v>
      </c>
      <c r="R115" s="72">
        <v>100</v>
      </c>
      <c r="S115" s="72">
        <v>100</v>
      </c>
      <c r="T115" s="72">
        <v>100</v>
      </c>
      <c r="U115" s="72">
        <v>100</v>
      </c>
      <c r="V115" s="72">
        <v>100</v>
      </c>
      <c r="W115" s="72">
        <v>100</v>
      </c>
      <c r="X115" s="72">
        <v>100</v>
      </c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</row>
    <row r="116" spans="1:66" s="30" customFormat="1" ht="36.75" customHeight="1">
      <c r="A116" s="94"/>
      <c r="B116" s="70"/>
      <c r="C116" s="64"/>
      <c r="D116" s="64"/>
      <c r="E116" s="100"/>
      <c r="F116" s="19" t="s">
        <v>31</v>
      </c>
      <c r="G116" s="31">
        <f>H116+I116+J116+K116+L116+N116+M116</f>
        <v>38284208.869999997</v>
      </c>
      <c r="H116" s="31">
        <v>5374485.9900000002</v>
      </c>
      <c r="I116" s="31">
        <v>5009446.33</v>
      </c>
      <c r="J116" s="31">
        <v>4504285.2699999996</v>
      </c>
      <c r="K116" s="31">
        <v>4834110.82</v>
      </c>
      <c r="L116" s="31">
        <v>5971236.1200000001</v>
      </c>
      <c r="M116" s="31">
        <v>6278311.7999999998</v>
      </c>
      <c r="N116" s="31">
        <v>6312332.54</v>
      </c>
      <c r="O116" s="97"/>
      <c r="P116" s="70"/>
      <c r="Q116" s="105"/>
      <c r="R116" s="72"/>
      <c r="S116" s="72"/>
      <c r="T116" s="72"/>
      <c r="U116" s="72"/>
      <c r="V116" s="72"/>
      <c r="W116" s="72"/>
      <c r="X116" s="72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</row>
    <row r="117" spans="1:66" s="30" customFormat="1" ht="27.6" customHeight="1">
      <c r="A117" s="94"/>
      <c r="B117" s="70"/>
      <c r="C117" s="64"/>
      <c r="D117" s="64"/>
      <c r="E117" s="100"/>
      <c r="F117" s="19" t="s">
        <v>72</v>
      </c>
      <c r="G117" s="31">
        <f>H117+I117+J117+K117+L117+N117+M117</f>
        <v>2601166.1</v>
      </c>
      <c r="H117" s="31">
        <v>0</v>
      </c>
      <c r="I117" s="31">
        <v>0</v>
      </c>
      <c r="J117" s="31">
        <v>0</v>
      </c>
      <c r="K117" s="31">
        <v>1316379.6000000001</v>
      </c>
      <c r="L117" s="31">
        <v>1284786.5</v>
      </c>
      <c r="M117" s="31">
        <v>0</v>
      </c>
      <c r="N117" s="31">
        <v>0</v>
      </c>
      <c r="O117" s="97"/>
      <c r="P117" s="70"/>
      <c r="Q117" s="105"/>
      <c r="R117" s="72"/>
      <c r="S117" s="72"/>
      <c r="T117" s="72"/>
      <c r="U117" s="72"/>
      <c r="V117" s="72"/>
      <c r="W117" s="72"/>
      <c r="X117" s="72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</row>
    <row r="118" spans="1:66" s="30" customFormat="1" ht="15" customHeight="1">
      <c r="A118" s="94"/>
      <c r="B118" s="70"/>
      <c r="C118" s="64"/>
      <c r="D118" s="64"/>
      <c r="E118" s="100"/>
      <c r="F118" s="19" t="s">
        <v>32</v>
      </c>
      <c r="G118" s="31">
        <f>H118+I118+J118+K118+L118+N118+M118</f>
        <v>0</v>
      </c>
      <c r="H118" s="31">
        <v>0</v>
      </c>
      <c r="I118" s="31"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97"/>
      <c r="P118" s="70"/>
      <c r="Q118" s="105"/>
      <c r="R118" s="72"/>
      <c r="S118" s="72"/>
      <c r="T118" s="72"/>
      <c r="U118" s="72"/>
      <c r="V118" s="72"/>
      <c r="W118" s="72"/>
      <c r="X118" s="72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</row>
    <row r="119" spans="1:66" s="30" customFormat="1">
      <c r="A119" s="95"/>
      <c r="B119" s="71"/>
      <c r="C119" s="65"/>
      <c r="D119" s="65"/>
      <c r="E119" s="101"/>
      <c r="F119" s="35" t="s">
        <v>33</v>
      </c>
      <c r="G119" s="31">
        <f>H119+I119+J119+K119+L119+N119+M119</f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98"/>
      <c r="P119" s="71"/>
      <c r="Q119" s="106"/>
      <c r="R119" s="72"/>
      <c r="S119" s="72"/>
      <c r="T119" s="72"/>
      <c r="U119" s="72"/>
      <c r="V119" s="72"/>
      <c r="W119" s="72"/>
      <c r="X119" s="72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</row>
    <row r="120" spans="1:66" s="30" customFormat="1" ht="24.75" customHeight="1">
      <c r="A120" s="93" t="s">
        <v>59</v>
      </c>
      <c r="B120" s="69" t="s">
        <v>171</v>
      </c>
      <c r="C120" s="64" t="s">
        <v>26</v>
      </c>
      <c r="D120" s="64" t="s">
        <v>166</v>
      </c>
      <c r="E120" s="99" t="s">
        <v>107</v>
      </c>
      <c r="F120" s="19" t="s">
        <v>21</v>
      </c>
      <c r="G120" s="31">
        <f t="shared" ref="G120:N120" si="49">G121+G122+G123+G124</f>
        <v>33138602.82</v>
      </c>
      <c r="H120" s="31">
        <f t="shared" si="49"/>
        <v>5605865.0300000003</v>
      </c>
      <c r="I120" s="31">
        <f t="shared" si="49"/>
        <v>5904851.3399999999</v>
      </c>
      <c r="J120" s="31">
        <f t="shared" si="49"/>
        <v>7072050.4500000002</v>
      </c>
      <c r="K120" s="31">
        <f t="shared" si="49"/>
        <v>7072782</v>
      </c>
      <c r="L120" s="31">
        <f t="shared" si="49"/>
        <v>7114642</v>
      </c>
      <c r="M120" s="31">
        <f>M121+M122+M123+M124</f>
        <v>184206</v>
      </c>
      <c r="N120" s="31">
        <f t="shared" si="49"/>
        <v>184206</v>
      </c>
      <c r="O120" s="96" t="s">
        <v>123</v>
      </c>
      <c r="P120" s="69" t="s">
        <v>10</v>
      </c>
      <c r="Q120" s="104">
        <f>X120</f>
        <v>100</v>
      </c>
      <c r="R120" s="72">
        <v>100</v>
      </c>
      <c r="S120" s="72">
        <v>100</v>
      </c>
      <c r="T120" s="72">
        <v>100</v>
      </c>
      <c r="U120" s="72">
        <v>100</v>
      </c>
      <c r="V120" s="72">
        <v>100</v>
      </c>
      <c r="W120" s="72">
        <v>100</v>
      </c>
      <c r="X120" s="72">
        <v>100</v>
      </c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</row>
    <row r="121" spans="1:66" s="30" customFormat="1" ht="23.25" customHeight="1">
      <c r="A121" s="94"/>
      <c r="B121" s="70"/>
      <c r="C121" s="64"/>
      <c r="D121" s="64"/>
      <c r="E121" s="100"/>
      <c r="F121" s="19" t="s">
        <v>31</v>
      </c>
      <c r="G121" s="31">
        <f>H121+I121+J121+K121+L121+N121+M121</f>
        <v>1066620.0900000001</v>
      </c>
      <c r="H121" s="31">
        <v>112117.3</v>
      </c>
      <c r="I121" s="31">
        <v>118097.34</v>
      </c>
      <c r="J121" s="31">
        <v>141441.45000000001</v>
      </c>
      <c r="K121" s="31">
        <v>142346</v>
      </c>
      <c r="L121" s="31">
        <v>184206</v>
      </c>
      <c r="M121" s="31">
        <v>184206</v>
      </c>
      <c r="N121" s="31">
        <v>184206</v>
      </c>
      <c r="O121" s="97"/>
      <c r="P121" s="70"/>
      <c r="Q121" s="105"/>
      <c r="R121" s="72"/>
      <c r="S121" s="72"/>
      <c r="T121" s="72"/>
      <c r="U121" s="72"/>
      <c r="V121" s="72"/>
      <c r="W121" s="72"/>
      <c r="X121" s="72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</row>
    <row r="122" spans="1:66" s="30" customFormat="1" ht="24.75" customHeight="1">
      <c r="A122" s="94"/>
      <c r="B122" s="70"/>
      <c r="C122" s="64"/>
      <c r="D122" s="64"/>
      <c r="E122" s="100"/>
      <c r="F122" s="19" t="s">
        <v>72</v>
      </c>
      <c r="G122" s="31">
        <f>H122+I122+J122+K122+L122+N122+M122</f>
        <v>32071982.73</v>
      </c>
      <c r="H122" s="31">
        <v>5493747.7300000004</v>
      </c>
      <c r="I122" s="31">
        <v>5786754</v>
      </c>
      <c r="J122" s="31">
        <v>6930609</v>
      </c>
      <c r="K122" s="31">
        <v>6930436</v>
      </c>
      <c r="L122" s="31">
        <v>6930436</v>
      </c>
      <c r="M122" s="31">
        <v>0</v>
      </c>
      <c r="N122" s="31">
        <v>0</v>
      </c>
      <c r="O122" s="97"/>
      <c r="P122" s="70"/>
      <c r="Q122" s="105"/>
      <c r="R122" s="72"/>
      <c r="S122" s="72"/>
      <c r="T122" s="72"/>
      <c r="U122" s="72"/>
      <c r="V122" s="72"/>
      <c r="W122" s="72"/>
      <c r="X122" s="72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</row>
    <row r="123" spans="1:66" s="30" customFormat="1" ht="24.75" customHeight="1">
      <c r="A123" s="94"/>
      <c r="B123" s="70"/>
      <c r="C123" s="64"/>
      <c r="D123" s="64"/>
      <c r="E123" s="100"/>
      <c r="F123" s="19" t="s">
        <v>32</v>
      </c>
      <c r="G123" s="31">
        <f>H123+I123+J123+K123+L123+N123+M123</f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97"/>
      <c r="P123" s="70"/>
      <c r="Q123" s="105"/>
      <c r="R123" s="72"/>
      <c r="S123" s="72"/>
      <c r="T123" s="72"/>
      <c r="U123" s="72"/>
      <c r="V123" s="72"/>
      <c r="W123" s="72"/>
      <c r="X123" s="72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</row>
    <row r="124" spans="1:66" s="30" customFormat="1" ht="47.25" customHeight="1">
      <c r="A124" s="95"/>
      <c r="B124" s="71"/>
      <c r="C124" s="65"/>
      <c r="D124" s="65"/>
      <c r="E124" s="101"/>
      <c r="F124" s="35" t="s">
        <v>33</v>
      </c>
      <c r="G124" s="31">
        <f>H124+I124+J124+K124+L124+N124+M124</f>
        <v>0</v>
      </c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98"/>
      <c r="P124" s="71"/>
      <c r="Q124" s="106"/>
      <c r="R124" s="72"/>
      <c r="S124" s="72"/>
      <c r="T124" s="72"/>
      <c r="U124" s="72"/>
      <c r="V124" s="72"/>
      <c r="W124" s="72"/>
      <c r="X124" s="72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</row>
    <row r="125" spans="1:66" s="30" customFormat="1" ht="21">
      <c r="A125" s="93" t="s">
        <v>60</v>
      </c>
      <c r="B125" s="69" t="s">
        <v>61</v>
      </c>
      <c r="C125" s="64" t="s">
        <v>26</v>
      </c>
      <c r="D125" s="64" t="s">
        <v>166</v>
      </c>
      <c r="E125" s="99" t="s">
        <v>108</v>
      </c>
      <c r="F125" s="19" t="s">
        <v>21</v>
      </c>
      <c r="G125" s="31">
        <f>G126+G127+G128+G129</f>
        <v>11642273.720000001</v>
      </c>
      <c r="H125" s="31">
        <f t="shared" ref="H125:N125" si="50">H126+H127+H128+H129</f>
        <v>1246953.1499999999</v>
      </c>
      <c r="I125" s="31">
        <f t="shared" si="50"/>
        <v>1299332.67</v>
      </c>
      <c r="J125" s="31">
        <f t="shared" si="50"/>
        <v>1492425.32</v>
      </c>
      <c r="K125" s="31">
        <f t="shared" si="50"/>
        <v>1769654.72</v>
      </c>
      <c r="L125" s="31">
        <f t="shared" si="50"/>
        <v>2165486.4</v>
      </c>
      <c r="M125" s="31">
        <f>M126+M127+M128+M129</f>
        <v>1834210.73</v>
      </c>
      <c r="N125" s="31">
        <f t="shared" si="50"/>
        <v>1834210.73</v>
      </c>
      <c r="O125" s="96" t="s">
        <v>90</v>
      </c>
      <c r="P125" s="69" t="s">
        <v>10</v>
      </c>
      <c r="Q125" s="104">
        <f>X125</f>
        <v>100</v>
      </c>
      <c r="R125" s="72">
        <v>100</v>
      </c>
      <c r="S125" s="72">
        <v>100</v>
      </c>
      <c r="T125" s="72">
        <v>100</v>
      </c>
      <c r="U125" s="72">
        <v>100</v>
      </c>
      <c r="V125" s="72">
        <v>100</v>
      </c>
      <c r="W125" s="72">
        <v>100</v>
      </c>
      <c r="X125" s="72">
        <v>100</v>
      </c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</row>
    <row r="126" spans="1:66" s="30" customFormat="1">
      <c r="A126" s="94"/>
      <c r="B126" s="70"/>
      <c r="C126" s="64"/>
      <c r="D126" s="64"/>
      <c r="E126" s="100"/>
      <c r="F126" s="19" t="s">
        <v>31</v>
      </c>
      <c r="G126" s="31">
        <f>H126+I126+J126+K126+L126+N126+M126</f>
        <v>11642273.720000001</v>
      </c>
      <c r="H126" s="31">
        <v>1246953.1499999999</v>
      </c>
      <c r="I126" s="31">
        <v>1299332.67</v>
      </c>
      <c r="J126" s="31">
        <v>1492425.32</v>
      </c>
      <c r="K126" s="31">
        <v>1769654.72</v>
      </c>
      <c r="L126" s="31">
        <v>2165486.4</v>
      </c>
      <c r="M126" s="31">
        <v>1834210.73</v>
      </c>
      <c r="N126" s="31">
        <v>1834210.73</v>
      </c>
      <c r="O126" s="97"/>
      <c r="P126" s="70"/>
      <c r="Q126" s="105"/>
      <c r="R126" s="72"/>
      <c r="S126" s="72"/>
      <c r="T126" s="72"/>
      <c r="U126" s="72"/>
      <c r="V126" s="72"/>
      <c r="W126" s="72"/>
      <c r="X126" s="72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</row>
    <row r="127" spans="1:66" s="30" customFormat="1">
      <c r="A127" s="94"/>
      <c r="B127" s="70"/>
      <c r="C127" s="64"/>
      <c r="D127" s="64"/>
      <c r="E127" s="100"/>
      <c r="F127" s="19" t="s">
        <v>72</v>
      </c>
      <c r="G127" s="31">
        <f>H127+I127+J127+K127+L127+N127+M127</f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97"/>
      <c r="P127" s="70"/>
      <c r="Q127" s="105"/>
      <c r="R127" s="72"/>
      <c r="S127" s="72"/>
      <c r="T127" s="72"/>
      <c r="U127" s="72"/>
      <c r="V127" s="72"/>
      <c r="W127" s="72"/>
      <c r="X127" s="72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</row>
    <row r="128" spans="1:66" s="30" customFormat="1">
      <c r="A128" s="94"/>
      <c r="B128" s="70"/>
      <c r="C128" s="64"/>
      <c r="D128" s="64"/>
      <c r="E128" s="100"/>
      <c r="F128" s="19" t="s">
        <v>32</v>
      </c>
      <c r="G128" s="31">
        <f>H128+I128+J128+K128+L128+N128+M128</f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97"/>
      <c r="P128" s="70"/>
      <c r="Q128" s="105"/>
      <c r="R128" s="72"/>
      <c r="S128" s="72"/>
      <c r="T128" s="72"/>
      <c r="U128" s="72"/>
      <c r="V128" s="72"/>
      <c r="W128" s="72"/>
      <c r="X128" s="72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</row>
    <row r="129" spans="1:66" s="30" customFormat="1">
      <c r="A129" s="95"/>
      <c r="B129" s="71"/>
      <c r="C129" s="65"/>
      <c r="D129" s="65"/>
      <c r="E129" s="101"/>
      <c r="F129" s="35" t="s">
        <v>33</v>
      </c>
      <c r="G129" s="31">
        <f>H129+I129+J129+K129+L129+N129+M129</f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98"/>
      <c r="P129" s="71"/>
      <c r="Q129" s="106"/>
      <c r="R129" s="72"/>
      <c r="S129" s="72"/>
      <c r="T129" s="72"/>
      <c r="U129" s="72"/>
      <c r="V129" s="72"/>
      <c r="W129" s="72"/>
      <c r="X129" s="72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</row>
    <row r="130" spans="1:66" s="30" customFormat="1" ht="21">
      <c r="A130" s="93" t="s">
        <v>127</v>
      </c>
      <c r="B130" s="110" t="s">
        <v>154</v>
      </c>
      <c r="C130" s="64" t="s">
        <v>26</v>
      </c>
      <c r="D130" s="64" t="s">
        <v>166</v>
      </c>
      <c r="E130" s="137" t="s">
        <v>128</v>
      </c>
      <c r="F130" s="19" t="s">
        <v>21</v>
      </c>
      <c r="G130" s="31">
        <f>G131+G132+G133+G134</f>
        <v>26000</v>
      </c>
      <c r="H130" s="31">
        <f t="shared" ref="H130:N130" si="51">H131+H132+H133+H134</f>
        <v>10000</v>
      </c>
      <c r="I130" s="31">
        <f t="shared" si="51"/>
        <v>0</v>
      </c>
      <c r="J130" s="31">
        <f t="shared" si="51"/>
        <v>8000</v>
      </c>
      <c r="K130" s="31">
        <f t="shared" si="51"/>
        <v>8000</v>
      </c>
      <c r="L130" s="31">
        <f t="shared" si="51"/>
        <v>0</v>
      </c>
      <c r="M130" s="31">
        <f>M131+M132+M133+M134</f>
        <v>0</v>
      </c>
      <c r="N130" s="31">
        <f t="shared" si="51"/>
        <v>0</v>
      </c>
      <c r="O130" s="69" t="s">
        <v>129</v>
      </c>
      <c r="P130" s="69" t="s">
        <v>11</v>
      </c>
      <c r="Q130" s="104">
        <v>2</v>
      </c>
      <c r="R130" s="72">
        <v>2</v>
      </c>
      <c r="S130" s="72">
        <v>0</v>
      </c>
      <c r="T130" s="72">
        <v>0</v>
      </c>
      <c r="U130" s="72">
        <v>0</v>
      </c>
      <c r="V130" s="72">
        <v>0</v>
      </c>
      <c r="W130" s="72">
        <v>0</v>
      </c>
      <c r="X130" s="72">
        <v>0</v>
      </c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</row>
    <row r="131" spans="1:66" s="30" customFormat="1">
      <c r="A131" s="94"/>
      <c r="B131" s="111"/>
      <c r="C131" s="64"/>
      <c r="D131" s="64"/>
      <c r="E131" s="127"/>
      <c r="F131" s="19" t="s">
        <v>31</v>
      </c>
      <c r="G131" s="31">
        <f>H131+I131+J131+K131+L131+N131+M131</f>
        <v>26000</v>
      </c>
      <c r="H131" s="31">
        <v>10000</v>
      </c>
      <c r="I131" s="31">
        <v>0</v>
      </c>
      <c r="J131" s="31">
        <v>8000</v>
      </c>
      <c r="K131" s="31">
        <v>8000</v>
      </c>
      <c r="L131" s="31">
        <v>0</v>
      </c>
      <c r="M131" s="31">
        <v>0</v>
      </c>
      <c r="N131" s="31">
        <v>0</v>
      </c>
      <c r="O131" s="70"/>
      <c r="P131" s="70"/>
      <c r="Q131" s="105"/>
      <c r="R131" s="72"/>
      <c r="S131" s="72"/>
      <c r="T131" s="72"/>
      <c r="U131" s="72"/>
      <c r="V131" s="72"/>
      <c r="W131" s="72"/>
      <c r="X131" s="72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</row>
    <row r="132" spans="1:66" s="30" customFormat="1">
      <c r="A132" s="94"/>
      <c r="B132" s="111"/>
      <c r="C132" s="64"/>
      <c r="D132" s="64"/>
      <c r="E132" s="127"/>
      <c r="F132" s="19" t="s">
        <v>72</v>
      </c>
      <c r="G132" s="31">
        <f>H132+I132+J132+K132+L132+N132+M132</f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70"/>
      <c r="P132" s="70"/>
      <c r="Q132" s="105"/>
      <c r="R132" s="72"/>
      <c r="S132" s="72"/>
      <c r="T132" s="72"/>
      <c r="U132" s="72"/>
      <c r="V132" s="72"/>
      <c r="W132" s="72"/>
      <c r="X132" s="72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</row>
    <row r="133" spans="1:66" s="30" customFormat="1">
      <c r="A133" s="94"/>
      <c r="B133" s="111"/>
      <c r="C133" s="64"/>
      <c r="D133" s="64"/>
      <c r="E133" s="127"/>
      <c r="F133" s="19" t="s">
        <v>32</v>
      </c>
      <c r="G133" s="31">
        <f>H133+I133+J133+K133+L133+N133+M133</f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70"/>
      <c r="P133" s="70"/>
      <c r="Q133" s="105"/>
      <c r="R133" s="72"/>
      <c r="S133" s="72"/>
      <c r="T133" s="72"/>
      <c r="U133" s="72"/>
      <c r="V133" s="72"/>
      <c r="W133" s="72"/>
      <c r="X133" s="72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</row>
    <row r="134" spans="1:66" s="30" customFormat="1" ht="27.75" customHeight="1">
      <c r="A134" s="95"/>
      <c r="B134" s="112"/>
      <c r="C134" s="65"/>
      <c r="D134" s="65"/>
      <c r="E134" s="138"/>
      <c r="F134" s="35" t="s">
        <v>33</v>
      </c>
      <c r="G134" s="31">
        <f>H134+I134+J134+K134+L134+N134+M134</f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71"/>
      <c r="P134" s="71"/>
      <c r="Q134" s="106"/>
      <c r="R134" s="72"/>
      <c r="S134" s="72"/>
      <c r="T134" s="72"/>
      <c r="U134" s="72"/>
      <c r="V134" s="72"/>
      <c r="W134" s="72"/>
      <c r="X134" s="72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</row>
    <row r="135" spans="1:66" s="30" customFormat="1" ht="39.75" customHeight="1">
      <c r="A135" s="93" t="s">
        <v>62</v>
      </c>
      <c r="B135" s="69" t="s">
        <v>109</v>
      </c>
      <c r="C135" s="64" t="s">
        <v>26</v>
      </c>
      <c r="D135" s="64" t="s">
        <v>166</v>
      </c>
      <c r="E135" s="137" t="s">
        <v>110</v>
      </c>
      <c r="F135" s="19" t="s">
        <v>21</v>
      </c>
      <c r="G135" s="41">
        <f t="shared" ref="G135:N135" si="52">G136+G137+G138+G139</f>
        <v>1897481.87</v>
      </c>
      <c r="H135" s="41">
        <f t="shared" si="52"/>
        <v>672992.08</v>
      </c>
      <c r="I135" s="41">
        <f>I136+I137+I138+I139</f>
        <v>204081.63</v>
      </c>
      <c r="J135" s="41">
        <f>J136+J137+J138+J139</f>
        <v>1020408.16</v>
      </c>
      <c r="K135" s="41">
        <f t="shared" si="52"/>
        <v>0</v>
      </c>
      <c r="L135" s="41">
        <f t="shared" si="52"/>
        <v>0</v>
      </c>
      <c r="M135" s="41">
        <f>M136+M137+M138+M139</f>
        <v>0</v>
      </c>
      <c r="N135" s="41">
        <f t="shared" si="52"/>
        <v>0</v>
      </c>
      <c r="O135" s="10" t="s">
        <v>14</v>
      </c>
      <c r="P135" s="10" t="s">
        <v>14</v>
      </c>
      <c r="Q135" s="14" t="s">
        <v>14</v>
      </c>
      <c r="R135" s="10" t="s">
        <v>14</v>
      </c>
      <c r="S135" s="10" t="s">
        <v>14</v>
      </c>
      <c r="T135" s="10" t="s">
        <v>14</v>
      </c>
      <c r="U135" s="10" t="s">
        <v>14</v>
      </c>
      <c r="V135" s="10" t="s">
        <v>14</v>
      </c>
      <c r="W135" s="10" t="s">
        <v>14</v>
      </c>
      <c r="X135" s="10" t="s">
        <v>14</v>
      </c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</row>
    <row r="136" spans="1:66" s="30" customFormat="1" ht="29.25" customHeight="1">
      <c r="A136" s="94"/>
      <c r="B136" s="70"/>
      <c r="C136" s="64"/>
      <c r="D136" s="64"/>
      <c r="E136" s="127"/>
      <c r="F136" s="19" t="s">
        <v>31</v>
      </c>
      <c r="G136" s="41">
        <f>H136+I136+J136+K136+L136+N136+M136</f>
        <v>197481.87</v>
      </c>
      <c r="H136" s="41">
        <f t="shared" ref="H136:N136" si="53">H141</f>
        <v>172992.08</v>
      </c>
      <c r="I136" s="41">
        <f>I141</f>
        <v>4081.63</v>
      </c>
      <c r="J136" s="41">
        <f>J141</f>
        <v>20408.16</v>
      </c>
      <c r="K136" s="41">
        <f t="shared" si="53"/>
        <v>0</v>
      </c>
      <c r="L136" s="41">
        <f t="shared" si="53"/>
        <v>0</v>
      </c>
      <c r="M136" s="41">
        <f>M141</f>
        <v>0</v>
      </c>
      <c r="N136" s="41">
        <f t="shared" si="53"/>
        <v>0</v>
      </c>
      <c r="O136" s="10" t="s">
        <v>14</v>
      </c>
      <c r="P136" s="10" t="s">
        <v>14</v>
      </c>
      <c r="Q136" s="14" t="s">
        <v>14</v>
      </c>
      <c r="R136" s="10" t="s">
        <v>14</v>
      </c>
      <c r="S136" s="10" t="s">
        <v>14</v>
      </c>
      <c r="T136" s="10" t="s">
        <v>14</v>
      </c>
      <c r="U136" s="10" t="s">
        <v>14</v>
      </c>
      <c r="V136" s="10" t="s">
        <v>14</v>
      </c>
      <c r="W136" s="10" t="s">
        <v>14</v>
      </c>
      <c r="X136" s="10" t="s">
        <v>14</v>
      </c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</row>
    <row r="137" spans="1:66" s="30" customFormat="1">
      <c r="A137" s="94"/>
      <c r="B137" s="70"/>
      <c r="C137" s="64"/>
      <c r="D137" s="64"/>
      <c r="E137" s="127"/>
      <c r="F137" s="19" t="s">
        <v>72</v>
      </c>
      <c r="G137" s="41">
        <f>H137+I137+J137+K137+L137+N137+M137</f>
        <v>1700000</v>
      </c>
      <c r="H137" s="41">
        <f t="shared" ref="H137:N137" si="54">H142</f>
        <v>500000</v>
      </c>
      <c r="I137" s="41">
        <f t="shared" si="54"/>
        <v>200000</v>
      </c>
      <c r="J137" s="41">
        <f t="shared" si="54"/>
        <v>1000000</v>
      </c>
      <c r="K137" s="41">
        <f t="shared" si="54"/>
        <v>0</v>
      </c>
      <c r="L137" s="41">
        <f t="shared" si="54"/>
        <v>0</v>
      </c>
      <c r="M137" s="41">
        <f>M142</f>
        <v>0</v>
      </c>
      <c r="N137" s="41">
        <f t="shared" si="54"/>
        <v>0</v>
      </c>
      <c r="O137" s="10" t="s">
        <v>14</v>
      </c>
      <c r="P137" s="10" t="s">
        <v>14</v>
      </c>
      <c r="Q137" s="14" t="s">
        <v>14</v>
      </c>
      <c r="R137" s="10" t="s">
        <v>14</v>
      </c>
      <c r="S137" s="10" t="s">
        <v>14</v>
      </c>
      <c r="T137" s="10" t="s">
        <v>14</v>
      </c>
      <c r="U137" s="10" t="s">
        <v>14</v>
      </c>
      <c r="V137" s="10" t="s">
        <v>14</v>
      </c>
      <c r="W137" s="10" t="s">
        <v>14</v>
      </c>
      <c r="X137" s="10" t="s">
        <v>14</v>
      </c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</row>
    <row r="138" spans="1:66" s="30" customFormat="1" ht="34.5" customHeight="1">
      <c r="A138" s="94"/>
      <c r="B138" s="70"/>
      <c r="C138" s="64"/>
      <c r="D138" s="64"/>
      <c r="E138" s="127"/>
      <c r="F138" s="19" t="s">
        <v>32</v>
      </c>
      <c r="G138" s="41">
        <f>H138+I138+J138+K138+L138+N138+M138</f>
        <v>0</v>
      </c>
      <c r="H138" s="41">
        <f t="shared" ref="H138:N138" si="55">H143</f>
        <v>0</v>
      </c>
      <c r="I138" s="41">
        <f t="shared" si="55"/>
        <v>0</v>
      </c>
      <c r="J138" s="41">
        <f t="shared" si="55"/>
        <v>0</v>
      </c>
      <c r="K138" s="41">
        <f t="shared" si="55"/>
        <v>0</v>
      </c>
      <c r="L138" s="41">
        <f t="shared" si="55"/>
        <v>0</v>
      </c>
      <c r="M138" s="41">
        <f>M143</f>
        <v>0</v>
      </c>
      <c r="N138" s="41">
        <f t="shared" si="55"/>
        <v>0</v>
      </c>
      <c r="O138" s="10" t="s">
        <v>14</v>
      </c>
      <c r="P138" s="10" t="s">
        <v>14</v>
      </c>
      <c r="Q138" s="14" t="s">
        <v>14</v>
      </c>
      <c r="R138" s="10" t="s">
        <v>14</v>
      </c>
      <c r="S138" s="10" t="s">
        <v>14</v>
      </c>
      <c r="T138" s="10" t="s">
        <v>14</v>
      </c>
      <c r="U138" s="10" t="s">
        <v>14</v>
      </c>
      <c r="V138" s="10" t="s">
        <v>14</v>
      </c>
      <c r="W138" s="10" t="s">
        <v>14</v>
      </c>
      <c r="X138" s="10" t="s">
        <v>14</v>
      </c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</row>
    <row r="139" spans="1:66" s="30" customFormat="1" ht="25.5" customHeight="1">
      <c r="A139" s="95"/>
      <c r="B139" s="71"/>
      <c r="C139" s="65"/>
      <c r="D139" s="65"/>
      <c r="E139" s="138"/>
      <c r="F139" s="35" t="s">
        <v>33</v>
      </c>
      <c r="G139" s="41">
        <f>H139+I139+J139+K139+L139+N139+M139</f>
        <v>0</v>
      </c>
      <c r="H139" s="41">
        <f t="shared" ref="H139:N139" si="56">H144</f>
        <v>0</v>
      </c>
      <c r="I139" s="41">
        <f t="shared" si="56"/>
        <v>0</v>
      </c>
      <c r="J139" s="41">
        <f t="shared" si="56"/>
        <v>0</v>
      </c>
      <c r="K139" s="41">
        <f t="shared" si="56"/>
        <v>0</v>
      </c>
      <c r="L139" s="41">
        <f t="shared" si="56"/>
        <v>0</v>
      </c>
      <c r="M139" s="41">
        <f>M144</f>
        <v>0</v>
      </c>
      <c r="N139" s="41">
        <f t="shared" si="56"/>
        <v>0</v>
      </c>
      <c r="O139" s="10" t="s">
        <v>14</v>
      </c>
      <c r="P139" s="10" t="s">
        <v>14</v>
      </c>
      <c r="Q139" s="14" t="s">
        <v>14</v>
      </c>
      <c r="R139" s="10" t="s">
        <v>14</v>
      </c>
      <c r="S139" s="10" t="s">
        <v>14</v>
      </c>
      <c r="T139" s="10" t="s">
        <v>14</v>
      </c>
      <c r="U139" s="10" t="s">
        <v>14</v>
      </c>
      <c r="V139" s="10" t="s">
        <v>14</v>
      </c>
      <c r="W139" s="10" t="s">
        <v>14</v>
      </c>
      <c r="X139" s="10" t="s">
        <v>14</v>
      </c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</row>
    <row r="140" spans="1:66" s="30" customFormat="1" ht="21">
      <c r="A140" s="90" t="s">
        <v>63</v>
      </c>
      <c r="B140" s="69" t="s">
        <v>64</v>
      </c>
      <c r="C140" s="64" t="s">
        <v>26</v>
      </c>
      <c r="D140" s="64" t="s">
        <v>166</v>
      </c>
      <c r="E140" s="81" t="s">
        <v>110</v>
      </c>
      <c r="F140" s="19" t="s">
        <v>21</v>
      </c>
      <c r="G140" s="41">
        <f t="shared" ref="G140:N140" si="57">G141+G142+G143+G144</f>
        <v>1897481.87</v>
      </c>
      <c r="H140" s="41">
        <f>H141+H142+H143+H144</f>
        <v>672992.08</v>
      </c>
      <c r="I140" s="41">
        <f t="shared" si="57"/>
        <v>204081.63</v>
      </c>
      <c r="J140" s="41">
        <f t="shared" si="57"/>
        <v>1020408.16</v>
      </c>
      <c r="K140" s="41">
        <f t="shared" si="57"/>
        <v>0</v>
      </c>
      <c r="L140" s="41">
        <f t="shared" si="57"/>
        <v>0</v>
      </c>
      <c r="M140" s="41">
        <f>M141+M142+M143+M144</f>
        <v>0</v>
      </c>
      <c r="N140" s="41">
        <f t="shared" si="57"/>
        <v>0</v>
      </c>
      <c r="O140" s="10" t="s">
        <v>14</v>
      </c>
      <c r="P140" s="10" t="s">
        <v>14</v>
      </c>
      <c r="Q140" s="14" t="s">
        <v>14</v>
      </c>
      <c r="R140" s="10" t="s">
        <v>14</v>
      </c>
      <c r="S140" s="10" t="s">
        <v>14</v>
      </c>
      <c r="T140" s="10" t="s">
        <v>14</v>
      </c>
      <c r="U140" s="10" t="s">
        <v>14</v>
      </c>
      <c r="V140" s="10" t="s">
        <v>14</v>
      </c>
      <c r="W140" s="10" t="s">
        <v>14</v>
      </c>
      <c r="X140" s="10" t="s">
        <v>14</v>
      </c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</row>
    <row r="141" spans="1:66" s="30" customFormat="1">
      <c r="A141" s="91"/>
      <c r="B141" s="70"/>
      <c r="C141" s="64"/>
      <c r="D141" s="64"/>
      <c r="E141" s="82"/>
      <c r="F141" s="19" t="s">
        <v>31</v>
      </c>
      <c r="G141" s="41">
        <f>H141+I141+J141+K141+L141+N141+M141</f>
        <v>197481.87</v>
      </c>
      <c r="H141" s="41">
        <f>H146+H156+H151</f>
        <v>172992.08</v>
      </c>
      <c r="I141" s="41">
        <f>I146+I156+I151+I161</f>
        <v>4081.63</v>
      </c>
      <c r="J141" s="41">
        <f>J146+J156+J151+J161+J166</f>
        <v>20408.16</v>
      </c>
      <c r="K141" s="41">
        <f>K146+K156</f>
        <v>0</v>
      </c>
      <c r="L141" s="41">
        <f>L146+L156</f>
        <v>0</v>
      </c>
      <c r="M141" s="41">
        <f>M146+M156</f>
        <v>0</v>
      </c>
      <c r="N141" s="41">
        <f>N146+N156</f>
        <v>0</v>
      </c>
      <c r="O141" s="10" t="s">
        <v>14</v>
      </c>
      <c r="P141" s="10" t="s">
        <v>14</v>
      </c>
      <c r="Q141" s="14" t="s">
        <v>14</v>
      </c>
      <c r="R141" s="10" t="s">
        <v>14</v>
      </c>
      <c r="S141" s="10" t="s">
        <v>14</v>
      </c>
      <c r="T141" s="10" t="s">
        <v>14</v>
      </c>
      <c r="U141" s="10" t="s">
        <v>14</v>
      </c>
      <c r="V141" s="10" t="s">
        <v>14</v>
      </c>
      <c r="W141" s="10" t="s">
        <v>14</v>
      </c>
      <c r="X141" s="10" t="s">
        <v>14</v>
      </c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</row>
    <row r="142" spans="1:66" s="30" customFormat="1">
      <c r="A142" s="91"/>
      <c r="B142" s="70"/>
      <c r="C142" s="64"/>
      <c r="D142" s="64"/>
      <c r="E142" s="82"/>
      <c r="F142" s="19" t="s">
        <v>72</v>
      </c>
      <c r="G142" s="41">
        <f>H142+I142+J142+K142+L142+N142+M142</f>
        <v>1700000</v>
      </c>
      <c r="H142" s="41">
        <f t="shared" ref="H142:N142" si="58">H147+H157</f>
        <v>500000</v>
      </c>
      <c r="I142" s="41">
        <f>I147+I157+I151+I162</f>
        <v>200000</v>
      </c>
      <c r="J142" s="41">
        <f t="shared" si="58"/>
        <v>1000000</v>
      </c>
      <c r="K142" s="41">
        <f t="shared" si="58"/>
        <v>0</v>
      </c>
      <c r="L142" s="41">
        <f t="shared" si="58"/>
        <v>0</v>
      </c>
      <c r="M142" s="41">
        <f>M147+M157</f>
        <v>0</v>
      </c>
      <c r="N142" s="41">
        <f t="shared" si="58"/>
        <v>0</v>
      </c>
      <c r="O142" s="10" t="s">
        <v>14</v>
      </c>
      <c r="P142" s="10" t="s">
        <v>14</v>
      </c>
      <c r="Q142" s="14" t="s">
        <v>14</v>
      </c>
      <c r="R142" s="10" t="s">
        <v>14</v>
      </c>
      <c r="S142" s="10" t="s">
        <v>14</v>
      </c>
      <c r="T142" s="10" t="s">
        <v>14</v>
      </c>
      <c r="U142" s="10" t="s">
        <v>14</v>
      </c>
      <c r="V142" s="10" t="s">
        <v>14</v>
      </c>
      <c r="W142" s="10" t="s">
        <v>14</v>
      </c>
      <c r="X142" s="10" t="s">
        <v>14</v>
      </c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</row>
    <row r="143" spans="1:66" s="30" customFormat="1">
      <c r="A143" s="91"/>
      <c r="B143" s="70"/>
      <c r="C143" s="64"/>
      <c r="D143" s="64"/>
      <c r="E143" s="82"/>
      <c r="F143" s="19" t="s">
        <v>32</v>
      </c>
      <c r="G143" s="41">
        <f>H143+I143+J143+K143+L143+N143+M143</f>
        <v>0</v>
      </c>
      <c r="H143" s="41">
        <f t="shared" ref="H143:N143" si="59">H148+H158</f>
        <v>0</v>
      </c>
      <c r="I143" s="41">
        <f t="shared" si="59"/>
        <v>0</v>
      </c>
      <c r="J143" s="41">
        <f t="shared" si="59"/>
        <v>0</v>
      </c>
      <c r="K143" s="41">
        <f t="shared" si="59"/>
        <v>0</v>
      </c>
      <c r="L143" s="41">
        <f t="shared" si="59"/>
        <v>0</v>
      </c>
      <c r="M143" s="41">
        <f>M148+M158</f>
        <v>0</v>
      </c>
      <c r="N143" s="41">
        <f t="shared" si="59"/>
        <v>0</v>
      </c>
      <c r="O143" s="10" t="s">
        <v>14</v>
      </c>
      <c r="P143" s="10" t="s">
        <v>14</v>
      </c>
      <c r="Q143" s="14" t="s">
        <v>14</v>
      </c>
      <c r="R143" s="10" t="s">
        <v>14</v>
      </c>
      <c r="S143" s="10" t="s">
        <v>14</v>
      </c>
      <c r="T143" s="10" t="s">
        <v>14</v>
      </c>
      <c r="U143" s="10" t="s">
        <v>14</v>
      </c>
      <c r="V143" s="10" t="s">
        <v>14</v>
      </c>
      <c r="W143" s="10" t="s">
        <v>14</v>
      </c>
      <c r="X143" s="10" t="s">
        <v>14</v>
      </c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</row>
    <row r="144" spans="1:66" s="30" customFormat="1">
      <c r="A144" s="92"/>
      <c r="B144" s="71"/>
      <c r="C144" s="65"/>
      <c r="D144" s="65"/>
      <c r="E144" s="83"/>
      <c r="F144" s="35" t="s">
        <v>33</v>
      </c>
      <c r="G144" s="41">
        <f>H144+I144+J144+K144+L144+N144+M144</f>
        <v>0</v>
      </c>
      <c r="H144" s="41">
        <f t="shared" ref="H144:N144" si="60">H149+H159</f>
        <v>0</v>
      </c>
      <c r="I144" s="41">
        <f t="shared" si="60"/>
        <v>0</v>
      </c>
      <c r="J144" s="41">
        <f t="shared" si="60"/>
        <v>0</v>
      </c>
      <c r="K144" s="41">
        <f t="shared" si="60"/>
        <v>0</v>
      </c>
      <c r="L144" s="41">
        <f t="shared" si="60"/>
        <v>0</v>
      </c>
      <c r="M144" s="41">
        <f>M149+M159</f>
        <v>0</v>
      </c>
      <c r="N144" s="41">
        <f t="shared" si="60"/>
        <v>0</v>
      </c>
      <c r="O144" s="10" t="s">
        <v>14</v>
      </c>
      <c r="P144" s="10" t="s">
        <v>14</v>
      </c>
      <c r="Q144" s="14" t="s">
        <v>14</v>
      </c>
      <c r="R144" s="10" t="s">
        <v>14</v>
      </c>
      <c r="S144" s="10" t="s">
        <v>14</v>
      </c>
      <c r="T144" s="10" t="s">
        <v>14</v>
      </c>
      <c r="U144" s="10" t="s">
        <v>14</v>
      </c>
      <c r="V144" s="10" t="s">
        <v>14</v>
      </c>
      <c r="W144" s="10" t="s">
        <v>14</v>
      </c>
      <c r="X144" s="10" t="s">
        <v>14</v>
      </c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</row>
    <row r="145" spans="1:66" s="30" customFormat="1" ht="21">
      <c r="A145" s="90" t="s">
        <v>65</v>
      </c>
      <c r="B145" s="69" t="s">
        <v>66</v>
      </c>
      <c r="C145" s="64" t="s">
        <v>26</v>
      </c>
      <c r="D145" s="64" t="s">
        <v>166</v>
      </c>
      <c r="E145" s="81" t="s">
        <v>110</v>
      </c>
      <c r="F145" s="19" t="s">
        <v>21</v>
      </c>
      <c r="G145" s="41">
        <f t="shared" ref="G145:N145" si="61">G146+G147+G148+G149</f>
        <v>162788</v>
      </c>
      <c r="H145" s="41">
        <f t="shared" si="61"/>
        <v>162788</v>
      </c>
      <c r="I145" s="41">
        <f t="shared" si="61"/>
        <v>0</v>
      </c>
      <c r="J145" s="41">
        <f t="shared" si="61"/>
        <v>0</v>
      </c>
      <c r="K145" s="41">
        <f t="shared" si="61"/>
        <v>0</v>
      </c>
      <c r="L145" s="41">
        <f t="shared" si="61"/>
        <v>0</v>
      </c>
      <c r="M145" s="41">
        <f>M146+M147+M148+M149</f>
        <v>0</v>
      </c>
      <c r="N145" s="41">
        <f t="shared" si="61"/>
        <v>0</v>
      </c>
      <c r="O145" s="96" t="s">
        <v>91</v>
      </c>
      <c r="P145" s="93" t="s">
        <v>11</v>
      </c>
      <c r="Q145" s="104">
        <f>X145</f>
        <v>50</v>
      </c>
      <c r="R145" s="72">
        <v>25</v>
      </c>
      <c r="S145" s="72">
        <v>30</v>
      </c>
      <c r="T145" s="72">
        <v>35</v>
      </c>
      <c r="U145" s="72">
        <v>40</v>
      </c>
      <c r="V145" s="72">
        <v>45</v>
      </c>
      <c r="W145" s="72">
        <v>50</v>
      </c>
      <c r="X145" s="72">
        <v>50</v>
      </c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</row>
    <row r="146" spans="1:66" s="30" customFormat="1">
      <c r="A146" s="91"/>
      <c r="B146" s="70"/>
      <c r="C146" s="64"/>
      <c r="D146" s="64"/>
      <c r="E146" s="82"/>
      <c r="F146" s="19" t="s">
        <v>31</v>
      </c>
      <c r="G146" s="41">
        <f>H146+I146+J146+K146+L146+N146+M146</f>
        <v>162788</v>
      </c>
      <c r="H146" s="41">
        <v>162788</v>
      </c>
      <c r="I146" s="41">
        <v>0</v>
      </c>
      <c r="J146" s="41">
        <v>0</v>
      </c>
      <c r="K146" s="41">
        <v>0</v>
      </c>
      <c r="L146" s="41">
        <v>0</v>
      </c>
      <c r="M146" s="41">
        <v>0</v>
      </c>
      <c r="N146" s="41">
        <v>0</v>
      </c>
      <c r="O146" s="97"/>
      <c r="P146" s="94"/>
      <c r="Q146" s="105"/>
      <c r="R146" s="72"/>
      <c r="S146" s="72"/>
      <c r="T146" s="72"/>
      <c r="U146" s="72"/>
      <c r="V146" s="72"/>
      <c r="W146" s="72"/>
      <c r="X146" s="72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</row>
    <row r="147" spans="1:66" s="30" customFormat="1">
      <c r="A147" s="91"/>
      <c r="B147" s="70"/>
      <c r="C147" s="64"/>
      <c r="D147" s="64"/>
      <c r="E147" s="82"/>
      <c r="F147" s="19" t="s">
        <v>72</v>
      </c>
      <c r="G147" s="41">
        <f>H147+I147+J147+K147+L147+N147+M147</f>
        <v>0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  <c r="N147" s="41">
        <v>0</v>
      </c>
      <c r="O147" s="97"/>
      <c r="P147" s="94"/>
      <c r="Q147" s="105"/>
      <c r="R147" s="72"/>
      <c r="S147" s="72"/>
      <c r="T147" s="72"/>
      <c r="U147" s="72"/>
      <c r="V147" s="72"/>
      <c r="W147" s="72"/>
      <c r="X147" s="72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</row>
    <row r="148" spans="1:66" s="30" customFormat="1">
      <c r="A148" s="91"/>
      <c r="B148" s="70"/>
      <c r="C148" s="64"/>
      <c r="D148" s="64"/>
      <c r="E148" s="82"/>
      <c r="F148" s="19" t="s">
        <v>32</v>
      </c>
      <c r="G148" s="41">
        <f>H148+I148+J148+K148+L148+N148+M148</f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1">
        <v>0</v>
      </c>
      <c r="O148" s="97"/>
      <c r="P148" s="94"/>
      <c r="Q148" s="105"/>
      <c r="R148" s="72"/>
      <c r="S148" s="72"/>
      <c r="T148" s="72"/>
      <c r="U148" s="72"/>
      <c r="V148" s="72"/>
      <c r="W148" s="72"/>
      <c r="X148" s="72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</row>
    <row r="149" spans="1:66" s="30" customFormat="1">
      <c r="A149" s="92"/>
      <c r="B149" s="71"/>
      <c r="C149" s="65"/>
      <c r="D149" s="65"/>
      <c r="E149" s="83"/>
      <c r="F149" s="35" t="s">
        <v>33</v>
      </c>
      <c r="G149" s="41">
        <f>H149+I149+J149+K149+L149+N149+M149</f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98"/>
      <c r="P149" s="95"/>
      <c r="Q149" s="106"/>
      <c r="R149" s="72"/>
      <c r="S149" s="72"/>
      <c r="T149" s="72"/>
      <c r="U149" s="72"/>
      <c r="V149" s="72"/>
      <c r="W149" s="72"/>
      <c r="X149" s="72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</row>
    <row r="150" spans="1:66" s="30" customFormat="1" ht="21">
      <c r="A150" s="90" t="s">
        <v>67</v>
      </c>
      <c r="B150" s="69" t="s">
        <v>68</v>
      </c>
      <c r="C150" s="64" t="s">
        <v>26</v>
      </c>
      <c r="D150" s="64" t="s">
        <v>166</v>
      </c>
      <c r="E150" s="81" t="s">
        <v>110</v>
      </c>
      <c r="F150" s="19" t="s">
        <v>21</v>
      </c>
      <c r="G150" s="41">
        <f t="shared" ref="G150:N150" si="62">G151+G152+G153+G154</f>
        <v>0</v>
      </c>
      <c r="H150" s="41">
        <f t="shared" si="62"/>
        <v>0</v>
      </c>
      <c r="I150" s="41">
        <f t="shared" si="62"/>
        <v>0</v>
      </c>
      <c r="J150" s="41">
        <f t="shared" si="62"/>
        <v>0</v>
      </c>
      <c r="K150" s="41">
        <f t="shared" si="62"/>
        <v>0</v>
      </c>
      <c r="L150" s="41">
        <f t="shared" si="62"/>
        <v>0</v>
      </c>
      <c r="M150" s="41">
        <f>M151+M152+M153+M154</f>
        <v>0</v>
      </c>
      <c r="N150" s="41">
        <f t="shared" si="62"/>
        <v>0</v>
      </c>
      <c r="O150" s="96" t="s">
        <v>92</v>
      </c>
      <c r="P150" s="93" t="s">
        <v>11</v>
      </c>
      <c r="Q150" s="104">
        <f>SUM(R150:X154)</f>
        <v>130</v>
      </c>
      <c r="R150" s="72">
        <v>15</v>
      </c>
      <c r="S150" s="72">
        <v>15</v>
      </c>
      <c r="T150" s="72">
        <v>20</v>
      </c>
      <c r="U150" s="72">
        <v>20</v>
      </c>
      <c r="V150" s="72">
        <v>20</v>
      </c>
      <c r="W150" s="72">
        <v>20</v>
      </c>
      <c r="X150" s="72">
        <v>20</v>
      </c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</row>
    <row r="151" spans="1:66" s="30" customFormat="1">
      <c r="A151" s="91"/>
      <c r="B151" s="70"/>
      <c r="C151" s="64"/>
      <c r="D151" s="64"/>
      <c r="E151" s="82"/>
      <c r="F151" s="19" t="s">
        <v>31</v>
      </c>
      <c r="G151" s="41">
        <f>H151+I151+J151+K151+L151+N151</f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97"/>
      <c r="P151" s="94"/>
      <c r="Q151" s="105"/>
      <c r="R151" s="72"/>
      <c r="S151" s="72"/>
      <c r="T151" s="72"/>
      <c r="U151" s="72"/>
      <c r="V151" s="72"/>
      <c r="W151" s="72"/>
      <c r="X151" s="72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</row>
    <row r="152" spans="1:66" s="30" customFormat="1">
      <c r="A152" s="91"/>
      <c r="B152" s="70"/>
      <c r="C152" s="64"/>
      <c r="D152" s="64"/>
      <c r="E152" s="82"/>
      <c r="F152" s="19" t="s">
        <v>72</v>
      </c>
      <c r="G152" s="41">
        <f>H152+I152+J152+K152+L152+N152</f>
        <v>0</v>
      </c>
      <c r="H152" s="41">
        <v>0</v>
      </c>
      <c r="I152" s="41">
        <v>0</v>
      </c>
      <c r="J152" s="41">
        <v>0</v>
      </c>
      <c r="K152" s="41">
        <v>0</v>
      </c>
      <c r="L152" s="41">
        <v>0</v>
      </c>
      <c r="M152" s="41">
        <v>0</v>
      </c>
      <c r="N152" s="41">
        <v>0</v>
      </c>
      <c r="O152" s="97"/>
      <c r="P152" s="94"/>
      <c r="Q152" s="105"/>
      <c r="R152" s="72"/>
      <c r="S152" s="72"/>
      <c r="T152" s="72"/>
      <c r="U152" s="72"/>
      <c r="V152" s="72"/>
      <c r="W152" s="72"/>
      <c r="X152" s="72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</row>
    <row r="153" spans="1:66" s="30" customFormat="1">
      <c r="A153" s="91"/>
      <c r="B153" s="70"/>
      <c r="C153" s="64"/>
      <c r="D153" s="64"/>
      <c r="E153" s="82"/>
      <c r="F153" s="19" t="s">
        <v>32</v>
      </c>
      <c r="G153" s="41">
        <f>H153+I153+J153+K153+L153+N153</f>
        <v>0</v>
      </c>
      <c r="H153" s="41">
        <v>0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N153" s="41">
        <v>0</v>
      </c>
      <c r="O153" s="97"/>
      <c r="P153" s="94"/>
      <c r="Q153" s="105"/>
      <c r="R153" s="72"/>
      <c r="S153" s="72"/>
      <c r="T153" s="72"/>
      <c r="U153" s="72"/>
      <c r="V153" s="72"/>
      <c r="W153" s="72"/>
      <c r="X153" s="72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</row>
    <row r="154" spans="1:66" s="30" customFormat="1" ht="34.5" customHeight="1">
      <c r="A154" s="91"/>
      <c r="B154" s="70"/>
      <c r="C154" s="65"/>
      <c r="D154" s="65"/>
      <c r="E154" s="83"/>
      <c r="F154" s="35" t="s">
        <v>33</v>
      </c>
      <c r="G154" s="41">
        <f>H154+I154+J154+K154+L154+N154</f>
        <v>0</v>
      </c>
      <c r="H154" s="41">
        <v>0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41">
        <v>0</v>
      </c>
      <c r="O154" s="98"/>
      <c r="P154" s="95"/>
      <c r="Q154" s="106"/>
      <c r="R154" s="72"/>
      <c r="S154" s="72"/>
      <c r="T154" s="72"/>
      <c r="U154" s="72"/>
      <c r="V154" s="72"/>
      <c r="W154" s="72"/>
      <c r="X154" s="72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</row>
    <row r="155" spans="1:66" s="30" customFormat="1" ht="21">
      <c r="A155" s="90" t="s">
        <v>117</v>
      </c>
      <c r="B155" s="69" t="s">
        <v>118</v>
      </c>
      <c r="C155" s="64" t="s">
        <v>26</v>
      </c>
      <c r="D155" s="64" t="s">
        <v>166</v>
      </c>
      <c r="E155" s="81" t="s">
        <v>110</v>
      </c>
      <c r="F155" s="19" t="s">
        <v>21</v>
      </c>
      <c r="G155" s="41">
        <f t="shared" ref="G155:N155" si="63">G156+G157+G158+G159</f>
        <v>1530612.24</v>
      </c>
      <c r="H155" s="41">
        <f t="shared" si="63"/>
        <v>510204.08</v>
      </c>
      <c r="I155" s="41">
        <f t="shared" si="63"/>
        <v>0</v>
      </c>
      <c r="J155" s="41">
        <f t="shared" si="63"/>
        <v>1020408.16</v>
      </c>
      <c r="K155" s="41">
        <f t="shared" si="63"/>
        <v>0</v>
      </c>
      <c r="L155" s="41">
        <f t="shared" si="63"/>
        <v>0</v>
      </c>
      <c r="M155" s="41">
        <f>M156+M157+M158+M159</f>
        <v>0</v>
      </c>
      <c r="N155" s="41">
        <f t="shared" si="63"/>
        <v>0</v>
      </c>
      <c r="O155" s="96" t="s">
        <v>120</v>
      </c>
      <c r="P155" s="93" t="s">
        <v>124</v>
      </c>
      <c r="Q155" s="104">
        <v>4781</v>
      </c>
      <c r="R155" s="72">
        <v>4781</v>
      </c>
      <c r="S155" s="72"/>
      <c r="T155" s="72"/>
      <c r="U155" s="72"/>
      <c r="V155" s="72"/>
      <c r="W155" s="72"/>
      <c r="X155" s="72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</row>
    <row r="156" spans="1:66" s="30" customFormat="1">
      <c r="A156" s="91"/>
      <c r="B156" s="70"/>
      <c r="C156" s="64"/>
      <c r="D156" s="64"/>
      <c r="E156" s="82"/>
      <c r="F156" s="19" t="s">
        <v>31</v>
      </c>
      <c r="G156" s="41">
        <f>H156+I156+J156+K156+L156+N156+M156</f>
        <v>30612.239999999998</v>
      </c>
      <c r="H156" s="41">
        <v>10204.08</v>
      </c>
      <c r="I156" s="41">
        <v>0</v>
      </c>
      <c r="J156" s="41">
        <v>20408.16</v>
      </c>
      <c r="K156" s="41">
        <v>0</v>
      </c>
      <c r="L156" s="41">
        <v>0</v>
      </c>
      <c r="M156" s="41">
        <v>0</v>
      </c>
      <c r="N156" s="41">
        <v>0</v>
      </c>
      <c r="O156" s="97"/>
      <c r="P156" s="94"/>
      <c r="Q156" s="105"/>
      <c r="R156" s="72"/>
      <c r="S156" s="72"/>
      <c r="T156" s="72"/>
      <c r="U156" s="72"/>
      <c r="V156" s="72"/>
      <c r="W156" s="72"/>
      <c r="X156" s="72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</row>
    <row r="157" spans="1:66" s="30" customFormat="1">
      <c r="A157" s="91"/>
      <c r="B157" s="70"/>
      <c r="C157" s="64"/>
      <c r="D157" s="64"/>
      <c r="E157" s="82"/>
      <c r="F157" s="19" t="s">
        <v>72</v>
      </c>
      <c r="G157" s="41">
        <f>H157+I157+J157+K157+L157+N157+M157</f>
        <v>1500000</v>
      </c>
      <c r="H157" s="41">
        <v>500000</v>
      </c>
      <c r="I157" s="41">
        <v>0</v>
      </c>
      <c r="J157" s="41">
        <v>1000000</v>
      </c>
      <c r="K157" s="41">
        <v>0</v>
      </c>
      <c r="L157" s="41">
        <v>0</v>
      </c>
      <c r="M157" s="41">
        <v>0</v>
      </c>
      <c r="N157" s="41">
        <v>0</v>
      </c>
      <c r="O157" s="97"/>
      <c r="P157" s="94"/>
      <c r="Q157" s="105"/>
      <c r="R157" s="72"/>
      <c r="S157" s="72"/>
      <c r="T157" s="72"/>
      <c r="U157" s="72"/>
      <c r="V157" s="72"/>
      <c r="W157" s="72"/>
      <c r="X157" s="72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</row>
    <row r="158" spans="1:66" s="30" customFormat="1">
      <c r="A158" s="91"/>
      <c r="B158" s="70"/>
      <c r="C158" s="64"/>
      <c r="D158" s="64"/>
      <c r="E158" s="82"/>
      <c r="F158" s="19" t="s">
        <v>32</v>
      </c>
      <c r="G158" s="41">
        <f>H158+I158+J158+K158+L158+N158+M158</f>
        <v>0</v>
      </c>
      <c r="H158" s="41">
        <v>0</v>
      </c>
      <c r="I158" s="41">
        <v>0</v>
      </c>
      <c r="J158" s="41">
        <v>0</v>
      </c>
      <c r="K158" s="41">
        <v>0</v>
      </c>
      <c r="L158" s="41">
        <v>0</v>
      </c>
      <c r="M158" s="41">
        <v>0</v>
      </c>
      <c r="N158" s="41">
        <v>0</v>
      </c>
      <c r="O158" s="97"/>
      <c r="P158" s="94"/>
      <c r="Q158" s="105"/>
      <c r="R158" s="72"/>
      <c r="S158" s="72"/>
      <c r="T158" s="72"/>
      <c r="U158" s="72"/>
      <c r="V158" s="72"/>
      <c r="W158" s="72"/>
      <c r="X158" s="72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</row>
    <row r="159" spans="1:66" s="30" customFormat="1" ht="79.5" customHeight="1">
      <c r="A159" s="91"/>
      <c r="B159" s="70"/>
      <c r="C159" s="65"/>
      <c r="D159" s="65"/>
      <c r="E159" s="83"/>
      <c r="F159" s="35" t="s">
        <v>33</v>
      </c>
      <c r="G159" s="41">
        <f>H159+I159+J159+K159+L159+N159+M159</f>
        <v>0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  <c r="N159" s="41">
        <v>0</v>
      </c>
      <c r="O159" s="98"/>
      <c r="P159" s="95"/>
      <c r="Q159" s="106"/>
      <c r="R159" s="72"/>
      <c r="S159" s="72"/>
      <c r="T159" s="72"/>
      <c r="U159" s="72"/>
      <c r="V159" s="72"/>
      <c r="W159" s="72"/>
      <c r="X159" s="72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</row>
    <row r="160" spans="1:66" s="30" customFormat="1" ht="21">
      <c r="A160" s="90" t="s">
        <v>133</v>
      </c>
      <c r="B160" s="110" t="s">
        <v>136</v>
      </c>
      <c r="C160" s="64" t="s">
        <v>26</v>
      </c>
      <c r="D160" s="64" t="s">
        <v>166</v>
      </c>
      <c r="E160" s="81" t="s">
        <v>110</v>
      </c>
      <c r="F160" s="19" t="s">
        <v>21</v>
      </c>
      <c r="G160" s="41">
        <f t="shared" ref="G160:N160" si="64">G161+G162+G163+G164</f>
        <v>204081.63</v>
      </c>
      <c r="H160" s="41">
        <f t="shared" si="64"/>
        <v>0</v>
      </c>
      <c r="I160" s="41">
        <f t="shared" si="64"/>
        <v>204081.63</v>
      </c>
      <c r="J160" s="41">
        <f t="shared" si="64"/>
        <v>0</v>
      </c>
      <c r="K160" s="41">
        <f t="shared" si="64"/>
        <v>0</v>
      </c>
      <c r="L160" s="41">
        <f t="shared" si="64"/>
        <v>0</v>
      </c>
      <c r="M160" s="41">
        <f>M161+M162+M163+M164</f>
        <v>0</v>
      </c>
      <c r="N160" s="41">
        <f t="shared" si="64"/>
        <v>0</v>
      </c>
      <c r="O160" s="96" t="s">
        <v>135</v>
      </c>
      <c r="P160" s="93" t="s">
        <v>11</v>
      </c>
      <c r="Q160" s="104">
        <v>1</v>
      </c>
      <c r="R160" s="72">
        <v>0</v>
      </c>
      <c r="S160" s="72">
        <v>1</v>
      </c>
      <c r="T160" s="72"/>
      <c r="U160" s="72"/>
      <c r="V160" s="72"/>
      <c r="W160" s="72"/>
      <c r="X160" s="72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</row>
    <row r="161" spans="1:66" s="30" customFormat="1">
      <c r="A161" s="91"/>
      <c r="B161" s="111"/>
      <c r="C161" s="64"/>
      <c r="D161" s="64"/>
      <c r="E161" s="82"/>
      <c r="F161" s="19" t="s">
        <v>31</v>
      </c>
      <c r="G161" s="41">
        <f>H161+I161+J161+K161+L161+N161+M161</f>
        <v>4081.63</v>
      </c>
      <c r="H161" s="41">
        <v>0</v>
      </c>
      <c r="I161" s="41">
        <v>4081.63</v>
      </c>
      <c r="J161" s="41">
        <v>0</v>
      </c>
      <c r="K161" s="41">
        <v>0</v>
      </c>
      <c r="L161" s="41">
        <v>0</v>
      </c>
      <c r="M161" s="41">
        <v>0</v>
      </c>
      <c r="N161" s="41">
        <v>0</v>
      </c>
      <c r="O161" s="97"/>
      <c r="P161" s="94"/>
      <c r="Q161" s="105"/>
      <c r="R161" s="72"/>
      <c r="S161" s="72"/>
      <c r="T161" s="72"/>
      <c r="U161" s="72"/>
      <c r="V161" s="72"/>
      <c r="W161" s="72"/>
      <c r="X161" s="72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</row>
    <row r="162" spans="1:66" s="30" customFormat="1">
      <c r="A162" s="91"/>
      <c r="B162" s="111"/>
      <c r="C162" s="64"/>
      <c r="D162" s="64"/>
      <c r="E162" s="82"/>
      <c r="F162" s="19" t="s">
        <v>72</v>
      </c>
      <c r="G162" s="41">
        <f>H162+I162+J162+K162+L162+N162+M162</f>
        <v>200000</v>
      </c>
      <c r="H162" s="41">
        <v>0</v>
      </c>
      <c r="I162" s="41">
        <v>200000</v>
      </c>
      <c r="J162" s="41">
        <v>0</v>
      </c>
      <c r="K162" s="41">
        <v>0</v>
      </c>
      <c r="L162" s="41">
        <v>0</v>
      </c>
      <c r="M162" s="41">
        <v>0</v>
      </c>
      <c r="N162" s="41">
        <v>0</v>
      </c>
      <c r="O162" s="97"/>
      <c r="P162" s="94"/>
      <c r="Q162" s="105"/>
      <c r="R162" s="72"/>
      <c r="S162" s="72"/>
      <c r="T162" s="72"/>
      <c r="U162" s="72"/>
      <c r="V162" s="72"/>
      <c r="W162" s="72"/>
      <c r="X162" s="72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</row>
    <row r="163" spans="1:66" s="30" customFormat="1">
      <c r="A163" s="91"/>
      <c r="B163" s="111"/>
      <c r="C163" s="64"/>
      <c r="D163" s="64"/>
      <c r="E163" s="82"/>
      <c r="F163" s="19" t="s">
        <v>32</v>
      </c>
      <c r="G163" s="41">
        <f>H163+I163+J163+K163+L163+N163+M163</f>
        <v>0</v>
      </c>
      <c r="H163" s="41">
        <v>0</v>
      </c>
      <c r="I163" s="41">
        <v>0</v>
      </c>
      <c r="J163" s="41">
        <v>0</v>
      </c>
      <c r="K163" s="41">
        <v>0</v>
      </c>
      <c r="L163" s="41">
        <v>0</v>
      </c>
      <c r="M163" s="41">
        <v>0</v>
      </c>
      <c r="N163" s="41">
        <v>0</v>
      </c>
      <c r="O163" s="97"/>
      <c r="P163" s="94"/>
      <c r="Q163" s="105"/>
      <c r="R163" s="72"/>
      <c r="S163" s="72"/>
      <c r="T163" s="72"/>
      <c r="U163" s="72"/>
      <c r="V163" s="72"/>
      <c r="W163" s="72"/>
      <c r="X163" s="72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</row>
    <row r="164" spans="1:66" s="30" customFormat="1">
      <c r="A164" s="92"/>
      <c r="B164" s="112"/>
      <c r="C164" s="65"/>
      <c r="D164" s="65"/>
      <c r="E164" s="83"/>
      <c r="F164" s="35" t="s">
        <v>33</v>
      </c>
      <c r="G164" s="41">
        <f>H164+I164+J164+K164+L164+N164+M164</f>
        <v>0</v>
      </c>
      <c r="H164" s="41">
        <v>0</v>
      </c>
      <c r="I164" s="41">
        <v>0</v>
      </c>
      <c r="J164" s="41">
        <v>0</v>
      </c>
      <c r="K164" s="41">
        <v>0</v>
      </c>
      <c r="L164" s="41">
        <v>0</v>
      </c>
      <c r="M164" s="41">
        <v>0</v>
      </c>
      <c r="N164" s="41">
        <v>0</v>
      </c>
      <c r="O164" s="98"/>
      <c r="P164" s="95"/>
      <c r="Q164" s="106"/>
      <c r="R164" s="72"/>
      <c r="S164" s="72"/>
      <c r="T164" s="72"/>
      <c r="U164" s="72"/>
      <c r="V164" s="72"/>
      <c r="W164" s="72"/>
      <c r="X164" s="72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</row>
    <row r="165" spans="1:66" s="30" customFormat="1" ht="21">
      <c r="A165" s="90" t="s">
        <v>147</v>
      </c>
      <c r="B165" s="110" t="s">
        <v>148</v>
      </c>
      <c r="C165" s="64" t="s">
        <v>26</v>
      </c>
      <c r="D165" s="64" t="s">
        <v>166</v>
      </c>
      <c r="E165" s="81" t="s">
        <v>110</v>
      </c>
      <c r="F165" s="19" t="s">
        <v>21</v>
      </c>
      <c r="G165" s="41">
        <f t="shared" ref="G165:N165" si="65">G166+G167+G168+G169</f>
        <v>0</v>
      </c>
      <c r="H165" s="41">
        <f t="shared" si="65"/>
        <v>0</v>
      </c>
      <c r="I165" s="41">
        <f t="shared" si="65"/>
        <v>0</v>
      </c>
      <c r="J165" s="41">
        <f t="shared" si="65"/>
        <v>0</v>
      </c>
      <c r="K165" s="41">
        <f t="shared" si="65"/>
        <v>0</v>
      </c>
      <c r="L165" s="41">
        <f t="shared" si="65"/>
        <v>0</v>
      </c>
      <c r="M165" s="41">
        <f>M166+M167+M168+M169</f>
        <v>0</v>
      </c>
      <c r="N165" s="41">
        <f t="shared" si="65"/>
        <v>0</v>
      </c>
      <c r="O165" s="69" t="s">
        <v>149</v>
      </c>
      <c r="P165" s="93" t="s">
        <v>11</v>
      </c>
      <c r="Q165" s="69">
        <v>1</v>
      </c>
      <c r="R165" s="69">
        <v>0</v>
      </c>
      <c r="S165" s="69">
        <v>0</v>
      </c>
      <c r="T165" s="69">
        <v>1</v>
      </c>
      <c r="U165" s="69"/>
      <c r="V165" s="69"/>
      <c r="W165" s="69"/>
      <c r="X165" s="69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</row>
    <row r="166" spans="1:66" s="30" customFormat="1">
      <c r="A166" s="91"/>
      <c r="B166" s="111"/>
      <c r="C166" s="64"/>
      <c r="D166" s="64"/>
      <c r="E166" s="82"/>
      <c r="F166" s="19" t="s">
        <v>31</v>
      </c>
      <c r="G166" s="41">
        <f>H166+I166+J166+K166+L166+N166+M166</f>
        <v>0</v>
      </c>
      <c r="H166" s="41">
        <v>0</v>
      </c>
      <c r="I166" s="41">
        <v>0</v>
      </c>
      <c r="J166" s="41">
        <v>0</v>
      </c>
      <c r="K166" s="41">
        <v>0</v>
      </c>
      <c r="L166" s="41">
        <v>0</v>
      </c>
      <c r="M166" s="41">
        <v>0</v>
      </c>
      <c r="N166" s="41">
        <v>0</v>
      </c>
      <c r="O166" s="70"/>
      <c r="P166" s="94"/>
      <c r="Q166" s="70"/>
      <c r="R166" s="70"/>
      <c r="S166" s="70"/>
      <c r="T166" s="70"/>
      <c r="U166" s="70"/>
      <c r="V166" s="70"/>
      <c r="W166" s="70"/>
      <c r="X166" s="70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</row>
    <row r="167" spans="1:66" s="30" customFormat="1">
      <c r="A167" s="91"/>
      <c r="B167" s="111"/>
      <c r="C167" s="64"/>
      <c r="D167" s="64"/>
      <c r="E167" s="82"/>
      <c r="F167" s="19" t="s">
        <v>72</v>
      </c>
      <c r="G167" s="41">
        <f>H167+I167+J167+K167+L167+N167+M167</f>
        <v>0</v>
      </c>
      <c r="H167" s="41">
        <v>0</v>
      </c>
      <c r="I167" s="41">
        <v>0</v>
      </c>
      <c r="J167" s="41">
        <v>0</v>
      </c>
      <c r="K167" s="41">
        <v>0</v>
      </c>
      <c r="L167" s="41">
        <v>0</v>
      </c>
      <c r="M167" s="41">
        <v>0</v>
      </c>
      <c r="N167" s="41">
        <v>0</v>
      </c>
      <c r="O167" s="70"/>
      <c r="P167" s="94"/>
      <c r="Q167" s="70"/>
      <c r="R167" s="70"/>
      <c r="S167" s="70"/>
      <c r="T167" s="70"/>
      <c r="U167" s="70"/>
      <c r="V167" s="70"/>
      <c r="W167" s="70"/>
      <c r="X167" s="70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</row>
    <row r="168" spans="1:66" s="30" customFormat="1">
      <c r="A168" s="91"/>
      <c r="B168" s="111"/>
      <c r="C168" s="64"/>
      <c r="D168" s="64"/>
      <c r="E168" s="82"/>
      <c r="F168" s="19" t="s">
        <v>32</v>
      </c>
      <c r="G168" s="41">
        <f>H168+I168+J168+K168+L168+N168+M168</f>
        <v>0</v>
      </c>
      <c r="H168" s="41">
        <v>0</v>
      </c>
      <c r="I168" s="41">
        <v>0</v>
      </c>
      <c r="J168" s="41">
        <v>0</v>
      </c>
      <c r="K168" s="41">
        <v>0</v>
      </c>
      <c r="L168" s="41">
        <v>0</v>
      </c>
      <c r="M168" s="41">
        <v>0</v>
      </c>
      <c r="N168" s="41">
        <v>0</v>
      </c>
      <c r="O168" s="70"/>
      <c r="P168" s="94"/>
      <c r="Q168" s="70"/>
      <c r="R168" s="70"/>
      <c r="S168" s="70"/>
      <c r="T168" s="70"/>
      <c r="U168" s="70"/>
      <c r="V168" s="70"/>
      <c r="W168" s="70"/>
      <c r="X168" s="70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</row>
    <row r="169" spans="1:66" s="30" customFormat="1">
      <c r="A169" s="92"/>
      <c r="B169" s="112"/>
      <c r="C169" s="65"/>
      <c r="D169" s="65"/>
      <c r="E169" s="83"/>
      <c r="F169" s="35" t="s">
        <v>33</v>
      </c>
      <c r="G169" s="41">
        <f>H169+I169+J169+K169+L169+N169+M169</f>
        <v>0</v>
      </c>
      <c r="H169" s="41">
        <v>0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1">
        <v>0</v>
      </c>
      <c r="O169" s="71"/>
      <c r="P169" s="95"/>
      <c r="Q169" s="71"/>
      <c r="R169" s="71"/>
      <c r="S169" s="71"/>
      <c r="T169" s="71"/>
      <c r="U169" s="71"/>
      <c r="V169" s="71"/>
      <c r="W169" s="71"/>
      <c r="X169" s="71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</row>
    <row r="170" spans="1:66" s="30" customFormat="1" ht="54" customHeight="1">
      <c r="A170" s="90" t="s">
        <v>134</v>
      </c>
      <c r="B170" s="69" t="s">
        <v>142</v>
      </c>
      <c r="C170" s="64" t="s">
        <v>26</v>
      </c>
      <c r="D170" s="64" t="s">
        <v>166</v>
      </c>
      <c r="E170" s="81" t="s">
        <v>110</v>
      </c>
      <c r="F170" s="19" t="s">
        <v>21</v>
      </c>
      <c r="G170" s="41">
        <f t="shared" ref="G170:N170" si="66">G171+G172+G173+G174</f>
        <v>268366.14</v>
      </c>
      <c r="H170" s="41">
        <f t="shared" si="66"/>
        <v>0</v>
      </c>
      <c r="I170" s="41">
        <f t="shared" si="66"/>
        <v>104081.63</v>
      </c>
      <c r="J170" s="41">
        <f t="shared" si="66"/>
        <v>52061.22</v>
      </c>
      <c r="K170" s="41">
        <f t="shared" si="66"/>
        <v>8100</v>
      </c>
      <c r="L170" s="41">
        <f t="shared" si="66"/>
        <v>104123.29000000001</v>
      </c>
      <c r="M170" s="41">
        <f>M171+M172+M173+M174</f>
        <v>0</v>
      </c>
      <c r="N170" s="41">
        <f t="shared" si="66"/>
        <v>0</v>
      </c>
      <c r="O170" s="10" t="s">
        <v>14</v>
      </c>
      <c r="P170" s="10" t="s">
        <v>14</v>
      </c>
      <c r="Q170" s="14" t="s">
        <v>14</v>
      </c>
      <c r="R170" s="10" t="s">
        <v>14</v>
      </c>
      <c r="S170" s="10" t="s">
        <v>14</v>
      </c>
      <c r="T170" s="10" t="s">
        <v>14</v>
      </c>
      <c r="U170" s="10" t="s">
        <v>14</v>
      </c>
      <c r="V170" s="10" t="s">
        <v>14</v>
      </c>
      <c r="W170" s="10" t="s">
        <v>14</v>
      </c>
      <c r="X170" s="10" t="s">
        <v>14</v>
      </c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</row>
    <row r="171" spans="1:66" s="30" customFormat="1">
      <c r="A171" s="91"/>
      <c r="B171" s="70"/>
      <c r="C171" s="64"/>
      <c r="D171" s="64"/>
      <c r="E171" s="82"/>
      <c r="F171" s="19" t="s">
        <v>31</v>
      </c>
      <c r="G171" s="41">
        <f>H171+I171+J171+K171+L171+N171+M171</f>
        <v>13305.32</v>
      </c>
      <c r="H171" s="41">
        <v>0</v>
      </c>
      <c r="I171" s="41">
        <f t="shared" ref="I171:N172" si="67">I176</f>
        <v>2081.63</v>
      </c>
      <c r="J171" s="41">
        <f t="shared" si="67"/>
        <v>1041.22</v>
      </c>
      <c r="K171" s="41">
        <f t="shared" si="67"/>
        <v>8100</v>
      </c>
      <c r="L171" s="41">
        <f t="shared" si="67"/>
        <v>2082.4699999999998</v>
      </c>
      <c r="M171" s="41">
        <f>M176</f>
        <v>0</v>
      </c>
      <c r="N171" s="41">
        <f t="shared" si="67"/>
        <v>0</v>
      </c>
      <c r="O171" s="10" t="s">
        <v>14</v>
      </c>
      <c r="P171" s="10" t="s">
        <v>14</v>
      </c>
      <c r="Q171" s="14" t="s">
        <v>14</v>
      </c>
      <c r="R171" s="10" t="s">
        <v>14</v>
      </c>
      <c r="S171" s="10" t="s">
        <v>14</v>
      </c>
      <c r="T171" s="10" t="s">
        <v>14</v>
      </c>
      <c r="U171" s="10" t="s">
        <v>14</v>
      </c>
      <c r="V171" s="10" t="s">
        <v>14</v>
      </c>
      <c r="W171" s="10" t="s">
        <v>14</v>
      </c>
      <c r="X171" s="10" t="s">
        <v>14</v>
      </c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</row>
    <row r="172" spans="1:66" s="30" customFormat="1">
      <c r="A172" s="91"/>
      <c r="B172" s="70"/>
      <c r="C172" s="64"/>
      <c r="D172" s="64"/>
      <c r="E172" s="82"/>
      <c r="F172" s="19" t="s">
        <v>72</v>
      </c>
      <c r="G172" s="41">
        <f>H172+I172+J172+K172+L172+N172+M172</f>
        <v>255060.82</v>
      </c>
      <c r="H172" s="41">
        <v>0</v>
      </c>
      <c r="I172" s="41">
        <f t="shared" si="67"/>
        <v>102000</v>
      </c>
      <c r="J172" s="41">
        <f t="shared" si="67"/>
        <v>51020</v>
      </c>
      <c r="K172" s="41">
        <f t="shared" si="67"/>
        <v>0</v>
      </c>
      <c r="L172" s="41">
        <f t="shared" si="67"/>
        <v>102040.82</v>
      </c>
      <c r="M172" s="41">
        <f>M177</f>
        <v>0</v>
      </c>
      <c r="N172" s="41">
        <f t="shared" si="67"/>
        <v>0</v>
      </c>
      <c r="O172" s="10" t="s">
        <v>14</v>
      </c>
      <c r="P172" s="10" t="s">
        <v>14</v>
      </c>
      <c r="Q172" s="14" t="s">
        <v>14</v>
      </c>
      <c r="R172" s="10" t="s">
        <v>14</v>
      </c>
      <c r="S172" s="10" t="s">
        <v>14</v>
      </c>
      <c r="T172" s="10" t="s">
        <v>14</v>
      </c>
      <c r="U172" s="10" t="s">
        <v>14</v>
      </c>
      <c r="V172" s="10" t="s">
        <v>14</v>
      </c>
      <c r="W172" s="10" t="s">
        <v>14</v>
      </c>
      <c r="X172" s="10" t="s">
        <v>14</v>
      </c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</row>
    <row r="173" spans="1:66" s="30" customFormat="1">
      <c r="A173" s="91"/>
      <c r="B173" s="70"/>
      <c r="C173" s="64"/>
      <c r="D173" s="64"/>
      <c r="E173" s="82"/>
      <c r="F173" s="19" t="s">
        <v>32</v>
      </c>
      <c r="G173" s="41">
        <f>H173+I173+J173+K173+L173+N173+M173</f>
        <v>0</v>
      </c>
      <c r="H173" s="41">
        <v>0</v>
      </c>
      <c r="I173" s="41">
        <v>0</v>
      </c>
      <c r="J173" s="41">
        <v>0</v>
      </c>
      <c r="K173" s="41">
        <v>0</v>
      </c>
      <c r="L173" s="41">
        <v>0</v>
      </c>
      <c r="M173" s="41">
        <v>0</v>
      </c>
      <c r="N173" s="41">
        <v>0</v>
      </c>
      <c r="O173" s="10" t="s">
        <v>14</v>
      </c>
      <c r="P173" s="10" t="s">
        <v>14</v>
      </c>
      <c r="Q173" s="14" t="s">
        <v>14</v>
      </c>
      <c r="R173" s="10" t="s">
        <v>14</v>
      </c>
      <c r="S173" s="10" t="s">
        <v>14</v>
      </c>
      <c r="T173" s="10" t="s">
        <v>14</v>
      </c>
      <c r="U173" s="10" t="s">
        <v>14</v>
      </c>
      <c r="V173" s="10" t="s">
        <v>14</v>
      </c>
      <c r="W173" s="10" t="s">
        <v>14</v>
      </c>
      <c r="X173" s="10" t="s">
        <v>14</v>
      </c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</row>
    <row r="174" spans="1:66" s="30" customFormat="1" ht="79.5" customHeight="1">
      <c r="A174" s="91"/>
      <c r="B174" s="70"/>
      <c r="C174" s="65"/>
      <c r="D174" s="65"/>
      <c r="E174" s="83"/>
      <c r="F174" s="35" t="s">
        <v>33</v>
      </c>
      <c r="G174" s="41">
        <f>H174+I174+J174+K174+L174+N174+M174</f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10" t="s">
        <v>14</v>
      </c>
      <c r="P174" s="10" t="s">
        <v>14</v>
      </c>
      <c r="Q174" s="14" t="s">
        <v>14</v>
      </c>
      <c r="R174" s="10" t="s">
        <v>14</v>
      </c>
      <c r="S174" s="10" t="s">
        <v>14</v>
      </c>
      <c r="T174" s="10" t="s">
        <v>14</v>
      </c>
      <c r="U174" s="10" t="s">
        <v>14</v>
      </c>
      <c r="V174" s="10" t="s">
        <v>14</v>
      </c>
      <c r="W174" s="10" t="s">
        <v>14</v>
      </c>
      <c r="X174" s="10" t="s">
        <v>14</v>
      </c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</row>
    <row r="175" spans="1:66" s="30" customFormat="1" ht="21" customHeight="1">
      <c r="A175" s="90" t="s">
        <v>138</v>
      </c>
      <c r="B175" s="69" t="s">
        <v>137</v>
      </c>
      <c r="C175" s="64" t="s">
        <v>26</v>
      </c>
      <c r="D175" s="64" t="s">
        <v>166</v>
      </c>
      <c r="E175" s="81" t="s">
        <v>110</v>
      </c>
      <c r="F175" s="19" t="s">
        <v>21</v>
      </c>
      <c r="G175" s="41">
        <f t="shared" ref="G175:N175" si="68">G176+G177+G178+G179</f>
        <v>268366.14</v>
      </c>
      <c r="H175" s="41">
        <f t="shared" si="68"/>
        <v>0</v>
      </c>
      <c r="I175" s="41">
        <f t="shared" si="68"/>
        <v>104081.63</v>
      </c>
      <c r="J175" s="41">
        <f t="shared" si="68"/>
        <v>52061.22</v>
      </c>
      <c r="K175" s="41">
        <f t="shared" si="68"/>
        <v>8100</v>
      </c>
      <c r="L175" s="41">
        <f t="shared" si="68"/>
        <v>104123.29000000001</v>
      </c>
      <c r="M175" s="41">
        <f>M176+M177+M178+M179</f>
        <v>0</v>
      </c>
      <c r="N175" s="41">
        <f t="shared" si="68"/>
        <v>0</v>
      </c>
      <c r="O175" s="10" t="s">
        <v>14</v>
      </c>
      <c r="P175" s="10" t="s">
        <v>14</v>
      </c>
      <c r="Q175" s="14" t="s">
        <v>14</v>
      </c>
      <c r="R175" s="10" t="s">
        <v>14</v>
      </c>
      <c r="S175" s="10" t="s">
        <v>14</v>
      </c>
      <c r="T175" s="10" t="s">
        <v>14</v>
      </c>
      <c r="U175" s="10" t="s">
        <v>14</v>
      </c>
      <c r="V175" s="10" t="s">
        <v>14</v>
      </c>
      <c r="W175" s="10" t="s">
        <v>14</v>
      </c>
      <c r="X175" s="10" t="s">
        <v>14</v>
      </c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</row>
    <row r="176" spans="1:66" s="30" customFormat="1">
      <c r="A176" s="91"/>
      <c r="B176" s="70"/>
      <c r="C176" s="64"/>
      <c r="D176" s="64"/>
      <c r="E176" s="82"/>
      <c r="F176" s="19" t="s">
        <v>31</v>
      </c>
      <c r="G176" s="41">
        <f>H176+I176+J176+K176+L176+N176+M176</f>
        <v>13305.32</v>
      </c>
      <c r="H176" s="41">
        <v>0</v>
      </c>
      <c r="I176" s="41">
        <f t="shared" ref="I176:N177" si="69">I181</f>
        <v>2081.63</v>
      </c>
      <c r="J176" s="41">
        <f t="shared" si="69"/>
        <v>1041.22</v>
      </c>
      <c r="K176" s="41">
        <f t="shared" si="69"/>
        <v>8100</v>
      </c>
      <c r="L176" s="41">
        <f t="shared" si="69"/>
        <v>2082.4699999999998</v>
      </c>
      <c r="M176" s="41">
        <f>M181</f>
        <v>0</v>
      </c>
      <c r="N176" s="41">
        <f t="shared" si="69"/>
        <v>0</v>
      </c>
      <c r="O176" s="10" t="s">
        <v>14</v>
      </c>
      <c r="P176" s="10" t="s">
        <v>14</v>
      </c>
      <c r="Q176" s="14" t="s">
        <v>14</v>
      </c>
      <c r="R176" s="10" t="s">
        <v>14</v>
      </c>
      <c r="S176" s="10" t="s">
        <v>14</v>
      </c>
      <c r="T176" s="10" t="s">
        <v>14</v>
      </c>
      <c r="U176" s="10" t="s">
        <v>14</v>
      </c>
      <c r="V176" s="10" t="s">
        <v>14</v>
      </c>
      <c r="W176" s="10" t="s">
        <v>14</v>
      </c>
      <c r="X176" s="10" t="s">
        <v>14</v>
      </c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</row>
    <row r="177" spans="1:66" s="30" customFormat="1">
      <c r="A177" s="91"/>
      <c r="B177" s="70"/>
      <c r="C177" s="64"/>
      <c r="D177" s="64"/>
      <c r="E177" s="82"/>
      <c r="F177" s="19" t="s">
        <v>72</v>
      </c>
      <c r="G177" s="41">
        <f>H177+I177+J177+K177+L177+N177+M177</f>
        <v>255060.82</v>
      </c>
      <c r="H177" s="41">
        <v>0</v>
      </c>
      <c r="I177" s="41">
        <f t="shared" si="69"/>
        <v>102000</v>
      </c>
      <c r="J177" s="41">
        <f t="shared" si="69"/>
        <v>51020</v>
      </c>
      <c r="K177" s="41">
        <f t="shared" si="69"/>
        <v>0</v>
      </c>
      <c r="L177" s="41">
        <f t="shared" si="69"/>
        <v>102040.82</v>
      </c>
      <c r="M177" s="41">
        <f>M182</f>
        <v>0</v>
      </c>
      <c r="N177" s="41">
        <f t="shared" si="69"/>
        <v>0</v>
      </c>
      <c r="O177" s="10" t="s">
        <v>14</v>
      </c>
      <c r="P177" s="10" t="s">
        <v>14</v>
      </c>
      <c r="Q177" s="14" t="s">
        <v>14</v>
      </c>
      <c r="R177" s="10" t="s">
        <v>14</v>
      </c>
      <c r="S177" s="10" t="s">
        <v>14</v>
      </c>
      <c r="T177" s="10" t="s">
        <v>14</v>
      </c>
      <c r="U177" s="10" t="s">
        <v>14</v>
      </c>
      <c r="V177" s="10" t="s">
        <v>14</v>
      </c>
      <c r="W177" s="10" t="s">
        <v>14</v>
      </c>
      <c r="X177" s="10" t="s">
        <v>14</v>
      </c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</row>
    <row r="178" spans="1:66" s="30" customFormat="1">
      <c r="A178" s="91"/>
      <c r="B178" s="70"/>
      <c r="C178" s="64"/>
      <c r="D178" s="64"/>
      <c r="E178" s="82"/>
      <c r="F178" s="19" t="s">
        <v>32</v>
      </c>
      <c r="G178" s="41">
        <f>H178+I178+J178+K178+L178+N178+M178</f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  <c r="N178" s="41">
        <v>0</v>
      </c>
      <c r="O178" s="10" t="s">
        <v>14</v>
      </c>
      <c r="P178" s="10" t="s">
        <v>14</v>
      </c>
      <c r="Q178" s="14" t="s">
        <v>14</v>
      </c>
      <c r="R178" s="10" t="s">
        <v>14</v>
      </c>
      <c r="S178" s="10" t="s">
        <v>14</v>
      </c>
      <c r="T178" s="10" t="s">
        <v>14</v>
      </c>
      <c r="U178" s="10" t="s">
        <v>14</v>
      </c>
      <c r="V178" s="10" t="s">
        <v>14</v>
      </c>
      <c r="W178" s="10" t="s">
        <v>14</v>
      </c>
      <c r="X178" s="10" t="s">
        <v>14</v>
      </c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</row>
    <row r="179" spans="1:66" s="30" customFormat="1" ht="79.5" customHeight="1">
      <c r="A179" s="91"/>
      <c r="B179" s="70"/>
      <c r="C179" s="65"/>
      <c r="D179" s="65"/>
      <c r="E179" s="83"/>
      <c r="F179" s="35" t="s">
        <v>33</v>
      </c>
      <c r="G179" s="41">
        <f>H179+I179+J179+K179+L179+N179+M179</f>
        <v>0</v>
      </c>
      <c r="H179" s="41">
        <v>0</v>
      </c>
      <c r="I179" s="41">
        <v>0</v>
      </c>
      <c r="J179" s="41">
        <v>0</v>
      </c>
      <c r="K179" s="41">
        <v>0</v>
      </c>
      <c r="L179" s="41">
        <v>0</v>
      </c>
      <c r="M179" s="41">
        <v>0</v>
      </c>
      <c r="N179" s="41">
        <v>0</v>
      </c>
      <c r="O179" s="10" t="s">
        <v>14</v>
      </c>
      <c r="P179" s="10" t="s">
        <v>14</v>
      </c>
      <c r="Q179" s="14" t="s">
        <v>14</v>
      </c>
      <c r="R179" s="10" t="s">
        <v>14</v>
      </c>
      <c r="S179" s="10" t="s">
        <v>14</v>
      </c>
      <c r="T179" s="10" t="s">
        <v>14</v>
      </c>
      <c r="U179" s="10" t="s">
        <v>14</v>
      </c>
      <c r="V179" s="10" t="s">
        <v>14</v>
      </c>
      <c r="W179" s="10" t="s">
        <v>14</v>
      </c>
      <c r="X179" s="10" t="s">
        <v>14</v>
      </c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</row>
    <row r="180" spans="1:66" s="30" customFormat="1" ht="21">
      <c r="A180" s="90" t="s">
        <v>139</v>
      </c>
      <c r="B180" s="69" t="s">
        <v>140</v>
      </c>
      <c r="C180" s="64" t="s">
        <v>26</v>
      </c>
      <c r="D180" s="64" t="s">
        <v>166</v>
      </c>
      <c r="E180" s="81" t="s">
        <v>110</v>
      </c>
      <c r="F180" s="19" t="s">
        <v>21</v>
      </c>
      <c r="G180" s="41">
        <f t="shared" ref="G180:N180" si="70">G181+G182+G183+G184</f>
        <v>268366.14</v>
      </c>
      <c r="H180" s="41">
        <f t="shared" si="70"/>
        <v>0</v>
      </c>
      <c r="I180" s="41">
        <f t="shared" si="70"/>
        <v>104081.63</v>
      </c>
      <c r="J180" s="41">
        <f t="shared" si="70"/>
        <v>52061.22</v>
      </c>
      <c r="K180" s="41">
        <f t="shared" si="70"/>
        <v>8100</v>
      </c>
      <c r="L180" s="41">
        <f t="shared" si="70"/>
        <v>104123.29000000001</v>
      </c>
      <c r="M180" s="41">
        <f>M181+M182+M183+M184</f>
        <v>0</v>
      </c>
      <c r="N180" s="41">
        <f t="shared" si="70"/>
        <v>0</v>
      </c>
      <c r="O180" s="96" t="s">
        <v>141</v>
      </c>
      <c r="P180" s="93" t="s">
        <v>11</v>
      </c>
      <c r="Q180" s="104">
        <v>1</v>
      </c>
      <c r="R180" s="72">
        <v>0</v>
      </c>
      <c r="S180" s="72">
        <v>1</v>
      </c>
      <c r="T180" s="72"/>
      <c r="U180" s="72"/>
      <c r="V180" s="72"/>
      <c r="W180" s="72"/>
      <c r="X180" s="72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</row>
    <row r="181" spans="1:66" s="30" customFormat="1">
      <c r="A181" s="91"/>
      <c r="B181" s="70"/>
      <c r="C181" s="64"/>
      <c r="D181" s="64"/>
      <c r="E181" s="82"/>
      <c r="F181" s="19" t="s">
        <v>31</v>
      </c>
      <c r="G181" s="41">
        <f>H181+I181+J181+K181+L181+N181+M181</f>
        <v>13305.32</v>
      </c>
      <c r="H181" s="41">
        <v>0</v>
      </c>
      <c r="I181" s="41">
        <v>2081.63</v>
      </c>
      <c r="J181" s="41">
        <v>1041.22</v>
      </c>
      <c r="K181" s="41">
        <v>8100</v>
      </c>
      <c r="L181" s="41">
        <v>2082.4699999999998</v>
      </c>
      <c r="M181" s="41">
        <v>0</v>
      </c>
      <c r="N181" s="41">
        <v>0</v>
      </c>
      <c r="O181" s="97"/>
      <c r="P181" s="94"/>
      <c r="Q181" s="105"/>
      <c r="R181" s="72"/>
      <c r="S181" s="72"/>
      <c r="T181" s="72"/>
      <c r="U181" s="72"/>
      <c r="V181" s="72"/>
      <c r="W181" s="72"/>
      <c r="X181" s="72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</row>
    <row r="182" spans="1:66" s="30" customFormat="1">
      <c r="A182" s="91"/>
      <c r="B182" s="70"/>
      <c r="C182" s="64"/>
      <c r="D182" s="64"/>
      <c r="E182" s="82"/>
      <c r="F182" s="19" t="s">
        <v>72</v>
      </c>
      <c r="G182" s="41">
        <f>H182+I182+J182+K182+L182+N182+M182</f>
        <v>255060.82</v>
      </c>
      <c r="H182" s="41">
        <v>0</v>
      </c>
      <c r="I182" s="41">
        <v>102000</v>
      </c>
      <c r="J182" s="41">
        <v>51020</v>
      </c>
      <c r="K182" s="41">
        <v>0</v>
      </c>
      <c r="L182" s="41">
        <v>102040.82</v>
      </c>
      <c r="M182" s="41">
        <v>0</v>
      </c>
      <c r="N182" s="41">
        <v>0</v>
      </c>
      <c r="O182" s="97"/>
      <c r="P182" s="94"/>
      <c r="Q182" s="105"/>
      <c r="R182" s="72"/>
      <c r="S182" s="72"/>
      <c r="T182" s="72"/>
      <c r="U182" s="72"/>
      <c r="V182" s="72"/>
      <c r="W182" s="72"/>
      <c r="X182" s="72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</row>
    <row r="183" spans="1:66" s="30" customFormat="1">
      <c r="A183" s="91"/>
      <c r="B183" s="70"/>
      <c r="C183" s="64"/>
      <c r="D183" s="64"/>
      <c r="E183" s="82"/>
      <c r="F183" s="19" t="s">
        <v>32</v>
      </c>
      <c r="G183" s="41">
        <f>H183+I183+J183+K183+L183+N183+M183</f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97"/>
      <c r="P183" s="94"/>
      <c r="Q183" s="105"/>
      <c r="R183" s="72"/>
      <c r="S183" s="72"/>
      <c r="T183" s="72"/>
      <c r="U183" s="72"/>
      <c r="V183" s="72"/>
      <c r="W183" s="72"/>
      <c r="X183" s="72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</row>
    <row r="184" spans="1:66" s="30" customFormat="1" ht="84.75" customHeight="1">
      <c r="A184" s="91"/>
      <c r="B184" s="70"/>
      <c r="C184" s="65"/>
      <c r="D184" s="65"/>
      <c r="E184" s="83"/>
      <c r="F184" s="35" t="s">
        <v>33</v>
      </c>
      <c r="G184" s="41">
        <f>H184+I184+J184+K184+L184+N184+M184</f>
        <v>0</v>
      </c>
      <c r="H184" s="41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  <c r="N184" s="41">
        <v>0</v>
      </c>
      <c r="O184" s="98"/>
      <c r="P184" s="95"/>
      <c r="Q184" s="106"/>
      <c r="R184" s="72"/>
      <c r="S184" s="72"/>
      <c r="T184" s="72"/>
      <c r="U184" s="72"/>
      <c r="V184" s="72"/>
      <c r="W184" s="72"/>
      <c r="X184" s="72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</row>
    <row r="185" spans="1:66" s="30" customFormat="1" ht="32.25" customHeight="1">
      <c r="A185" s="90" t="s">
        <v>156</v>
      </c>
      <c r="B185" s="69" t="s">
        <v>165</v>
      </c>
      <c r="C185" s="64" t="s">
        <v>26</v>
      </c>
      <c r="D185" s="64" t="s">
        <v>166</v>
      </c>
      <c r="E185" s="81" t="s">
        <v>155</v>
      </c>
      <c r="F185" s="19" t="s">
        <v>21</v>
      </c>
      <c r="G185" s="41">
        <f t="shared" ref="G185:N185" si="71">G186+G187+G188+G189</f>
        <v>23361575.77</v>
      </c>
      <c r="H185" s="41">
        <f t="shared" si="71"/>
        <v>0</v>
      </c>
      <c r="I185" s="41">
        <f t="shared" si="71"/>
        <v>0</v>
      </c>
      <c r="J185" s="41">
        <f t="shared" si="71"/>
        <v>0</v>
      </c>
      <c r="K185" s="41">
        <f>K186+K187+K188+K189</f>
        <v>17763622.93</v>
      </c>
      <c r="L185" s="41">
        <f t="shared" si="71"/>
        <v>4796952.8399999989</v>
      </c>
      <c r="M185" s="41">
        <f>M186+M187+M188+M189</f>
        <v>801000</v>
      </c>
      <c r="N185" s="41">
        <f t="shared" si="71"/>
        <v>0</v>
      </c>
      <c r="O185" s="10" t="s">
        <v>14</v>
      </c>
      <c r="P185" s="10" t="s">
        <v>14</v>
      </c>
      <c r="Q185" s="14" t="s">
        <v>14</v>
      </c>
      <c r="R185" s="10" t="s">
        <v>14</v>
      </c>
      <c r="S185" s="10" t="s">
        <v>14</v>
      </c>
      <c r="T185" s="10" t="s">
        <v>14</v>
      </c>
      <c r="U185" s="10" t="s">
        <v>14</v>
      </c>
      <c r="V185" s="10" t="s">
        <v>14</v>
      </c>
      <c r="W185" s="10" t="s">
        <v>14</v>
      </c>
      <c r="X185" s="10" t="s">
        <v>14</v>
      </c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</row>
    <row r="186" spans="1:66" s="30" customFormat="1">
      <c r="A186" s="91"/>
      <c r="B186" s="70"/>
      <c r="C186" s="64"/>
      <c r="D186" s="64"/>
      <c r="E186" s="82"/>
      <c r="F186" s="19" t="s">
        <v>31</v>
      </c>
      <c r="G186" s="41">
        <f>H186+I186+J186+K186+L186+N186+M186</f>
        <v>1252211.52</v>
      </c>
      <c r="H186" s="41">
        <v>0</v>
      </c>
      <c r="I186" s="41">
        <f t="shared" ref="I186:N187" si="72">I191</f>
        <v>0</v>
      </c>
      <c r="J186" s="41">
        <f t="shared" si="72"/>
        <v>0</v>
      </c>
      <c r="K186" s="41">
        <f t="shared" si="72"/>
        <v>355272.46</v>
      </c>
      <c r="L186" s="41">
        <f t="shared" si="72"/>
        <v>95939.06</v>
      </c>
      <c r="M186" s="41">
        <f>M191</f>
        <v>801000</v>
      </c>
      <c r="N186" s="41">
        <f t="shared" si="72"/>
        <v>0</v>
      </c>
      <c r="O186" s="10" t="s">
        <v>14</v>
      </c>
      <c r="P186" s="10" t="s">
        <v>14</v>
      </c>
      <c r="Q186" s="14" t="s">
        <v>14</v>
      </c>
      <c r="R186" s="10" t="s">
        <v>14</v>
      </c>
      <c r="S186" s="10" t="s">
        <v>14</v>
      </c>
      <c r="T186" s="10" t="s">
        <v>14</v>
      </c>
      <c r="U186" s="10" t="s">
        <v>14</v>
      </c>
      <c r="V186" s="10" t="s">
        <v>14</v>
      </c>
      <c r="W186" s="10" t="s">
        <v>14</v>
      </c>
      <c r="X186" s="10" t="s">
        <v>14</v>
      </c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</row>
    <row r="187" spans="1:66" s="30" customFormat="1">
      <c r="A187" s="91"/>
      <c r="B187" s="70"/>
      <c r="C187" s="64"/>
      <c r="D187" s="64"/>
      <c r="E187" s="82"/>
      <c r="F187" s="19" t="s">
        <v>72</v>
      </c>
      <c r="G187" s="41">
        <f>H187+I187+J187+K187+L187+N187+M187</f>
        <v>22109364.25</v>
      </c>
      <c r="H187" s="41">
        <v>0</v>
      </c>
      <c r="I187" s="41">
        <f t="shared" si="72"/>
        <v>0</v>
      </c>
      <c r="J187" s="41">
        <f t="shared" si="72"/>
        <v>0</v>
      </c>
      <c r="K187" s="41">
        <f t="shared" si="72"/>
        <v>17408350.469999999</v>
      </c>
      <c r="L187" s="41">
        <f t="shared" si="72"/>
        <v>4701013.7799999993</v>
      </c>
      <c r="M187" s="41">
        <f>M192</f>
        <v>0</v>
      </c>
      <c r="N187" s="41">
        <f t="shared" si="72"/>
        <v>0</v>
      </c>
      <c r="O187" s="10" t="s">
        <v>14</v>
      </c>
      <c r="P187" s="10" t="s">
        <v>14</v>
      </c>
      <c r="Q187" s="14" t="s">
        <v>14</v>
      </c>
      <c r="R187" s="10" t="s">
        <v>14</v>
      </c>
      <c r="S187" s="10" t="s">
        <v>14</v>
      </c>
      <c r="T187" s="10" t="s">
        <v>14</v>
      </c>
      <c r="U187" s="10" t="s">
        <v>14</v>
      </c>
      <c r="V187" s="10" t="s">
        <v>14</v>
      </c>
      <c r="W187" s="10" t="s">
        <v>14</v>
      </c>
      <c r="X187" s="10" t="s">
        <v>14</v>
      </c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</row>
    <row r="188" spans="1:66" s="30" customFormat="1">
      <c r="A188" s="91"/>
      <c r="B188" s="70"/>
      <c r="C188" s="64"/>
      <c r="D188" s="64"/>
      <c r="E188" s="82"/>
      <c r="F188" s="19" t="s">
        <v>32</v>
      </c>
      <c r="G188" s="41">
        <f>H188+I188+J188+K188+L188+N188+M188</f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  <c r="O188" s="10" t="s">
        <v>14</v>
      </c>
      <c r="P188" s="10" t="s">
        <v>14</v>
      </c>
      <c r="Q188" s="14" t="s">
        <v>14</v>
      </c>
      <c r="R188" s="10" t="s">
        <v>14</v>
      </c>
      <c r="S188" s="10" t="s">
        <v>14</v>
      </c>
      <c r="T188" s="10" t="s">
        <v>14</v>
      </c>
      <c r="U188" s="10" t="s">
        <v>14</v>
      </c>
      <c r="V188" s="10" t="s">
        <v>14</v>
      </c>
      <c r="W188" s="10" t="s">
        <v>14</v>
      </c>
      <c r="X188" s="10" t="s">
        <v>14</v>
      </c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</row>
    <row r="189" spans="1:66" s="30" customFormat="1" ht="22.5" customHeight="1">
      <c r="A189" s="91"/>
      <c r="B189" s="70"/>
      <c r="C189" s="65"/>
      <c r="D189" s="65"/>
      <c r="E189" s="83"/>
      <c r="F189" s="35" t="s">
        <v>33</v>
      </c>
      <c r="G189" s="41">
        <f>H189+I189+J189+K189+L189+N189+M189</f>
        <v>0</v>
      </c>
      <c r="H189" s="41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10" t="s">
        <v>14</v>
      </c>
      <c r="P189" s="10" t="s">
        <v>14</v>
      </c>
      <c r="Q189" s="14" t="s">
        <v>14</v>
      </c>
      <c r="R189" s="10" t="s">
        <v>14</v>
      </c>
      <c r="S189" s="10" t="s">
        <v>14</v>
      </c>
      <c r="T189" s="10" t="s">
        <v>14</v>
      </c>
      <c r="U189" s="10" t="s">
        <v>14</v>
      </c>
      <c r="V189" s="10" t="s">
        <v>14</v>
      </c>
      <c r="W189" s="10" t="s">
        <v>14</v>
      </c>
      <c r="X189" s="10" t="s">
        <v>14</v>
      </c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</row>
    <row r="190" spans="1:66" s="30" customFormat="1" ht="21" customHeight="1">
      <c r="A190" s="90" t="s">
        <v>157</v>
      </c>
      <c r="B190" s="69" t="s">
        <v>164</v>
      </c>
      <c r="C190" s="64" t="s">
        <v>26</v>
      </c>
      <c r="D190" s="64" t="s">
        <v>166</v>
      </c>
      <c r="E190" s="81" t="s">
        <v>155</v>
      </c>
      <c r="F190" s="19" t="s">
        <v>21</v>
      </c>
      <c r="G190" s="41">
        <f>G191+G192+G193+G194</f>
        <v>23361575.77</v>
      </c>
      <c r="H190" s="41">
        <f t="shared" ref="H190:J194" si="73">H195+H200</f>
        <v>0</v>
      </c>
      <c r="I190" s="41">
        <f t="shared" si="73"/>
        <v>0</v>
      </c>
      <c r="J190" s="41">
        <f t="shared" si="73"/>
        <v>0</v>
      </c>
      <c r="K190" s="41">
        <f>K195+K200</f>
        <v>17763622.93</v>
      </c>
      <c r="L190" s="41">
        <f t="shared" ref="L190:N191" si="74">L195+L200+L210+L205</f>
        <v>4796952.84</v>
      </c>
      <c r="M190" s="41">
        <f t="shared" si="74"/>
        <v>801000</v>
      </c>
      <c r="N190" s="41">
        <f t="shared" si="74"/>
        <v>0</v>
      </c>
      <c r="O190" s="10" t="s">
        <v>14</v>
      </c>
      <c r="P190" s="10" t="s">
        <v>14</v>
      </c>
      <c r="Q190" s="14" t="s">
        <v>14</v>
      </c>
      <c r="R190" s="10" t="s">
        <v>14</v>
      </c>
      <c r="S190" s="10" t="s">
        <v>14</v>
      </c>
      <c r="T190" s="10" t="s">
        <v>14</v>
      </c>
      <c r="U190" s="10" t="s">
        <v>14</v>
      </c>
      <c r="V190" s="10" t="s">
        <v>14</v>
      </c>
      <c r="W190" s="10" t="s">
        <v>14</v>
      </c>
      <c r="X190" s="10" t="s">
        <v>14</v>
      </c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</row>
    <row r="191" spans="1:66" s="30" customFormat="1">
      <c r="A191" s="91"/>
      <c r="B191" s="70"/>
      <c r="C191" s="64"/>
      <c r="D191" s="64"/>
      <c r="E191" s="82"/>
      <c r="F191" s="19" t="s">
        <v>31</v>
      </c>
      <c r="G191" s="41">
        <f>H191+I191+J191+K191+L191+N191+M191</f>
        <v>1252211.52</v>
      </c>
      <c r="H191" s="41">
        <f t="shared" si="73"/>
        <v>0</v>
      </c>
      <c r="I191" s="41">
        <f t="shared" si="73"/>
        <v>0</v>
      </c>
      <c r="J191" s="41">
        <f t="shared" si="73"/>
        <v>0</v>
      </c>
      <c r="K191" s="41">
        <f>K196+K201</f>
        <v>355272.46</v>
      </c>
      <c r="L191" s="41">
        <f t="shared" si="74"/>
        <v>95939.06</v>
      </c>
      <c r="M191" s="41">
        <f t="shared" si="74"/>
        <v>801000</v>
      </c>
      <c r="N191" s="41">
        <f t="shared" si="74"/>
        <v>0</v>
      </c>
      <c r="O191" s="10" t="s">
        <v>14</v>
      </c>
      <c r="P191" s="10" t="s">
        <v>14</v>
      </c>
      <c r="Q191" s="14" t="s">
        <v>14</v>
      </c>
      <c r="R191" s="10" t="s">
        <v>14</v>
      </c>
      <c r="S191" s="10" t="s">
        <v>14</v>
      </c>
      <c r="T191" s="10" t="s">
        <v>14</v>
      </c>
      <c r="U191" s="10" t="s">
        <v>14</v>
      </c>
      <c r="V191" s="10" t="s">
        <v>14</v>
      </c>
      <c r="W191" s="10" t="s">
        <v>14</v>
      </c>
      <c r="X191" s="10" t="s">
        <v>14</v>
      </c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</row>
    <row r="192" spans="1:66" s="30" customFormat="1">
      <c r="A192" s="91"/>
      <c r="B192" s="70"/>
      <c r="C192" s="64"/>
      <c r="D192" s="64"/>
      <c r="E192" s="82"/>
      <c r="F192" s="19" t="s">
        <v>72</v>
      </c>
      <c r="G192" s="41">
        <f>H192+I192+J192+K192+L192+N192+M192</f>
        <v>22109364.25</v>
      </c>
      <c r="H192" s="41">
        <f t="shared" si="73"/>
        <v>0</v>
      </c>
      <c r="I192" s="41">
        <f t="shared" si="73"/>
        <v>0</v>
      </c>
      <c r="J192" s="41">
        <f t="shared" si="73"/>
        <v>0</v>
      </c>
      <c r="K192" s="41">
        <f>K197+K202</f>
        <v>17408350.469999999</v>
      </c>
      <c r="L192" s="41">
        <f t="shared" ref="L192:N194" si="75">L197+L202+L212+L207</f>
        <v>4701013.7799999993</v>
      </c>
      <c r="M192" s="41">
        <f t="shared" si="75"/>
        <v>0</v>
      </c>
      <c r="N192" s="41">
        <f t="shared" si="75"/>
        <v>0</v>
      </c>
      <c r="O192" s="10" t="s">
        <v>14</v>
      </c>
      <c r="P192" s="10" t="s">
        <v>14</v>
      </c>
      <c r="Q192" s="14" t="s">
        <v>14</v>
      </c>
      <c r="R192" s="10" t="s">
        <v>14</v>
      </c>
      <c r="S192" s="10" t="s">
        <v>14</v>
      </c>
      <c r="T192" s="10" t="s">
        <v>14</v>
      </c>
      <c r="U192" s="10" t="s">
        <v>14</v>
      </c>
      <c r="V192" s="10" t="s">
        <v>14</v>
      </c>
      <c r="W192" s="10" t="s">
        <v>14</v>
      </c>
      <c r="X192" s="10" t="s">
        <v>14</v>
      </c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</row>
    <row r="193" spans="1:66" s="30" customFormat="1">
      <c r="A193" s="91"/>
      <c r="B193" s="70"/>
      <c r="C193" s="64"/>
      <c r="D193" s="64"/>
      <c r="E193" s="82"/>
      <c r="F193" s="19" t="s">
        <v>32</v>
      </c>
      <c r="G193" s="41">
        <f>H193+I193+J193+K193+L193+N193+M193</f>
        <v>0</v>
      </c>
      <c r="H193" s="41">
        <f t="shared" si="73"/>
        <v>0</v>
      </c>
      <c r="I193" s="41">
        <f t="shared" si="73"/>
        <v>0</v>
      </c>
      <c r="J193" s="41">
        <f t="shared" si="73"/>
        <v>0</v>
      </c>
      <c r="K193" s="41">
        <f>K198+K203</f>
        <v>0</v>
      </c>
      <c r="L193" s="41">
        <f t="shared" si="75"/>
        <v>0</v>
      </c>
      <c r="M193" s="41">
        <f t="shared" si="75"/>
        <v>0</v>
      </c>
      <c r="N193" s="41">
        <f t="shared" si="75"/>
        <v>0</v>
      </c>
      <c r="O193" s="10" t="s">
        <v>14</v>
      </c>
      <c r="P193" s="10" t="s">
        <v>14</v>
      </c>
      <c r="Q193" s="14" t="s">
        <v>14</v>
      </c>
      <c r="R193" s="10" t="s">
        <v>14</v>
      </c>
      <c r="S193" s="10" t="s">
        <v>14</v>
      </c>
      <c r="T193" s="10" t="s">
        <v>14</v>
      </c>
      <c r="U193" s="10" t="s">
        <v>14</v>
      </c>
      <c r="V193" s="10" t="s">
        <v>14</v>
      </c>
      <c r="W193" s="10" t="s">
        <v>14</v>
      </c>
      <c r="X193" s="10" t="s">
        <v>14</v>
      </c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</row>
    <row r="194" spans="1:66" s="30" customFormat="1" ht="48" customHeight="1">
      <c r="A194" s="91"/>
      <c r="B194" s="70"/>
      <c r="C194" s="65"/>
      <c r="D194" s="65"/>
      <c r="E194" s="83"/>
      <c r="F194" s="35" t="s">
        <v>33</v>
      </c>
      <c r="G194" s="41">
        <f>H194+I194+J194+K194+L194+N194+M194</f>
        <v>0</v>
      </c>
      <c r="H194" s="41">
        <f t="shared" si="73"/>
        <v>0</v>
      </c>
      <c r="I194" s="41">
        <f t="shared" si="73"/>
        <v>0</v>
      </c>
      <c r="J194" s="41">
        <f t="shared" si="73"/>
        <v>0</v>
      </c>
      <c r="K194" s="41">
        <f>K199+K204</f>
        <v>0</v>
      </c>
      <c r="L194" s="41">
        <f t="shared" si="75"/>
        <v>0</v>
      </c>
      <c r="M194" s="41">
        <f t="shared" si="75"/>
        <v>0</v>
      </c>
      <c r="N194" s="41">
        <f t="shared" si="75"/>
        <v>0</v>
      </c>
      <c r="O194" s="10" t="s">
        <v>14</v>
      </c>
      <c r="P194" s="10" t="s">
        <v>14</v>
      </c>
      <c r="Q194" s="14" t="s">
        <v>14</v>
      </c>
      <c r="R194" s="10" t="s">
        <v>14</v>
      </c>
      <c r="S194" s="10" t="s">
        <v>14</v>
      </c>
      <c r="T194" s="10" t="s">
        <v>14</v>
      </c>
      <c r="U194" s="10" t="s">
        <v>14</v>
      </c>
      <c r="V194" s="10" t="s">
        <v>14</v>
      </c>
      <c r="W194" s="10" t="s">
        <v>14</v>
      </c>
      <c r="X194" s="10" t="s">
        <v>14</v>
      </c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</row>
    <row r="195" spans="1:66" s="30" customFormat="1" ht="21">
      <c r="A195" s="90" t="s">
        <v>161</v>
      </c>
      <c r="B195" s="110" t="s">
        <v>159</v>
      </c>
      <c r="C195" s="64" t="s">
        <v>26</v>
      </c>
      <c r="D195" s="64" t="s">
        <v>166</v>
      </c>
      <c r="E195" s="81" t="s">
        <v>155</v>
      </c>
      <c r="F195" s="19" t="s">
        <v>21</v>
      </c>
      <c r="G195" s="41">
        <f t="shared" ref="G195:N195" si="76">G196+G197+G198+G199</f>
        <v>17763622.93</v>
      </c>
      <c r="H195" s="41">
        <f t="shared" si="76"/>
        <v>0</v>
      </c>
      <c r="I195" s="41">
        <f t="shared" si="76"/>
        <v>0</v>
      </c>
      <c r="J195" s="41">
        <f t="shared" si="76"/>
        <v>0</v>
      </c>
      <c r="K195" s="41">
        <f t="shared" si="76"/>
        <v>17763622.93</v>
      </c>
      <c r="L195" s="41">
        <f t="shared" si="76"/>
        <v>0</v>
      </c>
      <c r="M195" s="41">
        <f>M196+M197+M198+M199</f>
        <v>0</v>
      </c>
      <c r="N195" s="41">
        <f t="shared" si="76"/>
        <v>0</v>
      </c>
      <c r="O195" s="69" t="s">
        <v>163</v>
      </c>
      <c r="P195" s="93" t="s">
        <v>10</v>
      </c>
      <c r="Q195" s="69">
        <v>100</v>
      </c>
      <c r="R195" s="69"/>
      <c r="S195" s="69"/>
      <c r="T195" s="69"/>
      <c r="U195" s="69">
        <v>100</v>
      </c>
      <c r="V195" s="69"/>
      <c r="W195" s="69"/>
      <c r="X195" s="69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</row>
    <row r="196" spans="1:66" s="30" customFormat="1">
      <c r="A196" s="91"/>
      <c r="B196" s="111"/>
      <c r="C196" s="64"/>
      <c r="D196" s="64"/>
      <c r="E196" s="82"/>
      <c r="F196" s="19" t="s">
        <v>31</v>
      </c>
      <c r="G196" s="41">
        <f>H196+I196+J196+K196+L196+N196+M196</f>
        <v>355272.46</v>
      </c>
      <c r="H196" s="41">
        <v>0</v>
      </c>
      <c r="I196" s="41">
        <v>0</v>
      </c>
      <c r="J196" s="41">
        <v>0</v>
      </c>
      <c r="K196" s="41">
        <v>355272.46</v>
      </c>
      <c r="L196" s="41">
        <v>0</v>
      </c>
      <c r="M196" s="41">
        <v>0</v>
      </c>
      <c r="N196" s="41">
        <v>0</v>
      </c>
      <c r="O196" s="70"/>
      <c r="P196" s="94"/>
      <c r="Q196" s="70"/>
      <c r="R196" s="70"/>
      <c r="S196" s="70"/>
      <c r="T196" s="70"/>
      <c r="U196" s="70"/>
      <c r="V196" s="70"/>
      <c r="W196" s="70"/>
      <c r="X196" s="70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</row>
    <row r="197" spans="1:66" s="30" customFormat="1">
      <c r="A197" s="91"/>
      <c r="B197" s="111"/>
      <c r="C197" s="64"/>
      <c r="D197" s="64"/>
      <c r="E197" s="82"/>
      <c r="F197" s="19" t="s">
        <v>72</v>
      </c>
      <c r="G197" s="41">
        <f>H197+I197+J197+K197+L197+N197+M197</f>
        <v>17408350.469999999</v>
      </c>
      <c r="H197" s="41">
        <v>0</v>
      </c>
      <c r="I197" s="41">
        <v>0</v>
      </c>
      <c r="J197" s="41">
        <v>0</v>
      </c>
      <c r="K197" s="41">
        <v>17408350.469999999</v>
      </c>
      <c r="L197" s="41">
        <v>0</v>
      </c>
      <c r="M197" s="41">
        <v>0</v>
      </c>
      <c r="N197" s="41">
        <v>0</v>
      </c>
      <c r="O197" s="70"/>
      <c r="P197" s="94"/>
      <c r="Q197" s="70"/>
      <c r="R197" s="70"/>
      <c r="S197" s="70"/>
      <c r="T197" s="70"/>
      <c r="U197" s="70"/>
      <c r="V197" s="70"/>
      <c r="W197" s="70"/>
      <c r="X197" s="70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</row>
    <row r="198" spans="1:66" s="30" customFormat="1">
      <c r="A198" s="91"/>
      <c r="B198" s="111"/>
      <c r="C198" s="64"/>
      <c r="D198" s="64"/>
      <c r="E198" s="82"/>
      <c r="F198" s="19" t="s">
        <v>32</v>
      </c>
      <c r="G198" s="41">
        <f>H198+I198+J198+K198+L198+N198+M198</f>
        <v>0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  <c r="N198" s="41">
        <v>0</v>
      </c>
      <c r="O198" s="70"/>
      <c r="P198" s="94"/>
      <c r="Q198" s="70"/>
      <c r="R198" s="70"/>
      <c r="S198" s="70"/>
      <c r="T198" s="70"/>
      <c r="U198" s="70"/>
      <c r="V198" s="70"/>
      <c r="W198" s="70"/>
      <c r="X198" s="70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</row>
    <row r="199" spans="1:66" s="30" customFormat="1" ht="47.25" customHeight="1">
      <c r="A199" s="92"/>
      <c r="B199" s="112"/>
      <c r="C199" s="65"/>
      <c r="D199" s="65"/>
      <c r="E199" s="83"/>
      <c r="F199" s="35" t="s">
        <v>33</v>
      </c>
      <c r="G199" s="41">
        <f>H199+I199+J199+K199+L199+N199+M199</f>
        <v>0</v>
      </c>
      <c r="H199" s="41">
        <v>0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  <c r="N199" s="41">
        <v>0</v>
      </c>
      <c r="O199" s="71"/>
      <c r="P199" s="95"/>
      <c r="Q199" s="71"/>
      <c r="R199" s="71"/>
      <c r="S199" s="71"/>
      <c r="T199" s="71"/>
      <c r="U199" s="71"/>
      <c r="V199" s="71"/>
      <c r="W199" s="71"/>
      <c r="X199" s="71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</row>
    <row r="200" spans="1:66" s="30" customFormat="1" ht="21">
      <c r="A200" s="90" t="s">
        <v>158</v>
      </c>
      <c r="B200" s="110" t="s">
        <v>160</v>
      </c>
      <c r="C200" s="64" t="s">
        <v>26</v>
      </c>
      <c r="D200" s="64" t="s">
        <v>166</v>
      </c>
      <c r="E200" s="81" t="s">
        <v>155</v>
      </c>
      <c r="F200" s="19" t="s">
        <v>21</v>
      </c>
      <c r="G200" s="41">
        <f t="shared" ref="G200:N200" si="77">G201+G202+G203+G204</f>
        <v>2394835.4899999998</v>
      </c>
      <c r="H200" s="41">
        <f t="shared" si="77"/>
        <v>0</v>
      </c>
      <c r="I200" s="41">
        <f t="shared" si="77"/>
        <v>0</v>
      </c>
      <c r="J200" s="41">
        <f t="shared" si="77"/>
        <v>0</v>
      </c>
      <c r="K200" s="41">
        <f t="shared" si="77"/>
        <v>0</v>
      </c>
      <c r="L200" s="41">
        <f t="shared" si="77"/>
        <v>2394835.4899999998</v>
      </c>
      <c r="M200" s="41">
        <f>M201+M202+M203+M204</f>
        <v>0</v>
      </c>
      <c r="N200" s="41">
        <f t="shared" si="77"/>
        <v>0</v>
      </c>
      <c r="O200" s="69" t="s">
        <v>162</v>
      </c>
      <c r="P200" s="93" t="s">
        <v>11</v>
      </c>
      <c r="Q200" s="69">
        <v>1</v>
      </c>
      <c r="R200" s="69"/>
      <c r="S200" s="69"/>
      <c r="T200" s="69"/>
      <c r="U200" s="69">
        <v>1</v>
      </c>
      <c r="V200" s="69"/>
      <c r="W200" s="69"/>
      <c r="X200" s="69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</row>
    <row r="201" spans="1:66" s="30" customFormat="1">
      <c r="A201" s="91"/>
      <c r="B201" s="111"/>
      <c r="C201" s="64"/>
      <c r="D201" s="64"/>
      <c r="E201" s="82"/>
      <c r="F201" s="19" t="s">
        <v>31</v>
      </c>
      <c r="G201" s="41">
        <f>H201+I201+J201+K201+L201+N201+M201</f>
        <v>47896.71</v>
      </c>
      <c r="H201" s="41">
        <v>0</v>
      </c>
      <c r="I201" s="41">
        <v>0</v>
      </c>
      <c r="J201" s="41">
        <v>0</v>
      </c>
      <c r="K201" s="41">
        <v>0</v>
      </c>
      <c r="L201" s="41">
        <v>47896.71</v>
      </c>
      <c r="M201" s="41">
        <v>0</v>
      </c>
      <c r="N201" s="41">
        <v>0</v>
      </c>
      <c r="O201" s="70"/>
      <c r="P201" s="94"/>
      <c r="Q201" s="70"/>
      <c r="R201" s="70"/>
      <c r="S201" s="70"/>
      <c r="T201" s="70"/>
      <c r="U201" s="70"/>
      <c r="V201" s="70"/>
      <c r="W201" s="70"/>
      <c r="X201" s="70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</row>
    <row r="202" spans="1:66" s="30" customFormat="1">
      <c r="A202" s="91"/>
      <c r="B202" s="111"/>
      <c r="C202" s="64"/>
      <c r="D202" s="64"/>
      <c r="E202" s="82"/>
      <c r="F202" s="19" t="s">
        <v>72</v>
      </c>
      <c r="G202" s="41">
        <f>H202+I202+J202+K202+L202+N202+M202</f>
        <v>2346938.7799999998</v>
      </c>
      <c r="H202" s="41">
        <v>0</v>
      </c>
      <c r="I202" s="41">
        <v>0</v>
      </c>
      <c r="J202" s="41">
        <v>0</v>
      </c>
      <c r="K202" s="41">
        <v>0</v>
      </c>
      <c r="L202" s="41">
        <v>2346938.7799999998</v>
      </c>
      <c r="M202" s="41">
        <v>0</v>
      </c>
      <c r="N202" s="41">
        <v>0</v>
      </c>
      <c r="O202" s="70"/>
      <c r="P202" s="94"/>
      <c r="Q202" s="70"/>
      <c r="R202" s="70"/>
      <c r="S202" s="70"/>
      <c r="T202" s="70"/>
      <c r="U202" s="70"/>
      <c r="V202" s="70"/>
      <c r="W202" s="70"/>
      <c r="X202" s="70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</row>
    <row r="203" spans="1:66" s="30" customFormat="1">
      <c r="A203" s="91"/>
      <c r="B203" s="111"/>
      <c r="C203" s="64"/>
      <c r="D203" s="64"/>
      <c r="E203" s="82"/>
      <c r="F203" s="19" t="s">
        <v>32</v>
      </c>
      <c r="G203" s="41">
        <f>H203+I203+J203+K203+L203+N203+M203</f>
        <v>0</v>
      </c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70"/>
      <c r="P203" s="94"/>
      <c r="Q203" s="70"/>
      <c r="R203" s="70"/>
      <c r="S203" s="70"/>
      <c r="T203" s="70"/>
      <c r="U203" s="70"/>
      <c r="V203" s="70"/>
      <c r="W203" s="70"/>
      <c r="X203" s="70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</row>
    <row r="204" spans="1:66" s="30" customFormat="1" ht="47.25" customHeight="1">
      <c r="A204" s="92"/>
      <c r="B204" s="112"/>
      <c r="C204" s="65"/>
      <c r="D204" s="65"/>
      <c r="E204" s="83"/>
      <c r="F204" s="35" t="s">
        <v>33</v>
      </c>
      <c r="G204" s="41">
        <f>H204+I204+J204+K204+L204+N204+M204</f>
        <v>0</v>
      </c>
      <c r="H204" s="41">
        <v>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71"/>
      <c r="P204" s="95"/>
      <c r="Q204" s="71"/>
      <c r="R204" s="71"/>
      <c r="S204" s="71"/>
      <c r="T204" s="71"/>
      <c r="U204" s="71"/>
      <c r="V204" s="71"/>
      <c r="W204" s="71"/>
      <c r="X204" s="71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</row>
    <row r="205" spans="1:66" s="30" customFormat="1" ht="21" customHeight="1">
      <c r="A205" s="58" t="s">
        <v>167</v>
      </c>
      <c r="B205" s="61" t="s">
        <v>168</v>
      </c>
      <c r="C205" s="64" t="s">
        <v>26</v>
      </c>
      <c r="D205" s="64" t="s">
        <v>166</v>
      </c>
      <c r="E205" s="66" t="s">
        <v>95</v>
      </c>
      <c r="F205" s="19" t="s">
        <v>21</v>
      </c>
      <c r="G205" s="31">
        <f t="shared" ref="G205:L205" si="78">G206+G207+G208+G209</f>
        <v>2402117.35</v>
      </c>
      <c r="H205" s="31">
        <f t="shared" si="78"/>
        <v>0</v>
      </c>
      <c r="I205" s="31">
        <f t="shared" si="78"/>
        <v>0</v>
      </c>
      <c r="J205" s="31">
        <f t="shared" si="78"/>
        <v>0</v>
      </c>
      <c r="K205" s="31">
        <f t="shared" si="78"/>
        <v>0</v>
      </c>
      <c r="L205" s="31">
        <f t="shared" si="78"/>
        <v>2402117.35</v>
      </c>
      <c r="M205" s="31">
        <f>M206+M207+M208+M209</f>
        <v>0</v>
      </c>
      <c r="N205" s="31">
        <f>N206+N207+N208+N209</f>
        <v>0</v>
      </c>
      <c r="O205" s="69" t="s">
        <v>146</v>
      </c>
      <c r="P205" s="55" t="s">
        <v>11</v>
      </c>
      <c r="Q205" s="55">
        <v>10</v>
      </c>
      <c r="R205" s="55">
        <v>0</v>
      </c>
      <c r="S205" s="55">
        <v>0</v>
      </c>
      <c r="T205" s="55">
        <v>0</v>
      </c>
      <c r="U205" s="55">
        <v>0</v>
      </c>
      <c r="V205" s="55">
        <v>10</v>
      </c>
      <c r="W205" s="55">
        <v>0</v>
      </c>
      <c r="X205" s="55">
        <v>0</v>
      </c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</row>
    <row r="206" spans="1:66" s="30" customFormat="1">
      <c r="A206" s="59"/>
      <c r="B206" s="62"/>
      <c r="C206" s="64"/>
      <c r="D206" s="64"/>
      <c r="E206" s="67"/>
      <c r="F206" s="19" t="s">
        <v>31</v>
      </c>
      <c r="G206" s="31">
        <f>H206+I206+J206+K206+L206+N206+M206</f>
        <v>48042.35</v>
      </c>
      <c r="H206" s="31">
        <v>0</v>
      </c>
      <c r="I206" s="31">
        <v>0</v>
      </c>
      <c r="J206" s="31">
        <v>0</v>
      </c>
      <c r="K206" s="31">
        <v>0</v>
      </c>
      <c r="L206" s="31">
        <v>48042.35</v>
      </c>
      <c r="M206" s="31">
        <v>0</v>
      </c>
      <c r="N206" s="31">
        <v>0</v>
      </c>
      <c r="O206" s="70"/>
      <c r="P206" s="56"/>
      <c r="Q206" s="56"/>
      <c r="R206" s="56"/>
      <c r="S206" s="56"/>
      <c r="T206" s="56"/>
      <c r="U206" s="56"/>
      <c r="V206" s="56"/>
      <c r="W206" s="56"/>
      <c r="X206" s="56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</row>
    <row r="207" spans="1:66" s="30" customFormat="1" ht="15" customHeight="1">
      <c r="A207" s="59"/>
      <c r="B207" s="62"/>
      <c r="C207" s="64"/>
      <c r="D207" s="64"/>
      <c r="E207" s="67"/>
      <c r="F207" s="19" t="s">
        <v>72</v>
      </c>
      <c r="G207" s="31">
        <f>H207+I207+J207+K207+L207+N207+M207</f>
        <v>2354075</v>
      </c>
      <c r="H207" s="31">
        <v>0</v>
      </c>
      <c r="I207" s="31">
        <v>0</v>
      </c>
      <c r="J207" s="31">
        <v>0</v>
      </c>
      <c r="K207" s="31">
        <v>0</v>
      </c>
      <c r="L207" s="31">
        <v>2354075</v>
      </c>
      <c r="M207" s="31">
        <v>0</v>
      </c>
      <c r="N207" s="31">
        <v>0</v>
      </c>
      <c r="O207" s="70"/>
      <c r="P207" s="56"/>
      <c r="Q207" s="56"/>
      <c r="R207" s="56"/>
      <c r="S207" s="56"/>
      <c r="T207" s="56"/>
      <c r="U207" s="56"/>
      <c r="V207" s="56"/>
      <c r="W207" s="56"/>
      <c r="X207" s="56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</row>
    <row r="208" spans="1:66" s="30" customFormat="1">
      <c r="A208" s="59"/>
      <c r="B208" s="62"/>
      <c r="C208" s="64"/>
      <c r="D208" s="64"/>
      <c r="E208" s="67"/>
      <c r="F208" s="19" t="s">
        <v>32</v>
      </c>
      <c r="G208" s="31">
        <f>H208+I208+J208+K208+L208+N208+M208</f>
        <v>0</v>
      </c>
      <c r="H208" s="31">
        <v>0</v>
      </c>
      <c r="I208" s="31">
        <v>0</v>
      </c>
      <c r="J208" s="31">
        <v>0</v>
      </c>
      <c r="K208" s="31">
        <v>0</v>
      </c>
      <c r="L208" s="31">
        <v>0</v>
      </c>
      <c r="M208" s="31">
        <v>0</v>
      </c>
      <c r="N208" s="31">
        <v>0</v>
      </c>
      <c r="O208" s="70"/>
      <c r="P208" s="56"/>
      <c r="Q208" s="56"/>
      <c r="R208" s="56"/>
      <c r="S208" s="56"/>
      <c r="T208" s="56"/>
      <c r="U208" s="56"/>
      <c r="V208" s="56"/>
      <c r="W208" s="56"/>
      <c r="X208" s="56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</row>
    <row r="209" spans="1:66" s="30" customFormat="1">
      <c r="A209" s="60"/>
      <c r="B209" s="63"/>
      <c r="C209" s="65"/>
      <c r="D209" s="65"/>
      <c r="E209" s="68"/>
      <c r="F209" s="35" t="s">
        <v>33</v>
      </c>
      <c r="G209" s="31">
        <f>H209+I209+J209+K209+L209+N209+M209</f>
        <v>0</v>
      </c>
      <c r="H209" s="31">
        <v>0</v>
      </c>
      <c r="I209" s="31"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71"/>
      <c r="P209" s="57"/>
      <c r="Q209" s="57"/>
      <c r="R209" s="57"/>
      <c r="S209" s="57"/>
      <c r="T209" s="57"/>
      <c r="U209" s="57"/>
      <c r="V209" s="57"/>
      <c r="W209" s="57"/>
      <c r="X209" s="5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</row>
    <row r="210" spans="1:66" s="30" customFormat="1" ht="21" customHeight="1">
      <c r="A210" s="58" t="s">
        <v>172</v>
      </c>
      <c r="B210" s="61" t="s">
        <v>173</v>
      </c>
      <c r="C210" s="64" t="s">
        <v>26</v>
      </c>
      <c r="D210" s="64" t="s">
        <v>166</v>
      </c>
      <c r="E210" s="66" t="s">
        <v>94</v>
      </c>
      <c r="F210" s="19" t="s">
        <v>21</v>
      </c>
      <c r="G210" s="31">
        <f t="shared" ref="G210:L210" si="79">G211+G212+G213+G214</f>
        <v>801000</v>
      </c>
      <c r="H210" s="31">
        <f t="shared" si="79"/>
        <v>0</v>
      </c>
      <c r="I210" s="31">
        <f t="shared" si="79"/>
        <v>0</v>
      </c>
      <c r="J210" s="31">
        <f t="shared" si="79"/>
        <v>0</v>
      </c>
      <c r="K210" s="31">
        <f t="shared" si="79"/>
        <v>0</v>
      </c>
      <c r="L210" s="31">
        <f t="shared" si="79"/>
        <v>0</v>
      </c>
      <c r="M210" s="31">
        <f>M211+M212+M213+M214</f>
        <v>801000</v>
      </c>
      <c r="N210" s="31">
        <f>N211+N212+N213+N214</f>
        <v>0</v>
      </c>
      <c r="O210" s="69" t="s">
        <v>174</v>
      </c>
      <c r="P210" s="55" t="s">
        <v>11</v>
      </c>
      <c r="Q210" s="55">
        <v>1</v>
      </c>
      <c r="R210" s="55">
        <v>0</v>
      </c>
      <c r="S210" s="55">
        <v>0</v>
      </c>
      <c r="T210" s="55">
        <v>0</v>
      </c>
      <c r="U210" s="55">
        <v>0</v>
      </c>
      <c r="V210" s="55">
        <v>0</v>
      </c>
      <c r="W210" s="55">
        <v>1</v>
      </c>
      <c r="X210" s="55">
        <v>0</v>
      </c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</row>
    <row r="211" spans="1:66" s="30" customFormat="1">
      <c r="A211" s="59"/>
      <c r="B211" s="62"/>
      <c r="C211" s="64"/>
      <c r="D211" s="64"/>
      <c r="E211" s="67"/>
      <c r="F211" s="19" t="s">
        <v>31</v>
      </c>
      <c r="G211" s="31">
        <f>H211+I211+J211+K211+L211+N211+M211</f>
        <v>801000</v>
      </c>
      <c r="H211" s="31">
        <v>0</v>
      </c>
      <c r="I211" s="31">
        <v>0</v>
      </c>
      <c r="J211" s="31">
        <v>0</v>
      </c>
      <c r="K211" s="31">
        <v>0</v>
      </c>
      <c r="L211" s="31">
        <v>0</v>
      </c>
      <c r="M211" s="31">
        <v>801000</v>
      </c>
      <c r="N211" s="31">
        <v>0</v>
      </c>
      <c r="O211" s="70"/>
      <c r="P211" s="56"/>
      <c r="Q211" s="56"/>
      <c r="R211" s="56"/>
      <c r="S211" s="56"/>
      <c r="T211" s="56"/>
      <c r="U211" s="56"/>
      <c r="V211" s="56"/>
      <c r="W211" s="56"/>
      <c r="X211" s="56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</row>
    <row r="212" spans="1:66" s="30" customFormat="1" ht="15" customHeight="1">
      <c r="A212" s="59"/>
      <c r="B212" s="62"/>
      <c r="C212" s="64"/>
      <c r="D212" s="64"/>
      <c r="E212" s="67"/>
      <c r="F212" s="19" t="s">
        <v>72</v>
      </c>
      <c r="G212" s="31">
        <f>H212+I212+J212+K212+L212+N212+M212</f>
        <v>0</v>
      </c>
      <c r="H212" s="31">
        <v>0</v>
      </c>
      <c r="I212" s="31"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70"/>
      <c r="P212" s="56"/>
      <c r="Q212" s="56"/>
      <c r="R212" s="56"/>
      <c r="S212" s="56"/>
      <c r="T212" s="56"/>
      <c r="U212" s="56"/>
      <c r="V212" s="56"/>
      <c r="W212" s="56"/>
      <c r="X212" s="56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</row>
    <row r="213" spans="1:66" s="30" customFormat="1">
      <c r="A213" s="59"/>
      <c r="B213" s="62"/>
      <c r="C213" s="64"/>
      <c r="D213" s="64"/>
      <c r="E213" s="67"/>
      <c r="F213" s="19" t="s">
        <v>32</v>
      </c>
      <c r="G213" s="31">
        <f>H213+I213+J213+K213+L213+N213+M213</f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70"/>
      <c r="P213" s="56"/>
      <c r="Q213" s="56"/>
      <c r="R213" s="56"/>
      <c r="S213" s="56"/>
      <c r="T213" s="56"/>
      <c r="U213" s="56"/>
      <c r="V213" s="56"/>
      <c r="W213" s="56"/>
      <c r="X213" s="56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</row>
    <row r="214" spans="1:66" s="30" customFormat="1">
      <c r="A214" s="60"/>
      <c r="B214" s="63"/>
      <c r="C214" s="65"/>
      <c r="D214" s="65"/>
      <c r="E214" s="68"/>
      <c r="F214" s="35" t="s">
        <v>33</v>
      </c>
      <c r="G214" s="31">
        <f>H214+I214+J214+K214+L214+N214+M214</f>
        <v>0</v>
      </c>
      <c r="H214" s="31">
        <v>0</v>
      </c>
      <c r="I214" s="31"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71"/>
      <c r="P214" s="57"/>
      <c r="Q214" s="57"/>
      <c r="R214" s="57"/>
      <c r="S214" s="57"/>
      <c r="T214" s="57"/>
      <c r="U214" s="57"/>
      <c r="V214" s="57"/>
      <c r="W214" s="57"/>
      <c r="X214" s="5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</row>
    <row r="215" spans="1:66" s="30" customFormat="1" ht="21">
      <c r="A215" s="72" t="s">
        <v>111</v>
      </c>
      <c r="B215" s="72"/>
      <c r="C215" s="64" t="s">
        <v>26</v>
      </c>
      <c r="D215" s="64" t="s">
        <v>166</v>
      </c>
      <c r="E215" s="145"/>
      <c r="F215" s="19" t="s">
        <v>21</v>
      </c>
      <c r="G215" s="43">
        <f>G216+G217+G218+G219</f>
        <v>474492301.28000003</v>
      </c>
      <c r="H215" s="43">
        <f t="shared" ref="H215:N215" si="80">H216+H217+H218+H219</f>
        <v>58075578.57</v>
      </c>
      <c r="I215" s="43">
        <f>I216+I217+I218+I219</f>
        <v>61780408.520000003</v>
      </c>
      <c r="J215" s="43">
        <f>J216+J217+J218+J219</f>
        <v>70790411.180000007</v>
      </c>
      <c r="K215" s="43">
        <f>K216+K217+K218+K219</f>
        <v>91479256.370000005</v>
      </c>
      <c r="L215" s="43">
        <f t="shared" si="80"/>
        <v>95477576.640000001</v>
      </c>
      <c r="M215" s="43">
        <f>M216+M217+M218+M219</f>
        <v>48094535</v>
      </c>
      <c r="N215" s="43">
        <f t="shared" si="80"/>
        <v>48794535</v>
      </c>
      <c r="O215" s="10" t="s">
        <v>14</v>
      </c>
      <c r="P215" s="10" t="s">
        <v>14</v>
      </c>
      <c r="Q215" s="14" t="s">
        <v>14</v>
      </c>
      <c r="R215" s="10" t="s">
        <v>14</v>
      </c>
      <c r="S215" s="10" t="s">
        <v>14</v>
      </c>
      <c r="T215" s="10" t="s">
        <v>14</v>
      </c>
      <c r="U215" s="10" t="s">
        <v>14</v>
      </c>
      <c r="V215" s="10" t="s">
        <v>14</v>
      </c>
      <c r="W215" s="10" t="s">
        <v>14</v>
      </c>
      <c r="X215" s="10" t="s">
        <v>14</v>
      </c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</row>
    <row r="216" spans="1:66" s="30" customFormat="1">
      <c r="A216" s="72"/>
      <c r="B216" s="72"/>
      <c r="C216" s="64"/>
      <c r="D216" s="64"/>
      <c r="E216" s="146"/>
      <c r="F216" s="19" t="s">
        <v>31</v>
      </c>
      <c r="G216" s="43">
        <f>H216+I216+J216+K216+L216+N216+M216</f>
        <v>295862055.60000002</v>
      </c>
      <c r="H216" s="43">
        <f>H136+H106+H86+H51+H16</f>
        <v>39529006.780000001</v>
      </c>
      <c r="I216" s="43">
        <f>I136+I106+I86+I51+I16+I171</f>
        <v>40926574.200000003</v>
      </c>
      <c r="J216" s="43">
        <f>J136+J106+J86+J51+J16+J171</f>
        <v>43302019.609999999</v>
      </c>
      <c r="K216" s="43">
        <f t="shared" ref="K216:N219" si="81">K136+K106+K86+K51+K16+K186+K171</f>
        <v>32151727.869999997</v>
      </c>
      <c r="L216" s="43">
        <f t="shared" si="81"/>
        <v>43063657.140000001</v>
      </c>
      <c r="M216" s="43">
        <f t="shared" si="81"/>
        <v>48094535</v>
      </c>
      <c r="N216" s="43">
        <f t="shared" si="81"/>
        <v>48794535</v>
      </c>
      <c r="O216" s="10" t="s">
        <v>14</v>
      </c>
      <c r="P216" s="10" t="s">
        <v>14</v>
      </c>
      <c r="Q216" s="14" t="s">
        <v>14</v>
      </c>
      <c r="R216" s="10" t="s">
        <v>14</v>
      </c>
      <c r="S216" s="10" t="s">
        <v>14</v>
      </c>
      <c r="T216" s="10" t="s">
        <v>14</v>
      </c>
      <c r="U216" s="10" t="s">
        <v>14</v>
      </c>
      <c r="V216" s="10" t="s">
        <v>14</v>
      </c>
      <c r="W216" s="10" t="s">
        <v>14</v>
      </c>
      <c r="X216" s="10" t="s">
        <v>14</v>
      </c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</row>
    <row r="217" spans="1:66" s="30" customFormat="1">
      <c r="A217" s="72"/>
      <c r="B217" s="72"/>
      <c r="C217" s="64"/>
      <c r="D217" s="64"/>
      <c r="E217" s="146"/>
      <c r="F217" s="19" t="s">
        <v>72</v>
      </c>
      <c r="G217" s="43">
        <f>H217+I217+J217+K217+L217+N217+M217</f>
        <v>178630245.68000001</v>
      </c>
      <c r="H217" s="41">
        <f>H137+H107+H87+H52+H17</f>
        <v>18546571.789999999</v>
      </c>
      <c r="I217" s="41">
        <f>I137+I107+I87+I52+I17+I172</f>
        <v>20853834.32</v>
      </c>
      <c r="J217" s="43">
        <f>J137+J107+J87+J52+J17+J172</f>
        <v>27488391.57</v>
      </c>
      <c r="K217" s="43">
        <f t="shared" si="81"/>
        <v>59327528.5</v>
      </c>
      <c r="L217" s="43">
        <f t="shared" si="81"/>
        <v>52413919.5</v>
      </c>
      <c r="M217" s="43">
        <f t="shared" si="81"/>
        <v>0</v>
      </c>
      <c r="N217" s="43">
        <f t="shared" si="81"/>
        <v>0</v>
      </c>
      <c r="O217" s="10" t="s">
        <v>14</v>
      </c>
      <c r="P217" s="10" t="s">
        <v>14</v>
      </c>
      <c r="Q217" s="14" t="s">
        <v>14</v>
      </c>
      <c r="R217" s="10" t="s">
        <v>14</v>
      </c>
      <c r="S217" s="10" t="s">
        <v>14</v>
      </c>
      <c r="T217" s="10" t="s">
        <v>14</v>
      </c>
      <c r="U217" s="10" t="s">
        <v>14</v>
      </c>
      <c r="V217" s="10" t="s">
        <v>14</v>
      </c>
      <c r="W217" s="10" t="s">
        <v>14</v>
      </c>
      <c r="X217" s="10" t="s">
        <v>14</v>
      </c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</row>
    <row r="218" spans="1:66" s="30" customFormat="1">
      <c r="A218" s="72"/>
      <c r="B218" s="72"/>
      <c r="C218" s="64"/>
      <c r="D218" s="64"/>
      <c r="E218" s="146"/>
      <c r="F218" s="19" t="s">
        <v>32</v>
      </c>
      <c r="G218" s="43">
        <f>H218+I218+J218+K218+L218+N218+M218</f>
        <v>0</v>
      </c>
      <c r="H218" s="41">
        <f>H138+H108+H88+H53+H18</f>
        <v>0</v>
      </c>
      <c r="I218" s="41">
        <f>I138+I108+I88+I53+I18</f>
        <v>0</v>
      </c>
      <c r="J218" s="41">
        <f>J138+J108+J88+J53+J18</f>
        <v>0</v>
      </c>
      <c r="K218" s="43">
        <f t="shared" si="81"/>
        <v>0</v>
      </c>
      <c r="L218" s="43">
        <f t="shared" si="81"/>
        <v>0</v>
      </c>
      <c r="M218" s="43">
        <f t="shared" si="81"/>
        <v>0</v>
      </c>
      <c r="N218" s="43">
        <f t="shared" si="81"/>
        <v>0</v>
      </c>
      <c r="O218" s="10" t="s">
        <v>14</v>
      </c>
      <c r="P218" s="10" t="s">
        <v>14</v>
      </c>
      <c r="Q218" s="14" t="s">
        <v>14</v>
      </c>
      <c r="R218" s="10" t="s">
        <v>14</v>
      </c>
      <c r="S218" s="10" t="s">
        <v>14</v>
      </c>
      <c r="T218" s="10" t="s">
        <v>14</v>
      </c>
      <c r="U218" s="10" t="s">
        <v>14</v>
      </c>
      <c r="V218" s="10" t="s">
        <v>14</v>
      </c>
      <c r="W218" s="10" t="s">
        <v>14</v>
      </c>
      <c r="X218" s="10" t="s">
        <v>14</v>
      </c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</row>
    <row r="219" spans="1:66" s="30" customFormat="1" ht="43.5" customHeight="1">
      <c r="A219" s="72"/>
      <c r="B219" s="72"/>
      <c r="C219" s="65"/>
      <c r="D219" s="65"/>
      <c r="E219" s="147"/>
      <c r="F219" s="35" t="s">
        <v>33</v>
      </c>
      <c r="G219" s="43">
        <f>H219+I219+J219+K219+L219+N219+M219</f>
        <v>0</v>
      </c>
      <c r="H219" s="41">
        <f>H139+H109+H89+H54+H19</f>
        <v>0</v>
      </c>
      <c r="I219" s="41">
        <f>I139+I109+I89+I54+I19</f>
        <v>0</v>
      </c>
      <c r="J219" s="41">
        <f>J139+J109+J89+J54+J19</f>
        <v>0</v>
      </c>
      <c r="K219" s="43">
        <f t="shared" si="81"/>
        <v>0</v>
      </c>
      <c r="L219" s="43">
        <f t="shared" si="81"/>
        <v>0</v>
      </c>
      <c r="M219" s="43">
        <f t="shared" si="81"/>
        <v>0</v>
      </c>
      <c r="N219" s="43">
        <f t="shared" si="81"/>
        <v>0</v>
      </c>
      <c r="O219" s="10" t="s">
        <v>14</v>
      </c>
      <c r="P219" s="10" t="s">
        <v>14</v>
      </c>
      <c r="Q219" s="14" t="s">
        <v>14</v>
      </c>
      <c r="R219" s="10" t="s">
        <v>14</v>
      </c>
      <c r="S219" s="10" t="s">
        <v>14</v>
      </c>
      <c r="T219" s="10" t="s">
        <v>14</v>
      </c>
      <c r="U219" s="10" t="s">
        <v>14</v>
      </c>
      <c r="V219" s="10" t="s">
        <v>14</v>
      </c>
      <c r="W219" s="10" t="s">
        <v>14</v>
      </c>
      <c r="X219" s="10" t="s">
        <v>14</v>
      </c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</row>
    <row r="220" spans="1:66" s="30" customFormat="1" ht="141.75" customHeight="1">
      <c r="A220" s="72" t="s">
        <v>112</v>
      </c>
      <c r="B220" s="72"/>
      <c r="C220" s="32"/>
      <c r="D220" s="32"/>
      <c r="E220" s="40" t="s">
        <v>14</v>
      </c>
      <c r="F220" s="40" t="s">
        <v>14</v>
      </c>
      <c r="G220" s="40" t="s">
        <v>14</v>
      </c>
      <c r="H220" s="40" t="s">
        <v>14</v>
      </c>
      <c r="I220" s="40" t="s">
        <v>14</v>
      </c>
      <c r="J220" s="40" t="s">
        <v>14</v>
      </c>
      <c r="K220" s="40" t="s">
        <v>14</v>
      </c>
      <c r="L220" s="40" t="s">
        <v>14</v>
      </c>
      <c r="M220" s="40" t="s">
        <v>14</v>
      </c>
      <c r="N220" s="40" t="s">
        <v>14</v>
      </c>
      <c r="O220" s="40" t="s">
        <v>14</v>
      </c>
      <c r="P220" s="40" t="s">
        <v>14</v>
      </c>
      <c r="Q220" s="44" t="s">
        <v>14</v>
      </c>
      <c r="R220" s="40" t="s">
        <v>14</v>
      </c>
      <c r="S220" s="40" t="s">
        <v>14</v>
      </c>
      <c r="T220" s="40" t="s">
        <v>14</v>
      </c>
      <c r="U220" s="40" t="s">
        <v>14</v>
      </c>
      <c r="V220" s="40" t="s">
        <v>14</v>
      </c>
      <c r="W220" s="40" t="s">
        <v>14</v>
      </c>
      <c r="X220" s="40" t="s">
        <v>14</v>
      </c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</row>
    <row r="221" spans="1:66" s="30" customFormat="1" ht="21">
      <c r="A221" s="91">
        <v>2</v>
      </c>
      <c r="B221" s="70" t="s">
        <v>113</v>
      </c>
      <c r="C221" s="64" t="s">
        <v>26</v>
      </c>
      <c r="D221" s="64" t="s">
        <v>166</v>
      </c>
      <c r="E221" s="99" t="s">
        <v>96</v>
      </c>
      <c r="F221" s="16" t="s">
        <v>21</v>
      </c>
      <c r="G221" s="45">
        <f>G222+G223+G224+G225</f>
        <v>1532919.14</v>
      </c>
      <c r="H221" s="45">
        <f t="shared" ref="H221:N221" si="82">H222+H223+H224+H225</f>
        <v>10570.14</v>
      </c>
      <c r="I221" s="45">
        <f t="shared" si="82"/>
        <v>1522349</v>
      </c>
      <c r="J221" s="45">
        <f t="shared" si="82"/>
        <v>0</v>
      </c>
      <c r="K221" s="45">
        <f t="shared" si="82"/>
        <v>0</v>
      </c>
      <c r="L221" s="45">
        <f t="shared" si="82"/>
        <v>0</v>
      </c>
      <c r="M221" s="45">
        <f>M222+M223+M224+M225</f>
        <v>0</v>
      </c>
      <c r="N221" s="45">
        <f t="shared" si="82"/>
        <v>0</v>
      </c>
      <c r="O221" s="42" t="s">
        <v>14</v>
      </c>
      <c r="P221" s="42" t="s">
        <v>14</v>
      </c>
      <c r="Q221" s="46" t="s">
        <v>14</v>
      </c>
      <c r="R221" s="47" t="s">
        <v>14</v>
      </c>
      <c r="S221" s="47" t="s">
        <v>14</v>
      </c>
      <c r="T221" s="47" t="s">
        <v>14</v>
      </c>
      <c r="U221" s="47" t="s">
        <v>14</v>
      </c>
      <c r="V221" s="47" t="s">
        <v>14</v>
      </c>
      <c r="W221" s="47" t="s">
        <v>14</v>
      </c>
      <c r="X221" s="47" t="s">
        <v>14</v>
      </c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</row>
    <row r="222" spans="1:66" s="48" customFormat="1">
      <c r="A222" s="91"/>
      <c r="B222" s="70"/>
      <c r="C222" s="64"/>
      <c r="D222" s="64"/>
      <c r="E222" s="100"/>
      <c r="F222" s="19" t="s">
        <v>31</v>
      </c>
      <c r="G222" s="41">
        <f>H222+I222+J222+K222+L222+N222</f>
        <v>10570.14</v>
      </c>
      <c r="H222" s="41">
        <f t="shared" ref="H222:N222" si="83">H227</f>
        <v>10570.14</v>
      </c>
      <c r="I222" s="41">
        <f t="shared" si="83"/>
        <v>0</v>
      </c>
      <c r="J222" s="41">
        <f t="shared" si="83"/>
        <v>0</v>
      </c>
      <c r="K222" s="41">
        <f t="shared" si="83"/>
        <v>0</v>
      </c>
      <c r="L222" s="41">
        <f t="shared" si="83"/>
        <v>0</v>
      </c>
      <c r="M222" s="41">
        <f>M227</f>
        <v>0</v>
      </c>
      <c r="N222" s="41">
        <f t="shared" si="83"/>
        <v>0</v>
      </c>
      <c r="O222" s="42" t="s">
        <v>14</v>
      </c>
      <c r="P222" s="42" t="s">
        <v>14</v>
      </c>
      <c r="Q222" s="46" t="s">
        <v>14</v>
      </c>
      <c r="R222" s="47" t="s">
        <v>14</v>
      </c>
      <c r="S222" s="47" t="s">
        <v>14</v>
      </c>
      <c r="T222" s="47" t="s">
        <v>14</v>
      </c>
      <c r="U222" s="47" t="s">
        <v>14</v>
      </c>
      <c r="V222" s="47" t="s">
        <v>14</v>
      </c>
      <c r="W222" s="47" t="s">
        <v>14</v>
      </c>
      <c r="X222" s="47" t="s">
        <v>14</v>
      </c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</row>
    <row r="223" spans="1:66" s="48" customFormat="1">
      <c r="A223" s="91"/>
      <c r="B223" s="70"/>
      <c r="C223" s="64"/>
      <c r="D223" s="64"/>
      <c r="E223" s="100"/>
      <c r="F223" s="19" t="s">
        <v>72</v>
      </c>
      <c r="G223" s="41">
        <f>H223+I223+J223+K223+L223+N223</f>
        <v>1522349</v>
      </c>
      <c r="H223" s="41">
        <f t="shared" ref="H223:N225" si="84">H228</f>
        <v>0</v>
      </c>
      <c r="I223" s="41">
        <f t="shared" si="84"/>
        <v>1522349</v>
      </c>
      <c r="J223" s="41">
        <f t="shared" si="84"/>
        <v>0</v>
      </c>
      <c r="K223" s="41">
        <f t="shared" si="84"/>
        <v>0</v>
      </c>
      <c r="L223" s="41">
        <f t="shared" si="84"/>
        <v>0</v>
      </c>
      <c r="M223" s="41">
        <f>M228</f>
        <v>0</v>
      </c>
      <c r="N223" s="41">
        <f t="shared" si="84"/>
        <v>0</v>
      </c>
      <c r="O223" s="42" t="s">
        <v>14</v>
      </c>
      <c r="P223" s="42" t="s">
        <v>14</v>
      </c>
      <c r="Q223" s="46" t="s">
        <v>14</v>
      </c>
      <c r="R223" s="47" t="s">
        <v>14</v>
      </c>
      <c r="S223" s="47" t="s">
        <v>14</v>
      </c>
      <c r="T223" s="47" t="s">
        <v>14</v>
      </c>
      <c r="U223" s="47" t="s">
        <v>14</v>
      </c>
      <c r="V223" s="47" t="s">
        <v>14</v>
      </c>
      <c r="W223" s="47" t="s">
        <v>14</v>
      </c>
      <c r="X223" s="47" t="s">
        <v>14</v>
      </c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</row>
    <row r="224" spans="1:66" s="48" customFormat="1">
      <c r="A224" s="91"/>
      <c r="B224" s="70"/>
      <c r="C224" s="64"/>
      <c r="D224" s="64"/>
      <c r="E224" s="100"/>
      <c r="F224" s="19" t="s">
        <v>32</v>
      </c>
      <c r="G224" s="41">
        <f>H224+I224+J224+K224+L224+N224</f>
        <v>0</v>
      </c>
      <c r="H224" s="41">
        <f t="shared" si="84"/>
        <v>0</v>
      </c>
      <c r="I224" s="41">
        <f t="shared" si="84"/>
        <v>0</v>
      </c>
      <c r="J224" s="41">
        <f t="shared" si="84"/>
        <v>0</v>
      </c>
      <c r="K224" s="41">
        <f t="shared" si="84"/>
        <v>0</v>
      </c>
      <c r="L224" s="41">
        <f t="shared" si="84"/>
        <v>0</v>
      </c>
      <c r="M224" s="41">
        <f>M229</f>
        <v>0</v>
      </c>
      <c r="N224" s="41">
        <f t="shared" si="84"/>
        <v>0</v>
      </c>
      <c r="O224" s="42" t="s">
        <v>14</v>
      </c>
      <c r="P224" s="42" t="s">
        <v>14</v>
      </c>
      <c r="Q224" s="46" t="s">
        <v>14</v>
      </c>
      <c r="R224" s="47" t="s">
        <v>14</v>
      </c>
      <c r="S224" s="47" t="s">
        <v>14</v>
      </c>
      <c r="T224" s="47" t="s">
        <v>14</v>
      </c>
      <c r="U224" s="47" t="s">
        <v>14</v>
      </c>
      <c r="V224" s="47" t="s">
        <v>14</v>
      </c>
      <c r="W224" s="47" t="s">
        <v>14</v>
      </c>
      <c r="X224" s="47" t="s">
        <v>14</v>
      </c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</row>
    <row r="225" spans="1:66" s="48" customFormat="1" ht="76.5" customHeight="1">
      <c r="A225" s="92"/>
      <c r="B225" s="71"/>
      <c r="C225" s="65"/>
      <c r="D225" s="65"/>
      <c r="E225" s="101"/>
      <c r="F225" s="35" t="s">
        <v>33</v>
      </c>
      <c r="G225" s="41">
        <f>H225+I225+J225+K225+L225+N225</f>
        <v>0</v>
      </c>
      <c r="H225" s="41">
        <f t="shared" si="84"/>
        <v>0</v>
      </c>
      <c r="I225" s="41">
        <f t="shared" si="84"/>
        <v>0</v>
      </c>
      <c r="J225" s="41">
        <f t="shared" si="84"/>
        <v>0</v>
      </c>
      <c r="K225" s="41">
        <f t="shared" si="84"/>
        <v>0</v>
      </c>
      <c r="L225" s="41">
        <f t="shared" si="84"/>
        <v>0</v>
      </c>
      <c r="M225" s="41">
        <f>M230</f>
        <v>0</v>
      </c>
      <c r="N225" s="41">
        <f t="shared" si="84"/>
        <v>0</v>
      </c>
      <c r="O225" s="42" t="s">
        <v>14</v>
      </c>
      <c r="P225" s="42" t="s">
        <v>14</v>
      </c>
      <c r="Q225" s="46" t="s">
        <v>14</v>
      </c>
      <c r="R225" s="47" t="s">
        <v>14</v>
      </c>
      <c r="S225" s="47" t="s">
        <v>14</v>
      </c>
      <c r="T225" s="47" t="s">
        <v>14</v>
      </c>
      <c r="U225" s="47" t="s">
        <v>14</v>
      </c>
      <c r="V225" s="47" t="s">
        <v>14</v>
      </c>
      <c r="W225" s="47" t="s">
        <v>14</v>
      </c>
      <c r="X225" s="47" t="s">
        <v>14</v>
      </c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</row>
    <row r="226" spans="1:66" s="48" customFormat="1" ht="21">
      <c r="A226" s="90" t="s">
        <v>70</v>
      </c>
      <c r="B226" s="69" t="s">
        <v>69</v>
      </c>
      <c r="C226" s="64" t="s">
        <v>26</v>
      </c>
      <c r="D226" s="64" t="s">
        <v>166</v>
      </c>
      <c r="E226" s="99" t="s">
        <v>96</v>
      </c>
      <c r="F226" s="19" t="s">
        <v>21</v>
      </c>
      <c r="G226" s="45">
        <f>G227+G228+G229+G230</f>
        <v>1532919.14</v>
      </c>
      <c r="H226" s="45">
        <f t="shared" ref="H226:N226" si="85">H227+H228+H229+H230</f>
        <v>10570.14</v>
      </c>
      <c r="I226" s="45">
        <f t="shared" si="85"/>
        <v>1522349</v>
      </c>
      <c r="J226" s="45">
        <f t="shared" si="85"/>
        <v>0</v>
      </c>
      <c r="K226" s="45">
        <f t="shared" si="85"/>
        <v>0</v>
      </c>
      <c r="L226" s="45">
        <f t="shared" si="85"/>
        <v>0</v>
      </c>
      <c r="M226" s="45">
        <f>M227+M228+M229+M230</f>
        <v>0</v>
      </c>
      <c r="N226" s="45">
        <f t="shared" si="85"/>
        <v>0</v>
      </c>
      <c r="O226" s="42" t="s">
        <v>14</v>
      </c>
      <c r="P226" s="42" t="s">
        <v>14</v>
      </c>
      <c r="Q226" s="46" t="s">
        <v>14</v>
      </c>
      <c r="R226" s="47" t="s">
        <v>14</v>
      </c>
      <c r="S226" s="47" t="s">
        <v>14</v>
      </c>
      <c r="T226" s="47" t="s">
        <v>14</v>
      </c>
      <c r="U226" s="47" t="s">
        <v>14</v>
      </c>
      <c r="V226" s="47" t="s">
        <v>14</v>
      </c>
      <c r="W226" s="47" t="s">
        <v>14</v>
      </c>
      <c r="X226" s="47" t="s">
        <v>14</v>
      </c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</row>
    <row r="227" spans="1:66" s="48" customFormat="1">
      <c r="A227" s="91"/>
      <c r="B227" s="70"/>
      <c r="C227" s="64"/>
      <c r="D227" s="64"/>
      <c r="E227" s="100"/>
      <c r="F227" s="19" t="s">
        <v>31</v>
      </c>
      <c r="G227" s="41">
        <f>H227+I227+J227+K227+L227+N227+M227</f>
        <v>10570.14</v>
      </c>
      <c r="H227" s="41">
        <f t="shared" ref="H227:N230" si="86">H232</f>
        <v>10570.14</v>
      </c>
      <c r="I227" s="41">
        <f t="shared" si="86"/>
        <v>0</v>
      </c>
      <c r="J227" s="41">
        <f t="shared" si="86"/>
        <v>0</v>
      </c>
      <c r="K227" s="41">
        <f t="shared" si="86"/>
        <v>0</v>
      </c>
      <c r="L227" s="41">
        <f t="shared" si="86"/>
        <v>0</v>
      </c>
      <c r="M227" s="41">
        <f>M232</f>
        <v>0</v>
      </c>
      <c r="N227" s="41">
        <f t="shared" si="86"/>
        <v>0</v>
      </c>
      <c r="O227" s="42" t="s">
        <v>14</v>
      </c>
      <c r="P227" s="42" t="s">
        <v>14</v>
      </c>
      <c r="Q227" s="46" t="s">
        <v>14</v>
      </c>
      <c r="R227" s="47" t="s">
        <v>14</v>
      </c>
      <c r="S227" s="47" t="s">
        <v>14</v>
      </c>
      <c r="T227" s="47" t="s">
        <v>14</v>
      </c>
      <c r="U227" s="47" t="s">
        <v>14</v>
      </c>
      <c r="V227" s="47" t="s">
        <v>14</v>
      </c>
      <c r="W227" s="47" t="s">
        <v>14</v>
      </c>
      <c r="X227" s="47" t="s">
        <v>14</v>
      </c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</row>
    <row r="228" spans="1:66" s="48" customFormat="1">
      <c r="A228" s="91"/>
      <c r="B228" s="70"/>
      <c r="C228" s="64"/>
      <c r="D228" s="64"/>
      <c r="E228" s="100"/>
      <c r="F228" s="19" t="s">
        <v>72</v>
      </c>
      <c r="G228" s="41">
        <f>H228+I228+J228+K228+L228+N228+M228</f>
        <v>1522349</v>
      </c>
      <c r="H228" s="41">
        <f t="shared" si="86"/>
        <v>0</v>
      </c>
      <c r="I228" s="41">
        <f t="shared" si="86"/>
        <v>1522349</v>
      </c>
      <c r="J228" s="41">
        <f t="shared" si="86"/>
        <v>0</v>
      </c>
      <c r="K228" s="41">
        <f t="shared" si="86"/>
        <v>0</v>
      </c>
      <c r="L228" s="41">
        <f t="shared" si="86"/>
        <v>0</v>
      </c>
      <c r="M228" s="41">
        <f>M233</f>
        <v>0</v>
      </c>
      <c r="N228" s="41">
        <f t="shared" si="86"/>
        <v>0</v>
      </c>
      <c r="O228" s="42" t="s">
        <v>14</v>
      </c>
      <c r="P228" s="42" t="s">
        <v>14</v>
      </c>
      <c r="Q228" s="46" t="s">
        <v>14</v>
      </c>
      <c r="R228" s="47" t="s">
        <v>14</v>
      </c>
      <c r="S228" s="47" t="s">
        <v>14</v>
      </c>
      <c r="T228" s="47" t="s">
        <v>14</v>
      </c>
      <c r="U228" s="47" t="s">
        <v>14</v>
      </c>
      <c r="V228" s="47" t="s">
        <v>14</v>
      </c>
      <c r="W228" s="47" t="s">
        <v>14</v>
      </c>
      <c r="X228" s="47" t="s">
        <v>14</v>
      </c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</row>
    <row r="229" spans="1:66" s="48" customFormat="1">
      <c r="A229" s="91"/>
      <c r="B229" s="70"/>
      <c r="C229" s="64"/>
      <c r="D229" s="64"/>
      <c r="E229" s="100"/>
      <c r="F229" s="19" t="s">
        <v>32</v>
      </c>
      <c r="G229" s="41">
        <f>H229+I229+J229+K229+L229+N229+M229</f>
        <v>0</v>
      </c>
      <c r="H229" s="41">
        <f t="shared" si="86"/>
        <v>0</v>
      </c>
      <c r="I229" s="41">
        <f t="shared" si="86"/>
        <v>0</v>
      </c>
      <c r="J229" s="41">
        <f t="shared" si="86"/>
        <v>0</v>
      </c>
      <c r="K229" s="41">
        <f t="shared" si="86"/>
        <v>0</v>
      </c>
      <c r="L229" s="41">
        <f t="shared" si="86"/>
        <v>0</v>
      </c>
      <c r="M229" s="41">
        <f>M234</f>
        <v>0</v>
      </c>
      <c r="N229" s="41">
        <f t="shared" si="86"/>
        <v>0</v>
      </c>
      <c r="O229" s="42" t="s">
        <v>14</v>
      </c>
      <c r="P229" s="42" t="s">
        <v>14</v>
      </c>
      <c r="Q229" s="46" t="s">
        <v>14</v>
      </c>
      <c r="R229" s="47" t="s">
        <v>14</v>
      </c>
      <c r="S229" s="47" t="s">
        <v>14</v>
      </c>
      <c r="T229" s="47" t="s">
        <v>14</v>
      </c>
      <c r="U229" s="47" t="s">
        <v>14</v>
      </c>
      <c r="V229" s="47" t="s">
        <v>14</v>
      </c>
      <c r="W229" s="47" t="s">
        <v>14</v>
      </c>
      <c r="X229" s="47" t="s">
        <v>14</v>
      </c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</row>
    <row r="230" spans="1:66" s="48" customFormat="1" ht="16.5" customHeight="1">
      <c r="A230" s="92"/>
      <c r="B230" s="71"/>
      <c r="C230" s="65"/>
      <c r="D230" s="65"/>
      <c r="E230" s="101"/>
      <c r="F230" s="35" t="s">
        <v>33</v>
      </c>
      <c r="G230" s="41">
        <f>H230+I230+J230+K230+L230+N230+M230</f>
        <v>0</v>
      </c>
      <c r="H230" s="41">
        <f t="shared" si="86"/>
        <v>0</v>
      </c>
      <c r="I230" s="41">
        <f t="shared" si="86"/>
        <v>0</v>
      </c>
      <c r="J230" s="41">
        <f t="shared" si="86"/>
        <v>0</v>
      </c>
      <c r="K230" s="41">
        <f t="shared" si="86"/>
        <v>0</v>
      </c>
      <c r="L230" s="41">
        <f t="shared" si="86"/>
        <v>0</v>
      </c>
      <c r="M230" s="41">
        <f>M235</f>
        <v>0</v>
      </c>
      <c r="N230" s="41">
        <f t="shared" si="86"/>
        <v>0</v>
      </c>
      <c r="O230" s="42" t="s">
        <v>14</v>
      </c>
      <c r="P230" s="42" t="s">
        <v>14</v>
      </c>
      <c r="Q230" s="46" t="s">
        <v>14</v>
      </c>
      <c r="R230" s="47" t="s">
        <v>14</v>
      </c>
      <c r="S230" s="47" t="s">
        <v>14</v>
      </c>
      <c r="T230" s="47" t="s">
        <v>14</v>
      </c>
      <c r="U230" s="47" t="s">
        <v>14</v>
      </c>
      <c r="V230" s="47" t="s">
        <v>14</v>
      </c>
      <c r="W230" s="47" t="s">
        <v>14</v>
      </c>
      <c r="X230" s="47" t="s">
        <v>14</v>
      </c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</row>
    <row r="231" spans="1:66" s="48" customFormat="1" ht="21">
      <c r="A231" s="171" t="s">
        <v>71</v>
      </c>
      <c r="B231" s="69" t="s">
        <v>93</v>
      </c>
      <c r="C231" s="64" t="s">
        <v>26</v>
      </c>
      <c r="D231" s="64" t="s">
        <v>166</v>
      </c>
      <c r="E231" s="99" t="s">
        <v>96</v>
      </c>
      <c r="F231" s="19" t="s">
        <v>21</v>
      </c>
      <c r="G231" s="45">
        <f>G232+G233+G234+G235</f>
        <v>1532919.14</v>
      </c>
      <c r="H231" s="45">
        <f t="shared" ref="H231:N231" si="87">H232+H233+H234+H235</f>
        <v>10570.14</v>
      </c>
      <c r="I231" s="45">
        <f t="shared" si="87"/>
        <v>1522349</v>
      </c>
      <c r="J231" s="45">
        <f t="shared" si="87"/>
        <v>0</v>
      </c>
      <c r="K231" s="45">
        <f t="shared" si="87"/>
        <v>0</v>
      </c>
      <c r="L231" s="45">
        <f t="shared" si="87"/>
        <v>0</v>
      </c>
      <c r="M231" s="45">
        <f>M232+M233+M234+M235</f>
        <v>0</v>
      </c>
      <c r="N231" s="45">
        <f t="shared" si="87"/>
        <v>0</v>
      </c>
      <c r="O231" s="96" t="s">
        <v>73</v>
      </c>
      <c r="P231" s="139" t="s">
        <v>10</v>
      </c>
      <c r="Q231" s="142" t="s">
        <v>14</v>
      </c>
      <c r="R231" s="149">
        <v>65</v>
      </c>
      <c r="S231" s="149">
        <v>66</v>
      </c>
      <c r="T231" s="149">
        <v>67</v>
      </c>
      <c r="U231" s="149">
        <v>68</v>
      </c>
      <c r="V231" s="73">
        <v>69</v>
      </c>
      <c r="W231" s="73">
        <v>70</v>
      </c>
      <c r="X231" s="73">
        <v>70</v>
      </c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</row>
    <row r="232" spans="1:66" s="48" customFormat="1">
      <c r="A232" s="91"/>
      <c r="B232" s="70"/>
      <c r="C232" s="64"/>
      <c r="D232" s="64"/>
      <c r="E232" s="100"/>
      <c r="F232" s="19" t="s">
        <v>31</v>
      </c>
      <c r="G232" s="41">
        <f>H232+I232+J232+K232+L232+N232+M232</f>
        <v>10570.14</v>
      </c>
      <c r="H232" s="41">
        <v>10570.14</v>
      </c>
      <c r="I232" s="41">
        <v>0</v>
      </c>
      <c r="J232" s="41">
        <v>0</v>
      </c>
      <c r="K232" s="41">
        <v>0</v>
      </c>
      <c r="L232" s="41">
        <v>0</v>
      </c>
      <c r="M232" s="41">
        <v>0</v>
      </c>
      <c r="N232" s="41">
        <v>0</v>
      </c>
      <c r="O232" s="97"/>
      <c r="P232" s="140"/>
      <c r="Q232" s="143"/>
      <c r="R232" s="149"/>
      <c r="S232" s="149"/>
      <c r="T232" s="149"/>
      <c r="U232" s="149"/>
      <c r="V232" s="73"/>
      <c r="W232" s="73"/>
      <c r="X232" s="73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</row>
    <row r="233" spans="1:66" s="48" customFormat="1">
      <c r="A233" s="91"/>
      <c r="B233" s="70"/>
      <c r="C233" s="64"/>
      <c r="D233" s="64"/>
      <c r="E233" s="100"/>
      <c r="F233" s="19" t="s">
        <v>72</v>
      </c>
      <c r="G233" s="41">
        <f>H233+I233+J233+K233+L233+N233+M233</f>
        <v>1522349</v>
      </c>
      <c r="H233" s="41">
        <v>0</v>
      </c>
      <c r="I233" s="41">
        <v>1522349</v>
      </c>
      <c r="J233" s="41">
        <v>0</v>
      </c>
      <c r="K233" s="41">
        <v>0</v>
      </c>
      <c r="L233" s="41">
        <v>0</v>
      </c>
      <c r="M233" s="41">
        <v>0</v>
      </c>
      <c r="N233" s="41">
        <v>0</v>
      </c>
      <c r="O233" s="97"/>
      <c r="P233" s="140"/>
      <c r="Q233" s="143"/>
      <c r="R233" s="149"/>
      <c r="S233" s="149"/>
      <c r="T233" s="149"/>
      <c r="U233" s="149"/>
      <c r="V233" s="73"/>
      <c r="W233" s="73"/>
      <c r="X233" s="73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</row>
    <row r="234" spans="1:66" s="48" customFormat="1">
      <c r="A234" s="91"/>
      <c r="B234" s="70"/>
      <c r="C234" s="64"/>
      <c r="D234" s="64"/>
      <c r="E234" s="100"/>
      <c r="F234" s="19" t="s">
        <v>32</v>
      </c>
      <c r="G234" s="41">
        <f>H234+I234+J234+K234+L234+N234+M234</f>
        <v>0</v>
      </c>
      <c r="H234" s="41">
        <v>0</v>
      </c>
      <c r="I234" s="41">
        <v>0</v>
      </c>
      <c r="J234" s="41">
        <v>0</v>
      </c>
      <c r="K234" s="41">
        <v>0</v>
      </c>
      <c r="L234" s="41">
        <v>0</v>
      </c>
      <c r="M234" s="41">
        <v>0</v>
      </c>
      <c r="N234" s="41">
        <v>0</v>
      </c>
      <c r="O234" s="97"/>
      <c r="P234" s="140"/>
      <c r="Q234" s="143"/>
      <c r="R234" s="149"/>
      <c r="S234" s="149"/>
      <c r="T234" s="149"/>
      <c r="U234" s="149"/>
      <c r="V234" s="73"/>
      <c r="W234" s="73"/>
      <c r="X234" s="73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</row>
    <row r="235" spans="1:66" s="48" customFormat="1" ht="17.25" customHeight="1">
      <c r="A235" s="92"/>
      <c r="B235" s="71"/>
      <c r="C235" s="65"/>
      <c r="D235" s="65"/>
      <c r="E235" s="101"/>
      <c r="F235" s="35" t="s">
        <v>33</v>
      </c>
      <c r="G235" s="41">
        <f>H235+I235+J235+K235+L235+N235+M235</f>
        <v>0</v>
      </c>
      <c r="H235" s="41">
        <v>0</v>
      </c>
      <c r="I235" s="41">
        <v>0</v>
      </c>
      <c r="J235" s="41">
        <v>0</v>
      </c>
      <c r="K235" s="41">
        <v>0</v>
      </c>
      <c r="L235" s="41">
        <v>0</v>
      </c>
      <c r="M235" s="41">
        <v>0</v>
      </c>
      <c r="N235" s="41">
        <v>0</v>
      </c>
      <c r="O235" s="98"/>
      <c r="P235" s="141"/>
      <c r="Q235" s="144"/>
      <c r="R235" s="149"/>
      <c r="S235" s="149"/>
      <c r="T235" s="149"/>
      <c r="U235" s="149"/>
      <c r="V235" s="73"/>
      <c r="W235" s="73"/>
      <c r="X235" s="73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</row>
    <row r="236" spans="1:66" s="48" customFormat="1" ht="21">
      <c r="A236" s="72" t="s">
        <v>114</v>
      </c>
      <c r="B236" s="72"/>
      <c r="C236" s="64" t="s">
        <v>26</v>
      </c>
      <c r="D236" s="64" t="s">
        <v>166</v>
      </c>
      <c r="E236" s="99" t="s">
        <v>96</v>
      </c>
      <c r="F236" s="19" t="s">
        <v>21</v>
      </c>
      <c r="G236" s="45">
        <f t="shared" ref="G236:N236" si="88">G237+G238+G239+G240</f>
        <v>1532919.14</v>
      </c>
      <c r="H236" s="45">
        <f t="shared" si="88"/>
        <v>10570.14</v>
      </c>
      <c r="I236" s="45">
        <f t="shared" si="88"/>
        <v>1522349</v>
      </c>
      <c r="J236" s="45">
        <f t="shared" si="88"/>
        <v>0</v>
      </c>
      <c r="K236" s="45">
        <f t="shared" si="88"/>
        <v>0</v>
      </c>
      <c r="L236" s="45">
        <f t="shared" si="88"/>
        <v>0</v>
      </c>
      <c r="M236" s="45">
        <f>M237+M238+M239+M240</f>
        <v>0</v>
      </c>
      <c r="N236" s="45">
        <f t="shared" si="88"/>
        <v>0</v>
      </c>
      <c r="O236" s="42" t="s">
        <v>14</v>
      </c>
      <c r="P236" s="42" t="s">
        <v>14</v>
      </c>
      <c r="Q236" s="46" t="s">
        <v>14</v>
      </c>
      <c r="R236" s="47" t="s">
        <v>14</v>
      </c>
      <c r="S236" s="47" t="s">
        <v>14</v>
      </c>
      <c r="T236" s="47" t="s">
        <v>14</v>
      </c>
      <c r="U236" s="47" t="s">
        <v>14</v>
      </c>
      <c r="V236" s="47" t="s">
        <v>14</v>
      </c>
      <c r="W236" s="47" t="s">
        <v>14</v>
      </c>
      <c r="X236" s="47" t="s">
        <v>14</v>
      </c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</row>
    <row r="237" spans="1:66" s="48" customFormat="1">
      <c r="A237" s="72"/>
      <c r="B237" s="72"/>
      <c r="C237" s="64"/>
      <c r="D237" s="64"/>
      <c r="E237" s="100"/>
      <c r="F237" s="19" t="s">
        <v>31</v>
      </c>
      <c r="G237" s="41">
        <f>H237+I237+J237+K237+L237+N237+M237</f>
        <v>10570.14</v>
      </c>
      <c r="H237" s="41">
        <f t="shared" ref="H237:N237" si="89">H222</f>
        <v>10570.14</v>
      </c>
      <c r="I237" s="41">
        <f t="shared" si="89"/>
        <v>0</v>
      </c>
      <c r="J237" s="41">
        <f t="shared" si="89"/>
        <v>0</v>
      </c>
      <c r="K237" s="41">
        <f t="shared" si="89"/>
        <v>0</v>
      </c>
      <c r="L237" s="41">
        <f t="shared" si="89"/>
        <v>0</v>
      </c>
      <c r="M237" s="41">
        <f>M222</f>
        <v>0</v>
      </c>
      <c r="N237" s="41">
        <f t="shared" si="89"/>
        <v>0</v>
      </c>
      <c r="O237" s="42" t="s">
        <v>14</v>
      </c>
      <c r="P237" s="42" t="s">
        <v>14</v>
      </c>
      <c r="Q237" s="46" t="s">
        <v>14</v>
      </c>
      <c r="R237" s="47" t="s">
        <v>14</v>
      </c>
      <c r="S237" s="47" t="s">
        <v>14</v>
      </c>
      <c r="T237" s="47" t="s">
        <v>14</v>
      </c>
      <c r="U237" s="47" t="s">
        <v>14</v>
      </c>
      <c r="V237" s="47" t="s">
        <v>14</v>
      </c>
      <c r="W237" s="47" t="s">
        <v>14</v>
      </c>
      <c r="X237" s="47" t="s">
        <v>14</v>
      </c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</row>
    <row r="238" spans="1:66" s="48" customFormat="1">
      <c r="A238" s="72"/>
      <c r="B238" s="72"/>
      <c r="C238" s="64"/>
      <c r="D238" s="64"/>
      <c r="E238" s="100"/>
      <c r="F238" s="19" t="s">
        <v>72</v>
      </c>
      <c r="G238" s="41">
        <f>H238+I238+J238+K238+L238+N238+M238</f>
        <v>1522349</v>
      </c>
      <c r="H238" s="41">
        <f t="shared" ref="H238:N240" si="90">H223</f>
        <v>0</v>
      </c>
      <c r="I238" s="41">
        <f t="shared" si="90"/>
        <v>1522349</v>
      </c>
      <c r="J238" s="41">
        <f t="shared" si="90"/>
        <v>0</v>
      </c>
      <c r="K238" s="41">
        <f t="shared" si="90"/>
        <v>0</v>
      </c>
      <c r="L238" s="41">
        <f t="shared" si="90"/>
        <v>0</v>
      </c>
      <c r="M238" s="41">
        <f>M223</f>
        <v>0</v>
      </c>
      <c r="N238" s="41">
        <f t="shared" si="90"/>
        <v>0</v>
      </c>
      <c r="O238" s="42" t="s">
        <v>14</v>
      </c>
      <c r="P238" s="42" t="s">
        <v>14</v>
      </c>
      <c r="Q238" s="46" t="s">
        <v>14</v>
      </c>
      <c r="R238" s="47" t="s">
        <v>14</v>
      </c>
      <c r="S238" s="47" t="s">
        <v>14</v>
      </c>
      <c r="T238" s="47" t="s">
        <v>14</v>
      </c>
      <c r="U238" s="47" t="s">
        <v>14</v>
      </c>
      <c r="V238" s="47" t="s">
        <v>14</v>
      </c>
      <c r="W238" s="47" t="s">
        <v>14</v>
      </c>
      <c r="X238" s="47" t="s">
        <v>14</v>
      </c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</row>
    <row r="239" spans="1:66" s="48" customFormat="1">
      <c r="A239" s="72"/>
      <c r="B239" s="72"/>
      <c r="C239" s="64"/>
      <c r="D239" s="64"/>
      <c r="E239" s="100"/>
      <c r="F239" s="35" t="s">
        <v>32</v>
      </c>
      <c r="G239" s="41">
        <f>H239+I239+J239+K239+L239+N239+M239</f>
        <v>0</v>
      </c>
      <c r="H239" s="41">
        <f t="shared" si="90"/>
        <v>0</v>
      </c>
      <c r="I239" s="41">
        <f t="shared" si="90"/>
        <v>0</v>
      </c>
      <c r="J239" s="41">
        <f t="shared" si="90"/>
        <v>0</v>
      </c>
      <c r="K239" s="41">
        <f t="shared" si="90"/>
        <v>0</v>
      </c>
      <c r="L239" s="41">
        <f t="shared" si="90"/>
        <v>0</v>
      </c>
      <c r="M239" s="41">
        <f>M224</f>
        <v>0</v>
      </c>
      <c r="N239" s="41">
        <f t="shared" si="90"/>
        <v>0</v>
      </c>
      <c r="O239" s="42" t="s">
        <v>14</v>
      </c>
      <c r="P239" s="42" t="s">
        <v>14</v>
      </c>
      <c r="Q239" s="46" t="s">
        <v>14</v>
      </c>
      <c r="R239" s="47" t="s">
        <v>14</v>
      </c>
      <c r="S239" s="47" t="s">
        <v>14</v>
      </c>
      <c r="T239" s="47" t="s">
        <v>14</v>
      </c>
      <c r="U239" s="47" t="s">
        <v>14</v>
      </c>
      <c r="V239" s="47" t="s">
        <v>14</v>
      </c>
      <c r="W239" s="47" t="s">
        <v>14</v>
      </c>
      <c r="X239" s="47" t="s">
        <v>14</v>
      </c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</row>
    <row r="240" spans="1:66" s="48" customFormat="1" ht="43.5" customHeight="1">
      <c r="A240" s="69"/>
      <c r="B240" s="69"/>
      <c r="C240" s="65"/>
      <c r="D240" s="65"/>
      <c r="E240" s="150"/>
      <c r="F240" s="49" t="s">
        <v>33</v>
      </c>
      <c r="G240" s="41">
        <f>H240+I240+J240+K240+L240+N240+M240</f>
        <v>0</v>
      </c>
      <c r="H240" s="41">
        <f t="shared" si="90"/>
        <v>0</v>
      </c>
      <c r="I240" s="41">
        <f t="shared" si="90"/>
        <v>0</v>
      </c>
      <c r="J240" s="41">
        <f t="shared" si="90"/>
        <v>0</v>
      </c>
      <c r="K240" s="41">
        <f t="shared" si="90"/>
        <v>0</v>
      </c>
      <c r="L240" s="41">
        <f t="shared" si="90"/>
        <v>0</v>
      </c>
      <c r="M240" s="41">
        <f>M225</f>
        <v>0</v>
      </c>
      <c r="N240" s="41">
        <f t="shared" si="90"/>
        <v>0</v>
      </c>
      <c r="O240" s="42" t="s">
        <v>14</v>
      </c>
      <c r="P240" s="42" t="s">
        <v>14</v>
      </c>
      <c r="Q240" s="46" t="s">
        <v>14</v>
      </c>
      <c r="R240" s="47" t="s">
        <v>14</v>
      </c>
      <c r="S240" s="47" t="s">
        <v>14</v>
      </c>
      <c r="T240" s="47" t="s">
        <v>14</v>
      </c>
      <c r="U240" s="47" t="s">
        <v>14</v>
      </c>
      <c r="V240" s="47" t="s">
        <v>14</v>
      </c>
      <c r="W240" s="47" t="s">
        <v>14</v>
      </c>
      <c r="X240" s="47" t="s">
        <v>14</v>
      </c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</row>
    <row r="241" spans="1:66" s="48" customFormat="1" ht="18" customHeight="1">
      <c r="A241" s="72" t="s">
        <v>115</v>
      </c>
      <c r="B241" s="72"/>
      <c r="C241" s="72"/>
      <c r="D241" s="72"/>
      <c r="E241" s="72"/>
      <c r="F241" s="49" t="s">
        <v>21</v>
      </c>
      <c r="G241" s="50">
        <f t="shared" ref="G241:N241" si="91">G242+G243+G244+G245</f>
        <v>476025220.42000002</v>
      </c>
      <c r="H241" s="50">
        <f t="shared" si="91"/>
        <v>58086148.710000001</v>
      </c>
      <c r="I241" s="50">
        <f t="shared" si="91"/>
        <v>63302757.520000003</v>
      </c>
      <c r="J241" s="50">
        <f t="shared" si="91"/>
        <v>70790411.180000007</v>
      </c>
      <c r="K241" s="50">
        <f>K242+K243+K244+K245</f>
        <v>91479256.370000005</v>
      </c>
      <c r="L241" s="50">
        <f t="shared" si="91"/>
        <v>95477576.640000001</v>
      </c>
      <c r="M241" s="50">
        <f>M242+M243+M244+M245</f>
        <v>48094535</v>
      </c>
      <c r="N241" s="50">
        <f t="shared" si="91"/>
        <v>48794535</v>
      </c>
      <c r="O241" s="42" t="s">
        <v>14</v>
      </c>
      <c r="P241" s="42" t="s">
        <v>14</v>
      </c>
      <c r="Q241" s="46" t="s">
        <v>14</v>
      </c>
      <c r="R241" s="47" t="s">
        <v>14</v>
      </c>
      <c r="S241" s="47" t="s">
        <v>14</v>
      </c>
      <c r="T241" s="47" t="s">
        <v>14</v>
      </c>
      <c r="U241" s="47" t="s">
        <v>14</v>
      </c>
      <c r="V241" s="47" t="s">
        <v>14</v>
      </c>
      <c r="W241" s="47" t="s">
        <v>14</v>
      </c>
      <c r="X241" s="47" t="s">
        <v>14</v>
      </c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</row>
    <row r="242" spans="1:66" s="48" customFormat="1">
      <c r="A242" s="72"/>
      <c r="B242" s="72"/>
      <c r="C242" s="72"/>
      <c r="D242" s="72"/>
      <c r="E242" s="72"/>
      <c r="F242" s="49" t="s">
        <v>31</v>
      </c>
      <c r="G242" s="50">
        <f>H242+I242+J242+K242+L242+N242+M242</f>
        <v>295872625.74000001</v>
      </c>
      <c r="H242" s="51">
        <f t="shared" ref="H242:N245" si="92">H237+H216</f>
        <v>39539576.920000002</v>
      </c>
      <c r="I242" s="51">
        <f t="shared" si="92"/>
        <v>40926574.200000003</v>
      </c>
      <c r="J242" s="51">
        <f t="shared" si="92"/>
        <v>43302019.609999999</v>
      </c>
      <c r="K242" s="51">
        <f t="shared" si="92"/>
        <v>32151727.869999997</v>
      </c>
      <c r="L242" s="51">
        <f t="shared" si="92"/>
        <v>43063657.140000001</v>
      </c>
      <c r="M242" s="51">
        <f>M237+M216</f>
        <v>48094535</v>
      </c>
      <c r="N242" s="51">
        <f t="shared" si="92"/>
        <v>48794535</v>
      </c>
      <c r="O242" s="42" t="s">
        <v>14</v>
      </c>
      <c r="P242" s="42" t="s">
        <v>14</v>
      </c>
      <c r="Q242" s="46" t="s">
        <v>14</v>
      </c>
      <c r="R242" s="47" t="s">
        <v>14</v>
      </c>
      <c r="S242" s="47" t="s">
        <v>14</v>
      </c>
      <c r="T242" s="47" t="s">
        <v>14</v>
      </c>
      <c r="U242" s="47" t="s">
        <v>14</v>
      </c>
      <c r="V242" s="47" t="s">
        <v>14</v>
      </c>
      <c r="W242" s="47" t="s">
        <v>14</v>
      </c>
      <c r="X242" s="47" t="s">
        <v>14</v>
      </c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</row>
    <row r="243" spans="1:66" s="48" customFormat="1">
      <c r="A243" s="72"/>
      <c r="B243" s="72"/>
      <c r="C243" s="72"/>
      <c r="D243" s="72"/>
      <c r="E243" s="72"/>
      <c r="F243" s="49" t="s">
        <v>72</v>
      </c>
      <c r="G243" s="50">
        <f>H243+I243+J243+K243+L243+N243+M243</f>
        <v>180152594.68000001</v>
      </c>
      <c r="H243" s="51">
        <f t="shared" si="92"/>
        <v>18546571.789999999</v>
      </c>
      <c r="I243" s="51">
        <f t="shared" si="92"/>
        <v>22376183.32</v>
      </c>
      <c r="J243" s="51">
        <f t="shared" si="92"/>
        <v>27488391.57</v>
      </c>
      <c r="K243" s="51">
        <f t="shared" si="92"/>
        <v>59327528.5</v>
      </c>
      <c r="L243" s="51">
        <f t="shared" si="92"/>
        <v>52413919.5</v>
      </c>
      <c r="M243" s="51">
        <f>M238+M217</f>
        <v>0</v>
      </c>
      <c r="N243" s="51">
        <f t="shared" si="92"/>
        <v>0</v>
      </c>
      <c r="O243" s="42" t="s">
        <v>14</v>
      </c>
      <c r="P243" s="42" t="s">
        <v>14</v>
      </c>
      <c r="Q243" s="46" t="s">
        <v>14</v>
      </c>
      <c r="R243" s="47" t="s">
        <v>14</v>
      </c>
      <c r="S243" s="47" t="s">
        <v>14</v>
      </c>
      <c r="T243" s="47" t="s">
        <v>14</v>
      </c>
      <c r="U243" s="47" t="s">
        <v>14</v>
      </c>
      <c r="V243" s="47" t="s">
        <v>14</v>
      </c>
      <c r="W243" s="47" t="s">
        <v>14</v>
      </c>
      <c r="X243" s="47" t="s">
        <v>14</v>
      </c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</row>
    <row r="244" spans="1:66" s="48" customFormat="1">
      <c r="A244" s="72"/>
      <c r="B244" s="72"/>
      <c r="C244" s="72"/>
      <c r="D244" s="72"/>
      <c r="E244" s="72"/>
      <c r="F244" s="49" t="s">
        <v>32</v>
      </c>
      <c r="G244" s="50">
        <f>H244+I244+J244+K244+L244+N244+M244</f>
        <v>0</v>
      </c>
      <c r="H244" s="51">
        <f t="shared" si="92"/>
        <v>0</v>
      </c>
      <c r="I244" s="51">
        <f t="shared" si="92"/>
        <v>0</v>
      </c>
      <c r="J244" s="51">
        <f t="shared" si="92"/>
        <v>0</v>
      </c>
      <c r="K244" s="51">
        <f t="shared" si="92"/>
        <v>0</v>
      </c>
      <c r="L244" s="51">
        <f t="shared" si="92"/>
        <v>0</v>
      </c>
      <c r="M244" s="51">
        <f>M239+M218</f>
        <v>0</v>
      </c>
      <c r="N244" s="51">
        <f t="shared" si="92"/>
        <v>0</v>
      </c>
      <c r="O244" s="42" t="s">
        <v>14</v>
      </c>
      <c r="P244" s="42" t="s">
        <v>14</v>
      </c>
      <c r="Q244" s="46" t="s">
        <v>14</v>
      </c>
      <c r="R244" s="47" t="s">
        <v>14</v>
      </c>
      <c r="S244" s="47" t="s">
        <v>14</v>
      </c>
      <c r="T244" s="47" t="s">
        <v>14</v>
      </c>
      <c r="U244" s="47" t="s">
        <v>14</v>
      </c>
      <c r="V244" s="47" t="s">
        <v>14</v>
      </c>
      <c r="W244" s="47" t="s">
        <v>14</v>
      </c>
      <c r="X244" s="47" t="s">
        <v>14</v>
      </c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</row>
    <row r="245" spans="1:66" s="52" customFormat="1">
      <c r="A245" s="72"/>
      <c r="B245" s="72"/>
      <c r="C245" s="72"/>
      <c r="D245" s="72"/>
      <c r="E245" s="72"/>
      <c r="F245" s="49" t="s">
        <v>33</v>
      </c>
      <c r="G245" s="50">
        <f>H245+I245+J245+K245+L245+N245+M245</f>
        <v>0</v>
      </c>
      <c r="H245" s="51">
        <f t="shared" si="92"/>
        <v>0</v>
      </c>
      <c r="I245" s="51">
        <f t="shared" si="92"/>
        <v>0</v>
      </c>
      <c r="J245" s="51">
        <f t="shared" si="92"/>
        <v>0</v>
      </c>
      <c r="K245" s="51">
        <f t="shared" si="92"/>
        <v>0</v>
      </c>
      <c r="L245" s="51">
        <f t="shared" si="92"/>
        <v>0</v>
      </c>
      <c r="M245" s="51">
        <f>M240+M219</f>
        <v>0</v>
      </c>
      <c r="N245" s="51">
        <f t="shared" si="92"/>
        <v>0</v>
      </c>
      <c r="O245" s="42" t="s">
        <v>14</v>
      </c>
      <c r="P245" s="42" t="s">
        <v>14</v>
      </c>
      <c r="Q245" s="46" t="s">
        <v>14</v>
      </c>
      <c r="R245" s="47" t="s">
        <v>14</v>
      </c>
      <c r="S245" s="47" t="s">
        <v>14</v>
      </c>
      <c r="T245" s="47" t="s">
        <v>14</v>
      </c>
      <c r="U245" s="47" t="s">
        <v>14</v>
      </c>
      <c r="V245" s="47" t="s">
        <v>14</v>
      </c>
      <c r="W245" s="47" t="s">
        <v>14</v>
      </c>
      <c r="X245" s="47" t="s">
        <v>14</v>
      </c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</row>
    <row r="246" spans="1:66" s="2" customFormat="1">
      <c r="G246" s="53"/>
      <c r="H246" s="53"/>
      <c r="I246" s="53"/>
      <c r="J246" s="53"/>
      <c r="K246" s="53"/>
      <c r="L246" s="53"/>
      <c r="M246" s="53"/>
      <c r="N246" s="53"/>
    </row>
    <row r="247" spans="1:66" s="2" customFormat="1">
      <c r="G247" s="53"/>
      <c r="H247" s="53"/>
      <c r="I247" s="53"/>
      <c r="J247" s="53"/>
      <c r="K247" s="53"/>
      <c r="L247" s="53"/>
      <c r="M247" s="53"/>
      <c r="N247" s="53"/>
      <c r="Q247" s="148"/>
      <c r="R247" s="148"/>
      <c r="S247" s="148"/>
      <c r="T247" s="148"/>
      <c r="U247" s="148"/>
      <c r="V247" s="148"/>
    </row>
    <row r="248" spans="1:66" s="2" customFormat="1">
      <c r="G248" s="53"/>
      <c r="H248" s="53"/>
      <c r="I248" s="53"/>
      <c r="J248" s="53"/>
      <c r="K248" s="53"/>
      <c r="L248" s="53"/>
      <c r="M248" s="53"/>
      <c r="N248" s="53"/>
      <c r="Q248" s="148"/>
      <c r="R248" s="148"/>
      <c r="S248" s="148"/>
      <c r="T248" s="148"/>
      <c r="U248" s="148"/>
      <c r="V248" s="148"/>
    </row>
    <row r="249" spans="1:66" s="2" customFormat="1">
      <c r="G249" s="53"/>
      <c r="H249" s="53"/>
      <c r="I249" s="53"/>
      <c r="J249" s="53"/>
      <c r="K249" s="53"/>
      <c r="L249" s="53"/>
      <c r="M249" s="53"/>
      <c r="N249" s="53"/>
      <c r="Q249" s="148"/>
      <c r="R249" s="148"/>
      <c r="S249" s="148"/>
      <c r="T249" s="148"/>
      <c r="U249" s="148"/>
      <c r="V249" s="148"/>
    </row>
    <row r="250" spans="1:66">
      <c r="Q250" s="148"/>
      <c r="R250" s="148"/>
      <c r="S250" s="148"/>
      <c r="T250" s="148"/>
      <c r="U250" s="148"/>
      <c r="V250" s="148"/>
    </row>
    <row r="251" spans="1:66">
      <c r="A251" s="54"/>
      <c r="B251" s="54"/>
      <c r="C251" s="54"/>
      <c r="D251" s="54"/>
      <c r="E251" s="54"/>
      <c r="F251" s="54"/>
      <c r="G251" s="4"/>
      <c r="H251" s="4"/>
      <c r="L251" s="4"/>
      <c r="M251" s="4"/>
      <c r="N251" s="4"/>
      <c r="O251" s="54"/>
      <c r="P251" s="54"/>
      <c r="Q251" s="148"/>
      <c r="R251" s="148"/>
      <c r="S251" s="148"/>
      <c r="T251" s="148"/>
      <c r="U251" s="148"/>
      <c r="V251" s="148"/>
      <c r="W251" s="54"/>
      <c r="X251" s="54"/>
    </row>
    <row r="252" spans="1:66">
      <c r="A252" s="54"/>
      <c r="B252" s="54"/>
      <c r="C252" s="54"/>
      <c r="D252" s="54"/>
      <c r="E252" s="54"/>
      <c r="F252" s="54"/>
      <c r="G252" s="4"/>
      <c r="H252" s="4"/>
      <c r="L252" s="4"/>
      <c r="M252" s="4"/>
      <c r="N252" s="4"/>
      <c r="O252" s="54"/>
      <c r="P252" s="54"/>
      <c r="Q252" s="54"/>
      <c r="R252" s="54"/>
      <c r="S252" s="54"/>
      <c r="T252" s="54"/>
      <c r="U252" s="54"/>
      <c r="V252" s="54"/>
      <c r="W252" s="54"/>
      <c r="X252" s="54"/>
    </row>
    <row r="253" spans="1:66">
      <c r="A253" s="54"/>
      <c r="B253" s="54"/>
      <c r="C253" s="54"/>
      <c r="D253" s="54"/>
      <c r="E253" s="54"/>
      <c r="F253" s="54"/>
      <c r="G253" s="4"/>
      <c r="H253" s="4"/>
      <c r="L253" s="4"/>
      <c r="M253" s="4"/>
      <c r="N253" s="4"/>
      <c r="O253" s="54"/>
      <c r="P253" s="54"/>
      <c r="Q253" s="54"/>
      <c r="R253" s="54"/>
      <c r="S253" s="54"/>
      <c r="T253" s="54"/>
      <c r="U253" s="54"/>
      <c r="V253" s="54"/>
      <c r="W253" s="54"/>
      <c r="X253" s="54"/>
    </row>
    <row r="254" spans="1:66">
      <c r="A254" s="54"/>
      <c r="B254" s="54"/>
      <c r="C254" s="54"/>
      <c r="D254" s="54"/>
      <c r="E254" s="54"/>
      <c r="F254" s="54"/>
      <c r="G254" s="4"/>
      <c r="H254" s="4"/>
      <c r="L254" s="4"/>
      <c r="M254" s="4"/>
      <c r="N254" s="4"/>
      <c r="O254" s="54"/>
      <c r="P254" s="54"/>
      <c r="Q254" s="54"/>
      <c r="R254" s="54"/>
      <c r="S254" s="54"/>
      <c r="T254" s="54"/>
      <c r="U254" s="54"/>
      <c r="V254" s="54"/>
      <c r="W254" s="54"/>
      <c r="X254" s="54"/>
    </row>
    <row r="255" spans="1:66">
      <c r="A255" s="54"/>
      <c r="B255" s="54"/>
      <c r="C255" s="54"/>
      <c r="D255" s="54"/>
      <c r="E255" s="54"/>
      <c r="F255" s="54"/>
      <c r="G255" s="4"/>
      <c r="H255" s="4"/>
      <c r="L255" s="4"/>
      <c r="M255" s="4"/>
      <c r="N255" s="4"/>
      <c r="O255" s="54"/>
      <c r="P255" s="54"/>
      <c r="Q255" s="54"/>
      <c r="R255" s="54"/>
      <c r="S255" s="54"/>
      <c r="T255" s="54"/>
      <c r="U255" s="54"/>
      <c r="V255" s="54"/>
      <c r="W255" s="54"/>
      <c r="X255" s="54"/>
    </row>
    <row r="256" spans="1:66">
      <c r="A256" s="54"/>
      <c r="B256" s="54"/>
      <c r="C256" s="54"/>
      <c r="D256" s="54"/>
      <c r="E256" s="54"/>
      <c r="F256" s="54"/>
      <c r="G256" s="4"/>
      <c r="H256" s="4"/>
      <c r="L256" s="4"/>
      <c r="M256" s="4"/>
      <c r="N256" s="4"/>
      <c r="O256" s="54"/>
      <c r="P256" s="54"/>
      <c r="Q256" s="54"/>
      <c r="R256" s="54"/>
      <c r="S256" s="54"/>
      <c r="T256" s="54"/>
      <c r="U256" s="54"/>
      <c r="V256" s="54"/>
      <c r="W256" s="54"/>
      <c r="X256" s="54"/>
    </row>
    <row r="257" spans="1:24">
      <c r="A257" s="54"/>
      <c r="B257" s="54"/>
      <c r="C257" s="54"/>
      <c r="D257" s="54"/>
      <c r="E257" s="54"/>
      <c r="F257" s="54"/>
      <c r="G257" s="4"/>
      <c r="H257" s="4"/>
      <c r="L257" s="4"/>
      <c r="M257" s="4"/>
      <c r="N257" s="4"/>
      <c r="O257" s="54"/>
      <c r="P257" s="54"/>
      <c r="Q257" s="54"/>
      <c r="R257" s="54"/>
      <c r="S257" s="54"/>
      <c r="T257" s="54"/>
      <c r="U257" s="54"/>
      <c r="V257" s="54"/>
      <c r="W257" s="54"/>
      <c r="X257" s="54"/>
    </row>
    <row r="258" spans="1:24">
      <c r="A258" s="54"/>
      <c r="B258" s="54"/>
      <c r="C258" s="54"/>
      <c r="D258" s="54"/>
      <c r="E258" s="54"/>
      <c r="F258" s="54"/>
      <c r="G258" s="4"/>
      <c r="H258" s="4"/>
      <c r="L258" s="4"/>
      <c r="M258" s="4"/>
      <c r="N258" s="4"/>
      <c r="O258" s="54"/>
      <c r="P258" s="54"/>
      <c r="Q258" s="54"/>
      <c r="R258" s="54"/>
      <c r="S258" s="54"/>
      <c r="T258" s="54"/>
      <c r="U258" s="54"/>
      <c r="V258" s="54"/>
      <c r="W258" s="54"/>
      <c r="X258" s="54"/>
    </row>
    <row r="259" spans="1:24">
      <c r="A259" s="54"/>
      <c r="B259" s="54"/>
      <c r="C259" s="54"/>
      <c r="D259" s="54"/>
      <c r="E259" s="54"/>
      <c r="F259" s="54"/>
      <c r="G259" s="4"/>
      <c r="H259" s="4"/>
      <c r="L259" s="4"/>
      <c r="M259" s="4"/>
      <c r="N259" s="4"/>
      <c r="O259" s="54"/>
      <c r="P259" s="54"/>
      <c r="Q259" s="54"/>
      <c r="R259" s="54"/>
      <c r="S259" s="54"/>
      <c r="T259" s="54"/>
      <c r="U259" s="54"/>
      <c r="V259" s="54"/>
      <c r="W259" s="54"/>
      <c r="X259" s="54"/>
    </row>
    <row r="260" spans="1:24">
      <c r="A260" s="54"/>
      <c r="B260" s="54"/>
      <c r="C260" s="54"/>
      <c r="D260" s="54"/>
      <c r="E260" s="54"/>
      <c r="F260" s="54"/>
      <c r="G260" s="4"/>
      <c r="H260" s="4"/>
      <c r="L260" s="4"/>
      <c r="M260" s="4"/>
      <c r="N260" s="4"/>
      <c r="O260" s="54"/>
      <c r="P260" s="54"/>
      <c r="Q260" s="54"/>
      <c r="R260" s="54"/>
      <c r="S260" s="54"/>
      <c r="T260" s="54"/>
      <c r="U260" s="54"/>
      <c r="V260" s="54"/>
      <c r="W260" s="54"/>
      <c r="X260" s="54"/>
    </row>
    <row r="261" spans="1:24">
      <c r="A261" s="54"/>
      <c r="B261" s="54"/>
      <c r="C261" s="54"/>
      <c r="D261" s="54"/>
      <c r="E261" s="54"/>
      <c r="F261" s="54"/>
      <c r="G261" s="4"/>
      <c r="H261" s="4"/>
      <c r="L261" s="4"/>
      <c r="M261" s="4"/>
      <c r="N261" s="4"/>
      <c r="O261" s="54"/>
      <c r="P261" s="54"/>
      <c r="Q261" s="54"/>
      <c r="R261" s="54"/>
      <c r="S261" s="54"/>
      <c r="T261" s="54"/>
      <c r="U261" s="54"/>
      <c r="V261" s="54"/>
      <c r="W261" s="54"/>
      <c r="X261" s="54"/>
    </row>
  </sheetData>
  <sheetProtection selectLockedCells="1" selectUnlockedCells="1"/>
  <mergeCells count="518">
    <mergeCell ref="V205:V209"/>
    <mergeCell ref="W205:W209"/>
    <mergeCell ref="X205:X209"/>
    <mergeCell ref="P205:P209"/>
    <mergeCell ref="Q205:Q209"/>
    <mergeCell ref="R205:R209"/>
    <mergeCell ref="S205:S209"/>
    <mergeCell ref="T205:T209"/>
    <mergeCell ref="U205:U209"/>
    <mergeCell ref="A205:A209"/>
    <mergeCell ref="B205:B209"/>
    <mergeCell ref="C205:C209"/>
    <mergeCell ref="D205:D209"/>
    <mergeCell ref="E205:E209"/>
    <mergeCell ref="O205:O209"/>
    <mergeCell ref="B231:B235"/>
    <mergeCell ref="A231:A235"/>
    <mergeCell ref="P195:P199"/>
    <mergeCell ref="Q195:Q199"/>
    <mergeCell ref="R195:R199"/>
    <mergeCell ref="S195:S199"/>
    <mergeCell ref="B195:B199"/>
    <mergeCell ref="Q200:Q204"/>
    <mergeCell ref="R200:R204"/>
    <mergeCell ref="C195:C199"/>
    <mergeCell ref="V195:V199"/>
    <mergeCell ref="U200:U204"/>
    <mergeCell ref="V200:V204"/>
    <mergeCell ref="S200:S204"/>
    <mergeCell ref="T200:T204"/>
    <mergeCell ref="X195:X199"/>
    <mergeCell ref="T195:T199"/>
    <mergeCell ref="U195:U199"/>
    <mergeCell ref="D195:D199"/>
    <mergeCell ref="E195:E199"/>
    <mergeCell ref="O195:O199"/>
    <mergeCell ref="C140:C144"/>
    <mergeCell ref="D140:D144"/>
    <mergeCell ref="X200:X204"/>
    <mergeCell ref="P200:P204"/>
    <mergeCell ref="C185:C189"/>
    <mergeCell ref="D185:D189"/>
    <mergeCell ref="E185:E189"/>
    <mergeCell ref="A200:A204"/>
    <mergeCell ref="B200:B204"/>
    <mergeCell ref="C200:C204"/>
    <mergeCell ref="D200:D204"/>
    <mergeCell ref="E200:E204"/>
    <mergeCell ref="O200:O204"/>
    <mergeCell ref="A190:A194"/>
    <mergeCell ref="C190:C194"/>
    <mergeCell ref="D190:D194"/>
    <mergeCell ref="E190:E194"/>
    <mergeCell ref="X100:X104"/>
    <mergeCell ref="U100:U104"/>
    <mergeCell ref="X120:X124"/>
    <mergeCell ref="X115:X119"/>
    <mergeCell ref="U120:U124"/>
    <mergeCell ref="V120:V124"/>
    <mergeCell ref="V80:V84"/>
    <mergeCell ref="X80:X84"/>
    <mergeCell ref="P80:P84"/>
    <mergeCell ref="Q80:Q84"/>
    <mergeCell ref="R80:R84"/>
    <mergeCell ref="S80:S84"/>
    <mergeCell ref="T80:T84"/>
    <mergeCell ref="U80:U84"/>
    <mergeCell ref="X125:X129"/>
    <mergeCell ref="V125:V129"/>
    <mergeCell ref="U115:U119"/>
    <mergeCell ref="V115:V119"/>
    <mergeCell ref="O150:O154"/>
    <mergeCell ref="O145:O149"/>
    <mergeCell ref="P145:P149"/>
    <mergeCell ref="Q145:Q149"/>
    <mergeCell ref="R145:R149"/>
    <mergeCell ref="S120:S124"/>
    <mergeCell ref="E140:E144"/>
    <mergeCell ref="T98:T99"/>
    <mergeCell ref="A130:A134"/>
    <mergeCell ref="B130:B134"/>
    <mergeCell ref="C130:C134"/>
    <mergeCell ref="D130:D134"/>
    <mergeCell ref="E130:E134"/>
    <mergeCell ref="O130:O134"/>
    <mergeCell ref="P120:P124"/>
    <mergeCell ref="Q120:Q124"/>
    <mergeCell ref="Q150:Q154"/>
    <mergeCell ref="R150:R154"/>
    <mergeCell ref="S150:S154"/>
    <mergeCell ref="T150:T154"/>
    <mergeCell ref="U150:U154"/>
    <mergeCell ref="V150:V154"/>
    <mergeCell ref="N1:X1"/>
    <mergeCell ref="N2:X2"/>
    <mergeCell ref="A3:X3"/>
    <mergeCell ref="A4:X4"/>
    <mergeCell ref="A6:A9"/>
    <mergeCell ref="B6:B9"/>
    <mergeCell ref="C6:D6"/>
    <mergeCell ref="E6:E9"/>
    <mergeCell ref="F6:N6"/>
    <mergeCell ref="O6:X6"/>
    <mergeCell ref="X70:X74"/>
    <mergeCell ref="O98:O99"/>
    <mergeCell ref="V70:V74"/>
    <mergeCell ref="C7:C9"/>
    <mergeCell ref="D7:D9"/>
    <mergeCell ref="F7:F9"/>
    <mergeCell ref="G7:N7"/>
    <mergeCell ref="O7:O9"/>
    <mergeCell ref="P7:P9"/>
    <mergeCell ref="C75:C79"/>
    <mergeCell ref="U70:U74"/>
    <mergeCell ref="P98:P99"/>
    <mergeCell ref="Q98:Q99"/>
    <mergeCell ref="Q7:X7"/>
    <mergeCell ref="G8:G9"/>
    <mergeCell ref="H8:N8"/>
    <mergeCell ref="Q8:Q9"/>
    <mergeCell ref="R8:X8"/>
    <mergeCell ref="X98:X99"/>
    <mergeCell ref="U98:U99"/>
    <mergeCell ref="S60:S64"/>
    <mergeCell ref="V65:V69"/>
    <mergeCell ref="V35:V39"/>
    <mergeCell ref="V98:V99"/>
    <mergeCell ref="R65:R69"/>
    <mergeCell ref="S65:S69"/>
    <mergeCell ref="T65:T69"/>
    <mergeCell ref="U65:U69"/>
    <mergeCell ref="V60:V64"/>
    <mergeCell ref="V75:V79"/>
    <mergeCell ref="T70:T74"/>
    <mergeCell ref="O60:O64"/>
    <mergeCell ref="O65:O69"/>
    <mergeCell ref="P65:P69"/>
    <mergeCell ref="P60:P64"/>
    <mergeCell ref="U32:U34"/>
    <mergeCell ref="P32:P34"/>
    <mergeCell ref="Q32:Q34"/>
    <mergeCell ref="U60:U64"/>
    <mergeCell ref="Q60:Q64"/>
    <mergeCell ref="C15:C19"/>
    <mergeCell ref="D15:D19"/>
    <mergeCell ref="E15:E19"/>
    <mergeCell ref="P70:P74"/>
    <mergeCell ref="Q70:Q74"/>
    <mergeCell ref="R70:R74"/>
    <mergeCell ref="R60:R64"/>
    <mergeCell ref="D60:D64"/>
    <mergeCell ref="E60:E64"/>
    <mergeCell ref="C65:C69"/>
    <mergeCell ref="X35:X39"/>
    <mergeCell ref="O40:O44"/>
    <mergeCell ref="P40:P44"/>
    <mergeCell ref="Q40:Q44"/>
    <mergeCell ref="R40:R44"/>
    <mergeCell ref="S40:S44"/>
    <mergeCell ref="T40:T44"/>
    <mergeCell ref="U40:U44"/>
    <mergeCell ref="V40:V44"/>
    <mergeCell ref="X40:X44"/>
    <mergeCell ref="V32:V34"/>
    <mergeCell ref="X32:X34"/>
    <mergeCell ref="O35:O39"/>
    <mergeCell ref="P35:P39"/>
    <mergeCell ref="Q35:Q39"/>
    <mergeCell ref="R35:R39"/>
    <mergeCell ref="S35:S39"/>
    <mergeCell ref="T35:T39"/>
    <mergeCell ref="U35:U39"/>
    <mergeCell ref="S32:S34"/>
    <mergeCell ref="T32:T34"/>
    <mergeCell ref="U247:U251"/>
    <mergeCell ref="R247:R251"/>
    <mergeCell ref="T125:T129"/>
    <mergeCell ref="T155:T159"/>
    <mergeCell ref="R98:R99"/>
    <mergeCell ref="S98:S99"/>
    <mergeCell ref="T60:T64"/>
    <mergeCell ref="S70:S74"/>
    <mergeCell ref="R120:R124"/>
    <mergeCell ref="C236:C240"/>
    <mergeCell ref="D236:D240"/>
    <mergeCell ref="E236:E240"/>
    <mergeCell ref="O231:O235"/>
    <mergeCell ref="O32:O34"/>
    <mergeCell ref="R32:R34"/>
    <mergeCell ref="Q65:Q69"/>
    <mergeCell ref="D75:D79"/>
    <mergeCell ref="O75:O79"/>
    <mergeCell ref="C150:C154"/>
    <mergeCell ref="D231:D235"/>
    <mergeCell ref="X231:X235"/>
    <mergeCell ref="S231:S235"/>
    <mergeCell ref="T231:T235"/>
    <mergeCell ref="U231:U235"/>
    <mergeCell ref="S247:S251"/>
    <mergeCell ref="R231:R235"/>
    <mergeCell ref="E231:E235"/>
    <mergeCell ref="T247:T251"/>
    <mergeCell ref="V247:V251"/>
    <mergeCell ref="V231:V235"/>
    <mergeCell ref="P231:P235"/>
    <mergeCell ref="Q231:Q235"/>
    <mergeCell ref="E215:E219"/>
    <mergeCell ref="Q247:Q251"/>
    <mergeCell ref="A241:E245"/>
    <mergeCell ref="A236:B240"/>
    <mergeCell ref="C231:C235"/>
    <mergeCell ref="C221:C225"/>
    <mergeCell ref="D221:D225"/>
    <mergeCell ref="E221:E225"/>
    <mergeCell ref="C226:C230"/>
    <mergeCell ref="D226:D230"/>
    <mergeCell ref="E226:E230"/>
    <mergeCell ref="C215:C219"/>
    <mergeCell ref="D215:D219"/>
    <mergeCell ref="C145:C149"/>
    <mergeCell ref="D145:D149"/>
    <mergeCell ref="E145:E149"/>
    <mergeCell ref="C155:C159"/>
    <mergeCell ref="D155:D159"/>
    <mergeCell ref="E155:E159"/>
    <mergeCell ref="D150:D154"/>
    <mergeCell ref="E150:E154"/>
    <mergeCell ref="C175:C179"/>
    <mergeCell ref="D175:D179"/>
    <mergeCell ref="E175:E179"/>
    <mergeCell ref="C125:C129"/>
    <mergeCell ref="D125:D129"/>
    <mergeCell ref="E125:E129"/>
    <mergeCell ref="C135:C139"/>
    <mergeCell ref="D135:D139"/>
    <mergeCell ref="E135:E139"/>
    <mergeCell ref="C170:C174"/>
    <mergeCell ref="D170:D174"/>
    <mergeCell ref="C165:C169"/>
    <mergeCell ref="E95:E99"/>
    <mergeCell ref="C115:C119"/>
    <mergeCell ref="D115:D119"/>
    <mergeCell ref="E115:E119"/>
    <mergeCell ref="C120:C124"/>
    <mergeCell ref="D120:D124"/>
    <mergeCell ref="E120:E124"/>
    <mergeCell ref="D165:D169"/>
    <mergeCell ref="D85:D89"/>
    <mergeCell ref="E85:E89"/>
    <mergeCell ref="E75:E79"/>
    <mergeCell ref="C90:C94"/>
    <mergeCell ref="D90:D94"/>
    <mergeCell ref="E90:E94"/>
    <mergeCell ref="D65:D69"/>
    <mergeCell ref="E65:E69"/>
    <mergeCell ref="C70:C74"/>
    <mergeCell ref="D70:D74"/>
    <mergeCell ref="E70:E74"/>
    <mergeCell ref="E40:E44"/>
    <mergeCell ref="E35:E39"/>
    <mergeCell ref="C50:C54"/>
    <mergeCell ref="D50:D54"/>
    <mergeCell ref="E50:E54"/>
    <mergeCell ref="C55:C59"/>
    <mergeCell ref="D55:D59"/>
    <mergeCell ref="E55:E59"/>
    <mergeCell ref="E45:E49"/>
    <mergeCell ref="A10:B10"/>
    <mergeCell ref="A11:B11"/>
    <mergeCell ref="A12:B12"/>
    <mergeCell ref="A13:B13"/>
    <mergeCell ref="A14:B14"/>
    <mergeCell ref="A35:A39"/>
    <mergeCell ref="A20:A24"/>
    <mergeCell ref="B20:B24"/>
    <mergeCell ref="A15:A19"/>
    <mergeCell ref="B15:B19"/>
    <mergeCell ref="B221:B225"/>
    <mergeCell ref="A226:A230"/>
    <mergeCell ref="B226:B230"/>
    <mergeCell ref="C25:C29"/>
    <mergeCell ref="D25:D29"/>
    <mergeCell ref="A90:A94"/>
    <mergeCell ref="B90:B94"/>
    <mergeCell ref="B35:B39"/>
    <mergeCell ref="A40:A44"/>
    <mergeCell ref="A140:A144"/>
    <mergeCell ref="A220:B220"/>
    <mergeCell ref="A215:B219"/>
    <mergeCell ref="A155:A159"/>
    <mergeCell ref="B155:B159"/>
    <mergeCell ref="A150:A154"/>
    <mergeCell ref="B150:B154"/>
    <mergeCell ref="B190:B194"/>
    <mergeCell ref="A195:A199"/>
    <mergeCell ref="A185:A189"/>
    <mergeCell ref="B185:B189"/>
    <mergeCell ref="B135:B139"/>
    <mergeCell ref="A175:A179"/>
    <mergeCell ref="B175:B179"/>
    <mergeCell ref="B140:B144"/>
    <mergeCell ref="A145:A149"/>
    <mergeCell ref="B145:B149"/>
    <mergeCell ref="A170:A174"/>
    <mergeCell ref="B170:B174"/>
    <mergeCell ref="A165:A169"/>
    <mergeCell ref="B165:B169"/>
    <mergeCell ref="D30:D34"/>
    <mergeCell ref="E30:E34"/>
    <mergeCell ref="E25:E29"/>
    <mergeCell ref="A25:A29"/>
    <mergeCell ref="A221:A225"/>
    <mergeCell ref="A120:A124"/>
    <mergeCell ref="B120:B124"/>
    <mergeCell ref="A125:A129"/>
    <mergeCell ref="B125:B129"/>
    <mergeCell ref="A135:A139"/>
    <mergeCell ref="D20:D24"/>
    <mergeCell ref="D40:D44"/>
    <mergeCell ref="B25:B29"/>
    <mergeCell ref="C45:C49"/>
    <mergeCell ref="D45:D49"/>
    <mergeCell ref="E20:E24"/>
    <mergeCell ref="B30:B34"/>
    <mergeCell ref="C35:C39"/>
    <mergeCell ref="D35:D39"/>
    <mergeCell ref="C30:C34"/>
    <mergeCell ref="A85:A89"/>
    <mergeCell ref="B85:B89"/>
    <mergeCell ref="C20:C24"/>
    <mergeCell ref="B40:B44"/>
    <mergeCell ref="A50:A54"/>
    <mergeCell ref="B50:B54"/>
    <mergeCell ref="C40:C44"/>
    <mergeCell ref="A30:A34"/>
    <mergeCell ref="C60:C64"/>
    <mergeCell ref="C85:C89"/>
    <mergeCell ref="B55:B59"/>
    <mergeCell ref="A60:A64"/>
    <mergeCell ref="B60:B64"/>
    <mergeCell ref="A65:A69"/>
    <mergeCell ref="B65:B69"/>
    <mergeCell ref="A75:A79"/>
    <mergeCell ref="B75:B79"/>
    <mergeCell ref="A55:A59"/>
    <mergeCell ref="R115:R119"/>
    <mergeCell ref="S115:S119"/>
    <mergeCell ref="T115:T119"/>
    <mergeCell ref="P115:P119"/>
    <mergeCell ref="P125:P129"/>
    <mergeCell ref="Q125:Q129"/>
    <mergeCell ref="R125:R129"/>
    <mergeCell ref="S125:S129"/>
    <mergeCell ref="T120:T124"/>
    <mergeCell ref="Q115:Q119"/>
    <mergeCell ref="P130:P134"/>
    <mergeCell ref="Q130:Q134"/>
    <mergeCell ref="R130:R134"/>
    <mergeCell ref="S130:S134"/>
    <mergeCell ref="U145:U149"/>
    <mergeCell ref="T145:T149"/>
    <mergeCell ref="T130:T134"/>
    <mergeCell ref="U130:U134"/>
    <mergeCell ref="X145:X149"/>
    <mergeCell ref="V145:V149"/>
    <mergeCell ref="X130:X134"/>
    <mergeCell ref="U155:U159"/>
    <mergeCell ref="V155:V159"/>
    <mergeCell ref="X155:X159"/>
    <mergeCell ref="X150:X154"/>
    <mergeCell ref="V130:V134"/>
    <mergeCell ref="W155:W159"/>
    <mergeCell ref="O155:O159"/>
    <mergeCell ref="P155:P159"/>
    <mergeCell ref="Q155:Q159"/>
    <mergeCell ref="R155:R159"/>
    <mergeCell ref="S155:S159"/>
    <mergeCell ref="O45:O49"/>
    <mergeCell ref="Q100:Q104"/>
    <mergeCell ref="R100:R104"/>
    <mergeCell ref="P100:P104"/>
    <mergeCell ref="S145:S149"/>
    <mergeCell ref="X75:X79"/>
    <mergeCell ref="P75:P79"/>
    <mergeCell ref="Q75:Q79"/>
    <mergeCell ref="R75:R79"/>
    <mergeCell ref="S75:S79"/>
    <mergeCell ref="T75:T79"/>
    <mergeCell ref="X60:X64"/>
    <mergeCell ref="X65:X69"/>
    <mergeCell ref="O70:O74"/>
    <mergeCell ref="V45:V49"/>
    <mergeCell ref="X45:X49"/>
    <mergeCell ref="P45:P49"/>
    <mergeCell ref="Q45:Q49"/>
    <mergeCell ref="R45:R49"/>
    <mergeCell ref="S45:S49"/>
    <mergeCell ref="T45:T49"/>
    <mergeCell ref="A45:A49"/>
    <mergeCell ref="B45:B49"/>
    <mergeCell ref="B160:B164"/>
    <mergeCell ref="C160:C164"/>
    <mergeCell ref="D160:D164"/>
    <mergeCell ref="E160:E164"/>
    <mergeCell ref="A95:A99"/>
    <mergeCell ref="B95:B99"/>
    <mergeCell ref="A105:A109"/>
    <mergeCell ref="A110:A114"/>
    <mergeCell ref="O160:O164"/>
    <mergeCell ref="A70:A74"/>
    <mergeCell ref="B70:B74"/>
    <mergeCell ref="O125:O129"/>
    <mergeCell ref="O120:O124"/>
    <mergeCell ref="A115:A119"/>
    <mergeCell ref="O115:O119"/>
    <mergeCell ref="B115:B119"/>
    <mergeCell ref="C95:C99"/>
    <mergeCell ref="D95:D99"/>
    <mergeCell ref="P165:P169"/>
    <mergeCell ref="Q165:Q169"/>
    <mergeCell ref="R165:R169"/>
    <mergeCell ref="U45:U49"/>
    <mergeCell ref="E170:E174"/>
    <mergeCell ref="P160:P164"/>
    <mergeCell ref="U160:U164"/>
    <mergeCell ref="U75:U79"/>
    <mergeCell ref="P150:P154"/>
    <mergeCell ref="U125:U129"/>
    <mergeCell ref="V160:V164"/>
    <mergeCell ref="X160:X164"/>
    <mergeCell ref="Q160:Q164"/>
    <mergeCell ref="R160:R164"/>
    <mergeCell ref="S160:S164"/>
    <mergeCell ref="T160:T164"/>
    <mergeCell ref="W160:W164"/>
    <mergeCell ref="T180:T184"/>
    <mergeCell ref="U180:U184"/>
    <mergeCell ref="A180:A184"/>
    <mergeCell ref="B180:B184"/>
    <mergeCell ref="Q180:Q184"/>
    <mergeCell ref="R180:R184"/>
    <mergeCell ref="C180:C184"/>
    <mergeCell ref="D180:D184"/>
    <mergeCell ref="E180:E184"/>
    <mergeCell ref="B107:B108"/>
    <mergeCell ref="E100:E104"/>
    <mergeCell ref="B100:B104"/>
    <mergeCell ref="B105:B106"/>
    <mergeCell ref="C105:C109"/>
    <mergeCell ref="D105:D109"/>
    <mergeCell ref="E105:E109"/>
    <mergeCell ref="V100:V104"/>
    <mergeCell ref="A100:A104"/>
    <mergeCell ref="C100:C104"/>
    <mergeCell ref="D100:D104"/>
    <mergeCell ref="B110:B114"/>
    <mergeCell ref="S100:S104"/>
    <mergeCell ref="T100:T104"/>
    <mergeCell ref="C110:C114"/>
    <mergeCell ref="D110:D114"/>
    <mergeCell ref="E110:E114"/>
    <mergeCell ref="X165:X169"/>
    <mergeCell ref="V180:V184"/>
    <mergeCell ref="S180:S184"/>
    <mergeCell ref="X180:X184"/>
    <mergeCell ref="P180:P184"/>
    <mergeCell ref="O180:O184"/>
    <mergeCell ref="S165:S169"/>
    <mergeCell ref="T165:T169"/>
    <mergeCell ref="U165:U169"/>
    <mergeCell ref="V165:V169"/>
    <mergeCell ref="E165:E169"/>
    <mergeCell ref="O165:O169"/>
    <mergeCell ref="A80:A84"/>
    <mergeCell ref="B80:B84"/>
    <mergeCell ref="O80:O84"/>
    <mergeCell ref="C80:C84"/>
    <mergeCell ref="D80:D84"/>
    <mergeCell ref="E80:E84"/>
    <mergeCell ref="O100:O104"/>
    <mergeCell ref="A160:A164"/>
    <mergeCell ref="W32:W34"/>
    <mergeCell ref="W35:W39"/>
    <mergeCell ref="W40:W44"/>
    <mergeCell ref="W45:W49"/>
    <mergeCell ref="W60:W64"/>
    <mergeCell ref="W65:W69"/>
    <mergeCell ref="W70:W74"/>
    <mergeCell ref="W75:W79"/>
    <mergeCell ref="W80:W84"/>
    <mergeCell ref="W98:W99"/>
    <mergeCell ref="W100:W104"/>
    <mergeCell ref="W115:W119"/>
    <mergeCell ref="W165:W169"/>
    <mergeCell ref="W180:W184"/>
    <mergeCell ref="W195:W199"/>
    <mergeCell ref="W200:W204"/>
    <mergeCell ref="W231:W235"/>
    <mergeCell ref="W120:W124"/>
    <mergeCell ref="W125:W129"/>
    <mergeCell ref="W130:W134"/>
    <mergeCell ref="W145:W149"/>
    <mergeCell ref="W150:W154"/>
    <mergeCell ref="A210:A214"/>
    <mergeCell ref="B210:B214"/>
    <mergeCell ref="C210:C214"/>
    <mergeCell ref="D210:D214"/>
    <mergeCell ref="E210:E214"/>
    <mergeCell ref="O210:O214"/>
    <mergeCell ref="V210:V214"/>
    <mergeCell ref="W210:W214"/>
    <mergeCell ref="X210:X214"/>
    <mergeCell ref="P210:P214"/>
    <mergeCell ref="Q210:Q214"/>
    <mergeCell ref="R210:R214"/>
    <mergeCell ref="S210:S214"/>
    <mergeCell ref="T210:T214"/>
    <mergeCell ref="U210:U214"/>
  </mergeCells>
  <pageMargins left="0.39370078740157483" right="0.19685039370078741" top="0.19685039370078741" bottom="0.19685039370078741" header="0.27559055118110237" footer="0.51181102362204722"/>
  <pageSetup paperSize="9" scale="47" fitToHeight="0" orientation="landscape" useFirstPageNumber="1" r:id="rId1"/>
  <headerFooter alignWithMargins="0"/>
  <rowBreaks count="5" manualBreakCount="5">
    <brk id="29" max="16383" man="1"/>
    <brk id="74" max="21" man="1"/>
    <brk id="109" max="16383" man="1"/>
    <brk id="164" max="16383" man="1"/>
    <brk id="2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моя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Ирина Аношкина</cp:lastModifiedBy>
  <cp:revision/>
  <cp:lastPrinted>2024-08-09T04:45:52Z</cp:lastPrinted>
  <dcterms:created xsi:type="dcterms:W3CDTF">2016-01-12T03:03:17Z</dcterms:created>
  <dcterms:modified xsi:type="dcterms:W3CDTF">2024-08-09T04:46:25Z</dcterms:modified>
</cp:coreProperties>
</file>