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32760" windowWidth="28800" windowHeight="11565" tabRatio="663" activeTab="1"/>
  </bookViews>
  <sheets>
    <sheet name="прил.8" sheetId="2" r:id="rId1"/>
    <sheet name="пр.1 расчет эффект-сти за год" sheetId="4" r:id="rId2"/>
  </sheets>
  <definedNames>
    <definedName name="_xlnm.Print_Area" localSheetId="1">'пр.1 расчет эффект-сти за год'!$A$1:$N$136</definedName>
    <definedName name="_xlnm.Print_Area" localSheetId="0">прил.8!$A$1:$AZ$272</definedName>
  </definedNames>
  <calcPr calcId="125725"/>
</workbook>
</file>

<file path=xl/calcChain.xml><?xml version="1.0" encoding="utf-8"?>
<calcChain xmlns="http://schemas.openxmlformats.org/spreadsheetml/2006/main">
  <c r="B25" i="4"/>
  <c r="G136"/>
  <c r="F121"/>
  <c r="G135"/>
  <c r="N108"/>
  <c r="J92"/>
  <c r="L92" s="1"/>
  <c r="H92"/>
  <c r="J91"/>
  <c r="L91" s="1"/>
  <c r="H91"/>
  <c r="C38"/>
  <c r="H20"/>
  <c r="F74"/>
  <c r="F102"/>
  <c r="G102" s="1"/>
  <c r="E102"/>
  <c r="F93"/>
  <c r="E93"/>
  <c r="G93" s="1"/>
  <c r="I92"/>
  <c r="K92"/>
  <c r="F92"/>
  <c r="G92" s="1"/>
  <c r="M92" s="1"/>
  <c r="E92"/>
  <c r="F91"/>
  <c r="E91"/>
  <c r="K91"/>
  <c r="I91"/>
  <c r="F90"/>
  <c r="E90"/>
  <c r="F83"/>
  <c r="G83" s="1"/>
  <c r="E83"/>
  <c r="F75"/>
  <c r="E75"/>
  <c r="G75" s="1"/>
  <c r="F72"/>
  <c r="F73"/>
  <c r="E74"/>
  <c r="E73"/>
  <c r="G73" s="1"/>
  <c r="M73" s="1"/>
  <c r="E72"/>
  <c r="F62"/>
  <c r="F63"/>
  <c r="F64"/>
  <c r="F65"/>
  <c r="E65"/>
  <c r="E64"/>
  <c r="E63"/>
  <c r="G63"/>
  <c r="E62"/>
  <c r="F53"/>
  <c r="E53"/>
  <c r="F52"/>
  <c r="G52"/>
  <c r="E52"/>
  <c r="F51"/>
  <c r="E51"/>
  <c r="G51" s="1"/>
  <c r="M50" s="1"/>
  <c r="N58" s="1"/>
  <c r="F50"/>
  <c r="E50"/>
  <c r="F42"/>
  <c r="G42"/>
  <c r="M42" s="1"/>
  <c r="E42"/>
  <c r="F40"/>
  <c r="E40"/>
  <c r="F39"/>
  <c r="E39"/>
  <c r="F38"/>
  <c r="G38"/>
  <c r="E38"/>
  <c r="F28"/>
  <c r="G28"/>
  <c r="E28"/>
  <c r="F27"/>
  <c r="G27" s="1"/>
  <c r="E27"/>
  <c r="F26"/>
  <c r="G26"/>
  <c r="E26"/>
  <c r="F25"/>
  <c r="E25"/>
  <c r="F24"/>
  <c r="E24"/>
  <c r="F23"/>
  <c r="E23"/>
  <c r="G23" s="1"/>
  <c r="F22"/>
  <c r="E22"/>
  <c r="F21"/>
  <c r="E21"/>
  <c r="F20"/>
  <c r="E20"/>
  <c r="AI205" i="2"/>
  <c r="AJ205"/>
  <c r="AI210"/>
  <c r="AJ210"/>
  <c r="AK210"/>
  <c r="AJ181"/>
  <c r="AJ182"/>
  <c r="B20" i="4"/>
  <c r="C20"/>
  <c r="D20"/>
  <c r="I20"/>
  <c r="J20"/>
  <c r="L20"/>
  <c r="C21"/>
  <c r="D21"/>
  <c r="C22"/>
  <c r="D22"/>
  <c r="C23"/>
  <c r="D23"/>
  <c r="C24"/>
  <c r="D24"/>
  <c r="C25"/>
  <c r="D25"/>
  <c r="H25"/>
  <c r="H31" s="1"/>
  <c r="I25"/>
  <c r="I31" s="1"/>
  <c r="J25"/>
  <c r="K25"/>
  <c r="K31" s="1"/>
  <c r="C26"/>
  <c r="D26"/>
  <c r="C27"/>
  <c r="D27"/>
  <c r="B28"/>
  <c r="C28"/>
  <c r="D28"/>
  <c r="H28"/>
  <c r="I28"/>
  <c r="J28"/>
  <c r="J31" s="1"/>
  <c r="B29"/>
  <c r="C29"/>
  <c r="D29"/>
  <c r="E29"/>
  <c r="F29"/>
  <c r="H29"/>
  <c r="I29"/>
  <c r="J29"/>
  <c r="K29"/>
  <c r="B30"/>
  <c r="C30"/>
  <c r="D30"/>
  <c r="E30"/>
  <c r="F30"/>
  <c r="H30"/>
  <c r="I30"/>
  <c r="J30"/>
  <c r="K30"/>
  <c r="B38"/>
  <c r="D38"/>
  <c r="H38"/>
  <c r="I38"/>
  <c r="I43" s="1"/>
  <c r="J38"/>
  <c r="L38" s="1"/>
  <c r="B39"/>
  <c r="C39"/>
  <c r="D39"/>
  <c r="H39"/>
  <c r="H43" s="1"/>
  <c r="I39"/>
  <c r="J39"/>
  <c r="K39"/>
  <c r="B40"/>
  <c r="C40"/>
  <c r="D40"/>
  <c r="H40"/>
  <c r="I40"/>
  <c r="J40"/>
  <c r="K40"/>
  <c r="K43" s="1"/>
  <c r="B41"/>
  <c r="C41"/>
  <c r="D41"/>
  <c r="E41"/>
  <c r="H41"/>
  <c r="I41"/>
  <c r="J41"/>
  <c r="J43" s="1"/>
  <c r="K41"/>
  <c r="B42"/>
  <c r="C42"/>
  <c r="D42"/>
  <c r="H42"/>
  <c r="I42"/>
  <c r="J42"/>
  <c r="L42"/>
  <c r="K42"/>
  <c r="B50"/>
  <c r="C50"/>
  <c r="D50"/>
  <c r="H50"/>
  <c r="H54"/>
  <c r="I50"/>
  <c r="I54" s="1"/>
  <c r="J50"/>
  <c r="L50" s="1"/>
  <c r="C51"/>
  <c r="D51"/>
  <c r="C52"/>
  <c r="D52"/>
  <c r="C53"/>
  <c r="D53"/>
  <c r="G53"/>
  <c r="K54"/>
  <c r="B62"/>
  <c r="C62"/>
  <c r="D62"/>
  <c r="H62"/>
  <c r="H66" s="1"/>
  <c r="I62"/>
  <c r="I66" s="1"/>
  <c r="K62"/>
  <c r="B63"/>
  <c r="C63"/>
  <c r="D63"/>
  <c r="H63"/>
  <c r="I63"/>
  <c r="J63"/>
  <c r="L63" s="1"/>
  <c r="M63" s="1"/>
  <c r="K63"/>
  <c r="B64"/>
  <c r="C64"/>
  <c r="D64"/>
  <c r="H64"/>
  <c r="I64"/>
  <c r="J64"/>
  <c r="L64" s="1"/>
  <c r="K64"/>
  <c r="B65"/>
  <c r="C65"/>
  <c r="D65"/>
  <c r="H65"/>
  <c r="I65"/>
  <c r="J65"/>
  <c r="L65" s="1"/>
  <c r="B72"/>
  <c r="C72"/>
  <c r="D72"/>
  <c r="H72"/>
  <c r="I72"/>
  <c r="I77" s="1"/>
  <c r="J72"/>
  <c r="J77"/>
  <c r="K72"/>
  <c r="K77" s="1"/>
  <c r="B73"/>
  <c r="C73"/>
  <c r="D73"/>
  <c r="H73"/>
  <c r="H77" s="1"/>
  <c r="I73"/>
  <c r="J73"/>
  <c r="K73"/>
  <c r="B74"/>
  <c r="C74"/>
  <c r="D74"/>
  <c r="H74"/>
  <c r="L74"/>
  <c r="I74"/>
  <c r="J74"/>
  <c r="K74"/>
  <c r="B75"/>
  <c r="C75"/>
  <c r="D75"/>
  <c r="H75"/>
  <c r="I75"/>
  <c r="J75"/>
  <c r="K75"/>
  <c r="B76"/>
  <c r="B83"/>
  <c r="C83"/>
  <c r="D83"/>
  <c r="H83"/>
  <c r="H84" s="1"/>
  <c r="I83"/>
  <c r="I84" s="1"/>
  <c r="K83"/>
  <c r="K84"/>
  <c r="G90"/>
  <c r="H90"/>
  <c r="H94" s="1"/>
  <c r="I90"/>
  <c r="I94" s="1"/>
  <c r="J90"/>
  <c r="J94" s="1"/>
  <c r="K90"/>
  <c r="K94" s="1"/>
  <c r="H93"/>
  <c r="I93"/>
  <c r="J93"/>
  <c r="K93"/>
  <c r="B102"/>
  <c r="C102"/>
  <c r="D102"/>
  <c r="H102"/>
  <c r="H103"/>
  <c r="I102"/>
  <c r="J102"/>
  <c r="K102"/>
  <c r="I103"/>
  <c r="J103"/>
  <c r="N106"/>
  <c r="F118"/>
  <c r="F119"/>
  <c r="F120"/>
  <c r="F124"/>
  <c r="F125"/>
  <c r="F126"/>
  <c r="F127"/>
  <c r="F128"/>
  <c r="F129"/>
  <c r="F130"/>
  <c r="F131"/>
  <c r="F134"/>
  <c r="I20" i="2"/>
  <c r="J20"/>
  <c r="K20"/>
  <c r="L20"/>
  <c r="M20"/>
  <c r="N20"/>
  <c r="P20"/>
  <c r="Q20"/>
  <c r="R20"/>
  <c r="S20"/>
  <c r="T20"/>
  <c r="U20"/>
  <c r="V20"/>
  <c r="W20"/>
  <c r="X20"/>
  <c r="Y20"/>
  <c r="Z20"/>
  <c r="AA20"/>
  <c r="AB20"/>
  <c r="AC20"/>
  <c r="AD20"/>
  <c r="AE20"/>
  <c r="AF20"/>
  <c r="AG20"/>
  <c r="AH20"/>
  <c r="AI20"/>
  <c r="AJ20"/>
  <c r="AK20"/>
  <c r="I21"/>
  <c r="J21"/>
  <c r="K21"/>
  <c r="L21"/>
  <c r="M21"/>
  <c r="N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I22"/>
  <c r="J22"/>
  <c r="K22"/>
  <c r="L22"/>
  <c r="M22"/>
  <c r="N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I23"/>
  <c r="J23"/>
  <c r="K23"/>
  <c r="L23"/>
  <c r="M23"/>
  <c r="N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I24"/>
  <c r="J24"/>
  <c r="K24"/>
  <c r="L24"/>
  <c r="M24"/>
  <c r="N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AK24"/>
  <c r="I25"/>
  <c r="J25"/>
  <c r="K25"/>
  <c r="L25"/>
  <c r="M25"/>
  <c r="N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I26"/>
  <c r="J26"/>
  <c r="K26"/>
  <c r="L26"/>
  <c r="M26"/>
  <c r="N26"/>
  <c r="P26"/>
  <c r="Q26"/>
  <c r="R26"/>
  <c r="S26"/>
  <c r="T26"/>
  <c r="U26"/>
  <c r="V26"/>
  <c r="W26"/>
  <c r="X26"/>
  <c r="Y26"/>
  <c r="Z26"/>
  <c r="AA26"/>
  <c r="AB26"/>
  <c r="AC26"/>
  <c r="AD26"/>
  <c r="AE26"/>
  <c r="AF26"/>
  <c r="AG26"/>
  <c r="AH26"/>
  <c r="AI26"/>
  <c r="AJ26"/>
  <c r="AK26"/>
  <c r="I27"/>
  <c r="J27"/>
  <c r="K27"/>
  <c r="L27"/>
  <c r="M27"/>
  <c r="N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I28"/>
  <c r="J28"/>
  <c r="K28"/>
  <c r="L28"/>
  <c r="M28"/>
  <c r="N28"/>
  <c r="P28"/>
  <c r="Q28"/>
  <c r="R28"/>
  <c r="S28"/>
  <c r="T28"/>
  <c r="U28"/>
  <c r="V28"/>
  <c r="W28"/>
  <c r="X28"/>
  <c r="Y28"/>
  <c r="Z28"/>
  <c r="AA28"/>
  <c r="AB28"/>
  <c r="AC28"/>
  <c r="AD28"/>
  <c r="AE28"/>
  <c r="AF28"/>
  <c r="AG28"/>
  <c r="AH28"/>
  <c r="AI28"/>
  <c r="AJ28"/>
  <c r="AK28"/>
  <c r="I29"/>
  <c r="J29"/>
  <c r="K29"/>
  <c r="L29"/>
  <c r="M29"/>
  <c r="N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I30"/>
  <c r="J30"/>
  <c r="K30"/>
  <c r="L30"/>
  <c r="M30"/>
  <c r="N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N30"/>
  <c r="AO30"/>
  <c r="I31"/>
  <c r="J31"/>
  <c r="P31"/>
  <c r="Q31"/>
  <c r="AN31"/>
  <c r="AO31"/>
  <c r="I32"/>
  <c r="J32"/>
  <c r="P32"/>
  <c r="Q32"/>
  <c r="AN32"/>
  <c r="AO32"/>
  <c r="I33"/>
  <c r="J33"/>
  <c r="P33"/>
  <c r="Q33"/>
  <c r="AN33"/>
  <c r="AO33"/>
  <c r="I34"/>
  <c r="J34"/>
  <c r="P34"/>
  <c r="Q34"/>
  <c r="AN34"/>
  <c r="AO34"/>
  <c r="I35"/>
  <c r="J35"/>
  <c r="K35"/>
  <c r="L35"/>
  <c r="M35"/>
  <c r="N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N35"/>
  <c r="AO35"/>
  <c r="I36"/>
  <c r="J36"/>
  <c r="P36"/>
  <c r="Q36"/>
  <c r="AN36"/>
  <c r="AO36"/>
  <c r="I37"/>
  <c r="J37"/>
  <c r="P37"/>
  <c r="Q37"/>
  <c r="AN37"/>
  <c r="AO37"/>
  <c r="I38"/>
  <c r="J38"/>
  <c r="P38"/>
  <c r="Q38"/>
  <c r="I39"/>
  <c r="J39"/>
  <c r="P39"/>
  <c r="Q39"/>
  <c r="I40"/>
  <c r="J40"/>
  <c r="K40"/>
  <c r="L40"/>
  <c r="M40"/>
  <c r="N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N40"/>
  <c r="AO40"/>
  <c r="I41"/>
  <c r="J41"/>
  <c r="P41"/>
  <c r="Q41"/>
  <c r="I42"/>
  <c r="J42"/>
  <c r="P42"/>
  <c r="Q42"/>
  <c r="I43"/>
  <c r="J43"/>
  <c r="P43"/>
  <c r="Q43"/>
  <c r="I44"/>
  <c r="J44"/>
  <c r="P44"/>
  <c r="Q44"/>
  <c r="I45"/>
  <c r="J45"/>
  <c r="K45"/>
  <c r="L45"/>
  <c r="M45"/>
  <c r="N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O45"/>
  <c r="I46"/>
  <c r="J46"/>
  <c r="P46"/>
  <c r="Q46"/>
  <c r="I47"/>
  <c r="J47"/>
  <c r="P47"/>
  <c r="Q47"/>
  <c r="I48"/>
  <c r="J48"/>
  <c r="P48"/>
  <c r="Q48"/>
  <c r="I49"/>
  <c r="J49"/>
  <c r="P49"/>
  <c r="Q49"/>
  <c r="I50"/>
  <c r="J50"/>
  <c r="K50"/>
  <c r="L50"/>
  <c r="M50"/>
  <c r="N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N50"/>
  <c r="AO50"/>
  <c r="I51"/>
  <c r="J51"/>
  <c r="P51"/>
  <c r="Q51"/>
  <c r="AN51"/>
  <c r="AO51"/>
  <c r="I52"/>
  <c r="J52"/>
  <c r="P52"/>
  <c r="Q52"/>
  <c r="AN52"/>
  <c r="AO52"/>
  <c r="I53"/>
  <c r="J53"/>
  <c r="P53"/>
  <c r="Q53"/>
  <c r="AN53"/>
  <c r="AO53"/>
  <c r="I54"/>
  <c r="J54"/>
  <c r="P54"/>
  <c r="Q54"/>
  <c r="AN54"/>
  <c r="AO54"/>
  <c r="I55"/>
  <c r="J55"/>
  <c r="K55"/>
  <c r="M55"/>
  <c r="P55"/>
  <c r="Q55"/>
  <c r="R55"/>
  <c r="T55"/>
  <c r="V55"/>
  <c r="X55"/>
  <c r="Z55"/>
  <c r="AB55"/>
  <c r="AD55"/>
  <c r="AF55"/>
  <c r="AH55"/>
  <c r="AJ55"/>
  <c r="I56"/>
  <c r="J56"/>
  <c r="K56"/>
  <c r="M56"/>
  <c r="P56"/>
  <c r="Q56"/>
  <c r="R56"/>
  <c r="T56"/>
  <c r="V56"/>
  <c r="X56"/>
  <c r="Z56"/>
  <c r="AB56"/>
  <c r="AD56"/>
  <c r="AF56"/>
  <c r="AH56"/>
  <c r="AJ56"/>
  <c r="I57"/>
  <c r="J57"/>
  <c r="K57"/>
  <c r="M57"/>
  <c r="P57"/>
  <c r="Q57"/>
  <c r="R57"/>
  <c r="T57"/>
  <c r="V57"/>
  <c r="X57"/>
  <c r="Z57"/>
  <c r="AB57"/>
  <c r="AD57"/>
  <c r="AF57"/>
  <c r="AH57"/>
  <c r="AJ57"/>
  <c r="I58"/>
  <c r="J58"/>
  <c r="K58"/>
  <c r="M58"/>
  <c r="P58"/>
  <c r="Q58"/>
  <c r="R58"/>
  <c r="T58"/>
  <c r="V58"/>
  <c r="X58"/>
  <c r="Z58"/>
  <c r="AB58"/>
  <c r="AD58"/>
  <c r="AF58"/>
  <c r="AH58"/>
  <c r="AJ58"/>
  <c r="I59"/>
  <c r="J59"/>
  <c r="K59"/>
  <c r="M59"/>
  <c r="P59"/>
  <c r="Q59"/>
  <c r="R59"/>
  <c r="T59"/>
  <c r="V59"/>
  <c r="X59"/>
  <c r="Z59"/>
  <c r="AB59"/>
  <c r="AD59"/>
  <c r="AF59"/>
  <c r="AH59"/>
  <c r="AJ59"/>
  <c r="I60"/>
  <c r="J60"/>
  <c r="K60"/>
  <c r="L60"/>
  <c r="M60"/>
  <c r="N60"/>
  <c r="P60"/>
  <c r="Q60"/>
  <c r="R60"/>
  <c r="S60"/>
  <c r="T60"/>
  <c r="U60"/>
  <c r="V60"/>
  <c r="W60"/>
  <c r="X60"/>
  <c r="Y60"/>
  <c r="Z60"/>
  <c r="AA60"/>
  <c r="AB60"/>
  <c r="AC60"/>
  <c r="AD60"/>
  <c r="AE60"/>
  <c r="AF60"/>
  <c r="AG60"/>
  <c r="AH60"/>
  <c r="AI60"/>
  <c r="AJ60"/>
  <c r="AK60"/>
  <c r="I61"/>
  <c r="J61"/>
  <c r="K61"/>
  <c r="L61"/>
  <c r="M61"/>
  <c r="N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I62"/>
  <c r="J62"/>
  <c r="K62"/>
  <c r="L62"/>
  <c r="M62"/>
  <c r="N62"/>
  <c r="P62"/>
  <c r="Q62"/>
  <c r="R62"/>
  <c r="S62"/>
  <c r="T62"/>
  <c r="U62"/>
  <c r="V62"/>
  <c r="W62"/>
  <c r="X62"/>
  <c r="Y62"/>
  <c r="Z62"/>
  <c r="AA62"/>
  <c r="AB62"/>
  <c r="AC62"/>
  <c r="AD62"/>
  <c r="AE62"/>
  <c r="AF62"/>
  <c r="AG62"/>
  <c r="AH62"/>
  <c r="AI62"/>
  <c r="AJ62"/>
  <c r="AK62"/>
  <c r="I63"/>
  <c r="J63"/>
  <c r="K63"/>
  <c r="L63"/>
  <c r="M63"/>
  <c r="N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K63"/>
  <c r="I64"/>
  <c r="J64"/>
  <c r="K64"/>
  <c r="L64"/>
  <c r="M64"/>
  <c r="N64"/>
  <c r="P64"/>
  <c r="Q64"/>
  <c r="R64"/>
  <c r="S64"/>
  <c r="T64"/>
  <c r="U64"/>
  <c r="V64"/>
  <c r="W64"/>
  <c r="X64"/>
  <c r="Y64"/>
  <c r="Z64"/>
  <c r="AA64"/>
  <c r="AB64"/>
  <c r="AC64"/>
  <c r="AD64"/>
  <c r="AE64"/>
  <c r="AF64"/>
  <c r="AG64"/>
  <c r="AH64"/>
  <c r="AI64"/>
  <c r="AJ64"/>
  <c r="AK64"/>
  <c r="I65"/>
  <c r="J65"/>
  <c r="K65"/>
  <c r="L65"/>
  <c r="M65"/>
  <c r="N65"/>
  <c r="P65"/>
  <c r="Q65"/>
  <c r="R65"/>
  <c r="S65"/>
  <c r="T65"/>
  <c r="U65"/>
  <c r="V65"/>
  <c r="W65"/>
  <c r="X65"/>
  <c r="Y65"/>
  <c r="Z65"/>
  <c r="AA65"/>
  <c r="AB65"/>
  <c r="AC65"/>
  <c r="AD65"/>
  <c r="AE65"/>
  <c r="AF65"/>
  <c r="AG65"/>
  <c r="AH65"/>
  <c r="AI65"/>
  <c r="AJ65"/>
  <c r="AK65"/>
  <c r="AN65"/>
  <c r="I66"/>
  <c r="J66"/>
  <c r="P66"/>
  <c r="Q66"/>
  <c r="I67"/>
  <c r="J67"/>
  <c r="P67"/>
  <c r="Q67"/>
  <c r="I68"/>
  <c r="J68"/>
  <c r="P68"/>
  <c r="Q68"/>
  <c r="I69"/>
  <c r="J69"/>
  <c r="P69"/>
  <c r="Q69"/>
  <c r="I70"/>
  <c r="J70"/>
  <c r="K70"/>
  <c r="L70"/>
  <c r="M70"/>
  <c r="N70"/>
  <c r="P70"/>
  <c r="Q70"/>
  <c r="R70"/>
  <c r="S70"/>
  <c r="T70"/>
  <c r="U70"/>
  <c r="V70"/>
  <c r="W70"/>
  <c r="X70"/>
  <c r="Y70"/>
  <c r="Z70"/>
  <c r="AA70"/>
  <c r="AB70"/>
  <c r="AC70"/>
  <c r="AD70"/>
  <c r="AE70"/>
  <c r="AF70"/>
  <c r="AG70"/>
  <c r="AH70"/>
  <c r="AI70"/>
  <c r="AJ70"/>
  <c r="AK70"/>
  <c r="AN70"/>
  <c r="AO70"/>
  <c r="I71"/>
  <c r="J71"/>
  <c r="P71"/>
  <c r="Q71"/>
  <c r="I72"/>
  <c r="J72"/>
  <c r="P72"/>
  <c r="Q72"/>
  <c r="I73"/>
  <c r="J73"/>
  <c r="P73"/>
  <c r="Q73"/>
  <c r="I74"/>
  <c r="J74"/>
  <c r="P74"/>
  <c r="Q74"/>
  <c r="I75"/>
  <c r="J75"/>
  <c r="K75"/>
  <c r="L75"/>
  <c r="M75"/>
  <c r="N75"/>
  <c r="P75"/>
  <c r="Q75"/>
  <c r="R75"/>
  <c r="S75"/>
  <c r="T75"/>
  <c r="U75"/>
  <c r="V75"/>
  <c r="W75"/>
  <c r="X75"/>
  <c r="Y75"/>
  <c r="Z75"/>
  <c r="AA75"/>
  <c r="AB75"/>
  <c r="AC75"/>
  <c r="AD75"/>
  <c r="AE75"/>
  <c r="AF75"/>
  <c r="AG75"/>
  <c r="AH75"/>
  <c r="AI75"/>
  <c r="AJ75"/>
  <c r="AK75"/>
  <c r="AN75"/>
  <c r="AO75"/>
  <c r="AS75"/>
  <c r="I76"/>
  <c r="J76"/>
  <c r="P76"/>
  <c r="Q76"/>
  <c r="I77"/>
  <c r="J77"/>
  <c r="P77"/>
  <c r="Q77"/>
  <c r="I78"/>
  <c r="J78"/>
  <c r="P78"/>
  <c r="Q78"/>
  <c r="I79"/>
  <c r="J79"/>
  <c r="P79"/>
  <c r="Q79"/>
  <c r="I80"/>
  <c r="J80"/>
  <c r="K80"/>
  <c r="L80"/>
  <c r="M80"/>
  <c r="N80"/>
  <c r="P80"/>
  <c r="Q80"/>
  <c r="R80"/>
  <c r="S80"/>
  <c r="T80"/>
  <c r="U80"/>
  <c r="V80"/>
  <c r="W80"/>
  <c r="X80"/>
  <c r="Y80"/>
  <c r="Z80"/>
  <c r="AA80"/>
  <c r="AB80"/>
  <c r="AC80"/>
  <c r="AD80"/>
  <c r="AE80"/>
  <c r="AF80"/>
  <c r="AG80"/>
  <c r="AH80"/>
  <c r="AI80"/>
  <c r="AJ80"/>
  <c r="AK80"/>
  <c r="AN80"/>
  <c r="AO80"/>
  <c r="I81"/>
  <c r="J81"/>
  <c r="P81"/>
  <c r="Q81"/>
  <c r="I82"/>
  <c r="J82"/>
  <c r="P82"/>
  <c r="Q82"/>
  <c r="I83"/>
  <c r="J83"/>
  <c r="P83"/>
  <c r="Q83"/>
  <c r="I84"/>
  <c r="J84"/>
  <c r="P84"/>
  <c r="Q84"/>
  <c r="I85"/>
  <c r="J85"/>
  <c r="K85"/>
  <c r="L85"/>
  <c r="M85"/>
  <c r="N85"/>
  <c r="P85"/>
  <c r="Q85"/>
  <c r="R85"/>
  <c r="S85"/>
  <c r="T85"/>
  <c r="U85"/>
  <c r="V85"/>
  <c r="W85"/>
  <c r="X85"/>
  <c r="Y85"/>
  <c r="Z85"/>
  <c r="AA85"/>
  <c r="AB85"/>
  <c r="AC85"/>
  <c r="AD85"/>
  <c r="AE85"/>
  <c r="AF85"/>
  <c r="AG85"/>
  <c r="AH85"/>
  <c r="AI85"/>
  <c r="AJ85"/>
  <c r="AK85"/>
  <c r="AN85"/>
  <c r="AO85"/>
  <c r="I86"/>
  <c r="J86"/>
  <c r="P86"/>
  <c r="Q86"/>
  <c r="U86"/>
  <c r="Y86"/>
  <c r="AC86"/>
  <c r="AG86"/>
  <c r="AK86"/>
  <c r="I87"/>
  <c r="J87"/>
  <c r="P87"/>
  <c r="Q87"/>
  <c r="U87"/>
  <c r="Y87"/>
  <c r="AC87"/>
  <c r="AG87"/>
  <c r="AK87"/>
  <c r="I88"/>
  <c r="J88"/>
  <c r="P88"/>
  <c r="Q88"/>
  <c r="U88"/>
  <c r="Y88"/>
  <c r="AC88"/>
  <c r="AG88"/>
  <c r="AK88"/>
  <c r="I89"/>
  <c r="J89"/>
  <c r="P89"/>
  <c r="Q89"/>
  <c r="U89"/>
  <c r="Y89"/>
  <c r="AC89"/>
  <c r="AG89"/>
  <c r="AK89"/>
  <c r="I90"/>
  <c r="J90"/>
  <c r="K90"/>
  <c r="L90"/>
  <c r="M90"/>
  <c r="N90"/>
  <c r="P90"/>
  <c r="Q90"/>
  <c r="R90"/>
  <c r="T90"/>
  <c r="U90"/>
  <c r="V90"/>
  <c r="X90"/>
  <c r="Y90"/>
  <c r="Z90"/>
  <c r="AB90"/>
  <c r="AC90"/>
  <c r="AD90"/>
  <c r="AF90"/>
  <c r="AG90"/>
  <c r="AH90"/>
  <c r="AJ90"/>
  <c r="AK90"/>
  <c r="I91"/>
  <c r="J91"/>
  <c r="K91"/>
  <c r="L91"/>
  <c r="M91"/>
  <c r="N91"/>
  <c r="P91"/>
  <c r="Q91"/>
  <c r="R91"/>
  <c r="T91"/>
  <c r="U91"/>
  <c r="V91"/>
  <c r="X91"/>
  <c r="Y91"/>
  <c r="Z91"/>
  <c r="AB91"/>
  <c r="AC91"/>
  <c r="AD91"/>
  <c r="AF91"/>
  <c r="AG91"/>
  <c r="AH91"/>
  <c r="AJ91"/>
  <c r="AK91"/>
  <c r="I92"/>
  <c r="J92"/>
  <c r="K92"/>
  <c r="L92"/>
  <c r="M92"/>
  <c r="N92"/>
  <c r="P92"/>
  <c r="Q92"/>
  <c r="R92"/>
  <c r="T92"/>
  <c r="U92"/>
  <c r="V92"/>
  <c r="X92"/>
  <c r="Y92"/>
  <c r="Z92"/>
  <c r="AB92"/>
  <c r="AC92"/>
  <c r="AD92"/>
  <c r="AF92"/>
  <c r="AG92"/>
  <c r="AH92"/>
  <c r="AJ92"/>
  <c r="AK92"/>
  <c r="I93"/>
  <c r="J93"/>
  <c r="K93"/>
  <c r="L93"/>
  <c r="M93"/>
  <c r="N93"/>
  <c r="P93"/>
  <c r="Q93"/>
  <c r="R93"/>
  <c r="T93"/>
  <c r="U93"/>
  <c r="V93"/>
  <c r="X93"/>
  <c r="Y93"/>
  <c r="Z93"/>
  <c r="AB93"/>
  <c r="AC93"/>
  <c r="AD93"/>
  <c r="AF93"/>
  <c r="AG93"/>
  <c r="AH93"/>
  <c r="AJ93"/>
  <c r="AK93"/>
  <c r="I94"/>
  <c r="J94"/>
  <c r="K94"/>
  <c r="L94"/>
  <c r="M94"/>
  <c r="N94"/>
  <c r="P94"/>
  <c r="Q94"/>
  <c r="R94"/>
  <c r="T94"/>
  <c r="U94"/>
  <c r="V94"/>
  <c r="X94"/>
  <c r="Y94"/>
  <c r="Z94"/>
  <c r="AB94"/>
  <c r="AC94"/>
  <c r="AD94"/>
  <c r="AF94"/>
  <c r="AG94"/>
  <c r="AH94"/>
  <c r="AJ94"/>
  <c r="AK94"/>
  <c r="I95"/>
  <c r="J95"/>
  <c r="K95"/>
  <c r="L95"/>
  <c r="M95"/>
  <c r="N95"/>
  <c r="P95"/>
  <c r="Q95"/>
  <c r="R95"/>
  <c r="S95"/>
  <c r="T95"/>
  <c r="U95"/>
  <c r="V95"/>
  <c r="W95"/>
  <c r="X95"/>
  <c r="Y95"/>
  <c r="Z95"/>
  <c r="AA95"/>
  <c r="AB95"/>
  <c r="AC95"/>
  <c r="AD95"/>
  <c r="AE95"/>
  <c r="AF95"/>
  <c r="AG95"/>
  <c r="AH95"/>
  <c r="AI95"/>
  <c r="AJ95"/>
  <c r="AK95"/>
  <c r="I96"/>
  <c r="J96"/>
  <c r="K96"/>
  <c r="L96"/>
  <c r="M96"/>
  <c r="N96"/>
  <c r="P96"/>
  <c r="Q96"/>
  <c r="R96"/>
  <c r="S96"/>
  <c r="T96"/>
  <c r="U96"/>
  <c r="V96"/>
  <c r="W96"/>
  <c r="X96"/>
  <c r="Y96"/>
  <c r="Z96"/>
  <c r="AA96"/>
  <c r="AB96"/>
  <c r="AC96"/>
  <c r="AD96"/>
  <c r="AE96"/>
  <c r="AF96"/>
  <c r="AG96"/>
  <c r="AH96"/>
  <c r="AI96"/>
  <c r="AJ96"/>
  <c r="AK96"/>
  <c r="I97"/>
  <c r="J97"/>
  <c r="K97"/>
  <c r="L97"/>
  <c r="M97"/>
  <c r="N97"/>
  <c r="P97"/>
  <c r="Q97"/>
  <c r="R97"/>
  <c r="S97"/>
  <c r="T97"/>
  <c r="U97"/>
  <c r="V97"/>
  <c r="W97"/>
  <c r="X97"/>
  <c r="Y97"/>
  <c r="Z97"/>
  <c r="AA97"/>
  <c r="AB97"/>
  <c r="AC97"/>
  <c r="AD97"/>
  <c r="AE97"/>
  <c r="AF97"/>
  <c r="AG97"/>
  <c r="AH97"/>
  <c r="AI97"/>
  <c r="AJ97"/>
  <c r="AK97"/>
  <c r="I98"/>
  <c r="J98"/>
  <c r="K98"/>
  <c r="L98"/>
  <c r="M98"/>
  <c r="N98"/>
  <c r="P98"/>
  <c r="Q98"/>
  <c r="R98"/>
  <c r="S98"/>
  <c r="T98"/>
  <c r="U98"/>
  <c r="V98"/>
  <c r="W98"/>
  <c r="X98"/>
  <c r="Y98"/>
  <c r="Z98"/>
  <c r="AA98"/>
  <c r="AB98"/>
  <c r="AC98"/>
  <c r="AD98"/>
  <c r="AE98"/>
  <c r="AF98"/>
  <c r="AG98"/>
  <c r="AH98"/>
  <c r="AI98"/>
  <c r="AJ98"/>
  <c r="AK98"/>
  <c r="I99"/>
  <c r="J99"/>
  <c r="K99"/>
  <c r="L99"/>
  <c r="M99"/>
  <c r="N99"/>
  <c r="P99"/>
  <c r="Q99"/>
  <c r="R99"/>
  <c r="S99"/>
  <c r="T99"/>
  <c r="U99"/>
  <c r="V99"/>
  <c r="W99"/>
  <c r="X99"/>
  <c r="Y99"/>
  <c r="Z99"/>
  <c r="AA99"/>
  <c r="AB99"/>
  <c r="AC99"/>
  <c r="AD99"/>
  <c r="AE99"/>
  <c r="AF99"/>
  <c r="AG99"/>
  <c r="AH99"/>
  <c r="AI99"/>
  <c r="AJ99"/>
  <c r="AK99"/>
  <c r="I100"/>
  <c r="J100"/>
  <c r="K100"/>
  <c r="L100"/>
  <c r="M100"/>
  <c r="N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N100"/>
  <c r="AO100"/>
  <c r="I101"/>
  <c r="J101"/>
  <c r="P101"/>
  <c r="Q101"/>
  <c r="AN101"/>
  <c r="AO101"/>
  <c r="I102"/>
  <c r="J102"/>
  <c r="P102"/>
  <c r="Q102"/>
  <c r="AN102"/>
  <c r="AO102"/>
  <c r="I103"/>
  <c r="J103"/>
  <c r="P103"/>
  <c r="Q103"/>
  <c r="I104"/>
  <c r="J104"/>
  <c r="P104"/>
  <c r="Q104"/>
  <c r="I105"/>
  <c r="J105"/>
  <c r="K105"/>
  <c r="L105"/>
  <c r="M105"/>
  <c r="N105"/>
  <c r="P105"/>
  <c r="Q105"/>
  <c r="R105"/>
  <c r="T105"/>
  <c r="U105"/>
  <c r="V105"/>
  <c r="W105"/>
  <c r="X105"/>
  <c r="Y105"/>
  <c r="Z105"/>
  <c r="AA105"/>
  <c r="AB105"/>
  <c r="AC105"/>
  <c r="AD105"/>
  <c r="AE105"/>
  <c r="AF105"/>
  <c r="AG105"/>
  <c r="AH105"/>
  <c r="AI105"/>
  <c r="AJ105"/>
  <c r="AK105"/>
  <c r="AN105"/>
  <c r="AO105"/>
  <c r="I106"/>
  <c r="J106"/>
  <c r="P106"/>
  <c r="Q106"/>
  <c r="I107"/>
  <c r="J107"/>
  <c r="P107"/>
  <c r="Q107"/>
  <c r="I108"/>
  <c r="J108"/>
  <c r="P108"/>
  <c r="Q108"/>
  <c r="I109"/>
  <c r="J109"/>
  <c r="P109"/>
  <c r="Q109"/>
  <c r="I110"/>
  <c r="J110"/>
  <c r="K110"/>
  <c r="L110"/>
  <c r="M110"/>
  <c r="N110"/>
  <c r="P110"/>
  <c r="R110"/>
  <c r="T110"/>
  <c r="V110"/>
  <c r="X110"/>
  <c r="Z110"/>
  <c r="AB110"/>
  <c r="AD110"/>
  <c r="AF110"/>
  <c r="AH110"/>
  <c r="I111"/>
  <c r="J111"/>
  <c r="K111"/>
  <c r="L111"/>
  <c r="M111"/>
  <c r="N111"/>
  <c r="P111"/>
  <c r="R111"/>
  <c r="T111"/>
  <c r="V111"/>
  <c r="X111"/>
  <c r="Z111"/>
  <c r="AB111"/>
  <c r="AD111"/>
  <c r="AF111"/>
  <c r="AH111"/>
  <c r="I112"/>
  <c r="J112"/>
  <c r="K112"/>
  <c r="L112"/>
  <c r="M112"/>
  <c r="N112"/>
  <c r="P112"/>
  <c r="R112"/>
  <c r="T112"/>
  <c r="V112"/>
  <c r="X112"/>
  <c r="Z112"/>
  <c r="AB112"/>
  <c r="AD112"/>
  <c r="AF112"/>
  <c r="AH112"/>
  <c r="I113"/>
  <c r="J113"/>
  <c r="K113"/>
  <c r="L113"/>
  <c r="M113"/>
  <c r="N113"/>
  <c r="P113"/>
  <c r="Q113"/>
  <c r="R113"/>
  <c r="T113"/>
  <c r="V113"/>
  <c r="X113"/>
  <c r="Z113"/>
  <c r="AB113"/>
  <c r="AD113"/>
  <c r="AF113"/>
  <c r="AH113"/>
  <c r="AJ113"/>
  <c r="I114"/>
  <c r="J114"/>
  <c r="K114"/>
  <c r="L114"/>
  <c r="M114"/>
  <c r="N114"/>
  <c r="P114"/>
  <c r="Q114"/>
  <c r="R114"/>
  <c r="T114"/>
  <c r="V114"/>
  <c r="X114"/>
  <c r="Z114"/>
  <c r="AB114"/>
  <c r="AD114"/>
  <c r="AF114"/>
  <c r="AH114"/>
  <c r="AJ114"/>
  <c r="I115"/>
  <c r="J115"/>
  <c r="K115"/>
  <c r="L115"/>
  <c r="M115"/>
  <c r="N115"/>
  <c r="P115"/>
  <c r="R115"/>
  <c r="S115"/>
  <c r="T115"/>
  <c r="U115"/>
  <c r="V115"/>
  <c r="W115"/>
  <c r="X115"/>
  <c r="Y115"/>
  <c r="Z115"/>
  <c r="AA115"/>
  <c r="AB115"/>
  <c r="AC115"/>
  <c r="AD115"/>
  <c r="AE115"/>
  <c r="AF115"/>
  <c r="AG115"/>
  <c r="AH115"/>
  <c r="AI115"/>
  <c r="AK115"/>
  <c r="I116"/>
  <c r="J116"/>
  <c r="K116"/>
  <c r="L116"/>
  <c r="M116"/>
  <c r="N116"/>
  <c r="P116"/>
  <c r="R116"/>
  <c r="S116"/>
  <c r="T116"/>
  <c r="U116"/>
  <c r="V116"/>
  <c r="W116"/>
  <c r="X116"/>
  <c r="Y116"/>
  <c r="Z116"/>
  <c r="AA116"/>
  <c r="AB116"/>
  <c r="AC116"/>
  <c r="AD116"/>
  <c r="AE116"/>
  <c r="AF116"/>
  <c r="AG116"/>
  <c r="AH116"/>
  <c r="AI116"/>
  <c r="AJ116"/>
  <c r="AJ111"/>
  <c r="AK116"/>
  <c r="I117"/>
  <c r="J117"/>
  <c r="K117"/>
  <c r="L117"/>
  <c r="M117"/>
  <c r="N117"/>
  <c r="P117"/>
  <c r="R117"/>
  <c r="S117"/>
  <c r="T117"/>
  <c r="U117"/>
  <c r="V117"/>
  <c r="W117"/>
  <c r="X117"/>
  <c r="Y117"/>
  <c r="Z117"/>
  <c r="AA117"/>
  <c r="AB117"/>
  <c r="AC117"/>
  <c r="AD117"/>
  <c r="AE117"/>
  <c r="AF117"/>
  <c r="AG117"/>
  <c r="AH117"/>
  <c r="AI117"/>
  <c r="AJ117"/>
  <c r="AJ112"/>
  <c r="AK117"/>
  <c r="I118"/>
  <c r="J118"/>
  <c r="K118"/>
  <c r="L118"/>
  <c r="M118"/>
  <c r="N118"/>
  <c r="P118"/>
  <c r="Q118"/>
  <c r="R118"/>
  <c r="S118"/>
  <c r="T118"/>
  <c r="U118"/>
  <c r="V118"/>
  <c r="W118"/>
  <c r="X118"/>
  <c r="Y118"/>
  <c r="Z118"/>
  <c r="AA118"/>
  <c r="AB118"/>
  <c r="AC118"/>
  <c r="AD118"/>
  <c r="AE118"/>
  <c r="AF118"/>
  <c r="AG118"/>
  <c r="AH118"/>
  <c r="AI118"/>
  <c r="AJ118"/>
  <c r="AK118"/>
  <c r="I119"/>
  <c r="J119"/>
  <c r="K119"/>
  <c r="L119"/>
  <c r="M119"/>
  <c r="N119"/>
  <c r="P119"/>
  <c r="Q119"/>
  <c r="R119"/>
  <c r="S119"/>
  <c r="T119"/>
  <c r="U119"/>
  <c r="V119"/>
  <c r="W119"/>
  <c r="X119"/>
  <c r="Y119"/>
  <c r="Z119"/>
  <c r="AA119"/>
  <c r="AB119"/>
  <c r="AC119"/>
  <c r="AD119"/>
  <c r="AE119"/>
  <c r="AF119"/>
  <c r="AG119"/>
  <c r="AH119"/>
  <c r="AI119"/>
  <c r="AJ119"/>
  <c r="AK119"/>
  <c r="I120"/>
  <c r="J120"/>
  <c r="K120"/>
  <c r="L120"/>
  <c r="M120"/>
  <c r="N120"/>
  <c r="P120"/>
  <c r="R120"/>
  <c r="S120"/>
  <c r="T120"/>
  <c r="U120"/>
  <c r="V120"/>
  <c r="W120"/>
  <c r="X120"/>
  <c r="Y120"/>
  <c r="Z120"/>
  <c r="AA120"/>
  <c r="AB120"/>
  <c r="AC120"/>
  <c r="AD120"/>
  <c r="AE120"/>
  <c r="AF120"/>
  <c r="AG120"/>
  <c r="AH120"/>
  <c r="AI120"/>
  <c r="AJ120"/>
  <c r="J62" i="4"/>
  <c r="J66" s="1"/>
  <c r="AK120" i="2"/>
  <c r="AN120"/>
  <c r="AO120"/>
  <c r="I121"/>
  <c r="J121"/>
  <c r="P121"/>
  <c r="Q121"/>
  <c r="I122"/>
  <c r="J122"/>
  <c r="P122"/>
  <c r="Q122"/>
  <c r="Q117"/>
  <c r="I123"/>
  <c r="J123"/>
  <c r="P123"/>
  <c r="Q123"/>
  <c r="I124"/>
  <c r="J124"/>
  <c r="P124"/>
  <c r="Q124"/>
  <c r="I125"/>
  <c r="J125"/>
  <c r="K125"/>
  <c r="L125"/>
  <c r="M125"/>
  <c r="N125"/>
  <c r="P125"/>
  <c r="Q125"/>
  <c r="R125"/>
  <c r="S125"/>
  <c r="T125"/>
  <c r="U125"/>
  <c r="V125"/>
  <c r="W125"/>
  <c r="X125"/>
  <c r="Y125"/>
  <c r="Z125"/>
  <c r="AA125"/>
  <c r="AB125"/>
  <c r="AC125"/>
  <c r="AD125"/>
  <c r="AE125"/>
  <c r="AF125"/>
  <c r="AG125"/>
  <c r="AH125"/>
  <c r="AI125"/>
  <c r="AJ125"/>
  <c r="AK125"/>
  <c r="AN125"/>
  <c r="AO125"/>
  <c r="I126"/>
  <c r="J126"/>
  <c r="P126"/>
  <c r="Q126"/>
  <c r="I127"/>
  <c r="J127"/>
  <c r="P127"/>
  <c r="Q127"/>
  <c r="I128"/>
  <c r="J128"/>
  <c r="P128"/>
  <c r="Q128"/>
  <c r="I129"/>
  <c r="J129"/>
  <c r="P129"/>
  <c r="Q129"/>
  <c r="I130"/>
  <c r="J130"/>
  <c r="K130"/>
  <c r="L130"/>
  <c r="M130"/>
  <c r="N130"/>
  <c r="P130"/>
  <c r="R130"/>
  <c r="S130"/>
  <c r="T130"/>
  <c r="U130"/>
  <c r="V130"/>
  <c r="W130"/>
  <c r="X130"/>
  <c r="Y130"/>
  <c r="Z130"/>
  <c r="AA130"/>
  <c r="AB130"/>
  <c r="AC130"/>
  <c r="AD130"/>
  <c r="AE130"/>
  <c r="AF130"/>
  <c r="AG130"/>
  <c r="AH130"/>
  <c r="AI130"/>
  <c r="AJ130"/>
  <c r="AK130"/>
  <c r="AN130"/>
  <c r="AO130"/>
  <c r="I131"/>
  <c r="J131"/>
  <c r="P131"/>
  <c r="Q131"/>
  <c r="I132"/>
  <c r="J132"/>
  <c r="P132"/>
  <c r="Q132"/>
  <c r="I133"/>
  <c r="J133"/>
  <c r="P133"/>
  <c r="Q133"/>
  <c r="I134"/>
  <c r="J134"/>
  <c r="P134"/>
  <c r="Q134"/>
  <c r="I135"/>
  <c r="J135"/>
  <c r="K135"/>
  <c r="L135"/>
  <c r="M135"/>
  <c r="N135"/>
  <c r="P135"/>
  <c r="R135"/>
  <c r="S135"/>
  <c r="T135"/>
  <c r="U135"/>
  <c r="V135"/>
  <c r="W135"/>
  <c r="X135"/>
  <c r="Y135"/>
  <c r="Z135"/>
  <c r="AA135"/>
  <c r="AB135"/>
  <c r="AC135"/>
  <c r="AD135"/>
  <c r="AE135"/>
  <c r="AF135"/>
  <c r="AG135"/>
  <c r="AH135"/>
  <c r="AI135"/>
  <c r="AJ135"/>
  <c r="AK135"/>
  <c r="AN135"/>
  <c r="AO135"/>
  <c r="I136"/>
  <c r="J136"/>
  <c r="P136"/>
  <c r="Q136"/>
  <c r="Q135"/>
  <c r="I137"/>
  <c r="J137"/>
  <c r="P137"/>
  <c r="Q137"/>
  <c r="I138"/>
  <c r="J138"/>
  <c r="P138"/>
  <c r="Q138"/>
  <c r="I139"/>
  <c r="J139"/>
  <c r="P139"/>
  <c r="Q139"/>
  <c r="I140"/>
  <c r="J140"/>
  <c r="K140"/>
  <c r="L140"/>
  <c r="M140"/>
  <c r="N140"/>
  <c r="P140"/>
  <c r="Q140"/>
  <c r="R140"/>
  <c r="T140"/>
  <c r="V140"/>
  <c r="X140"/>
  <c r="Z140"/>
  <c r="AB140"/>
  <c r="AD140"/>
  <c r="AF140"/>
  <c r="AH140"/>
  <c r="AJ140"/>
  <c r="I141"/>
  <c r="J141"/>
  <c r="K141"/>
  <c r="L141"/>
  <c r="M141"/>
  <c r="N141"/>
  <c r="P141"/>
  <c r="Q141"/>
  <c r="R141"/>
  <c r="T141"/>
  <c r="V141"/>
  <c r="X141"/>
  <c r="Z141"/>
  <c r="AB141"/>
  <c r="AD141"/>
  <c r="AF141"/>
  <c r="AH141"/>
  <c r="AJ141"/>
  <c r="I142"/>
  <c r="J142"/>
  <c r="K142"/>
  <c r="L142"/>
  <c r="M142"/>
  <c r="N142"/>
  <c r="P142"/>
  <c r="Q142"/>
  <c r="R142"/>
  <c r="T142"/>
  <c r="V142"/>
  <c r="X142"/>
  <c r="Z142"/>
  <c r="AB142"/>
  <c r="AD142"/>
  <c r="AF142"/>
  <c r="AH142"/>
  <c r="AJ142"/>
  <c r="I143"/>
  <c r="J143"/>
  <c r="K143"/>
  <c r="L143"/>
  <c r="M143"/>
  <c r="N143"/>
  <c r="P143"/>
  <c r="Q143"/>
  <c r="R143"/>
  <c r="T143"/>
  <c r="V143"/>
  <c r="X143"/>
  <c r="Z143"/>
  <c r="AB143"/>
  <c r="AD143"/>
  <c r="AF143"/>
  <c r="AH143"/>
  <c r="AJ143"/>
  <c r="I144"/>
  <c r="J144"/>
  <c r="K144"/>
  <c r="L144"/>
  <c r="M144"/>
  <c r="N144"/>
  <c r="P144"/>
  <c r="Q144"/>
  <c r="R144"/>
  <c r="T144"/>
  <c r="V144"/>
  <c r="X144"/>
  <c r="Z144"/>
  <c r="AB144"/>
  <c r="AD144"/>
  <c r="AF144"/>
  <c r="AH144"/>
  <c r="AJ144"/>
  <c r="I145"/>
  <c r="J145"/>
  <c r="K145"/>
  <c r="L145"/>
  <c r="M145"/>
  <c r="N145"/>
  <c r="P145"/>
  <c r="Q145"/>
  <c r="R145"/>
  <c r="S145"/>
  <c r="T145"/>
  <c r="U145"/>
  <c r="V145"/>
  <c r="W145"/>
  <c r="X145"/>
  <c r="Y145"/>
  <c r="Z145"/>
  <c r="AA145"/>
  <c r="AB145"/>
  <c r="AC145"/>
  <c r="AD145"/>
  <c r="AE145"/>
  <c r="AF145"/>
  <c r="AG145"/>
  <c r="AH145"/>
  <c r="AI145"/>
  <c r="AJ145"/>
  <c r="AK145"/>
  <c r="I146"/>
  <c r="J146"/>
  <c r="K146"/>
  <c r="L146"/>
  <c r="M146"/>
  <c r="N146"/>
  <c r="P146"/>
  <c r="Q146"/>
  <c r="R146"/>
  <c r="S146"/>
  <c r="T146"/>
  <c r="U146"/>
  <c r="V146"/>
  <c r="W146"/>
  <c r="X146"/>
  <c r="Y146"/>
  <c r="Z146"/>
  <c r="AA146"/>
  <c r="AB146"/>
  <c r="AC146"/>
  <c r="AD146"/>
  <c r="AE146"/>
  <c r="AF146"/>
  <c r="AG146"/>
  <c r="AH146"/>
  <c r="AI146"/>
  <c r="AJ146"/>
  <c r="AK146"/>
  <c r="I147"/>
  <c r="J147"/>
  <c r="K147"/>
  <c r="L147"/>
  <c r="M147"/>
  <c r="N147"/>
  <c r="P147"/>
  <c r="Q147"/>
  <c r="R147"/>
  <c r="S147"/>
  <c r="T147"/>
  <c r="U147"/>
  <c r="V147"/>
  <c r="W147"/>
  <c r="X147"/>
  <c r="Y147"/>
  <c r="Z147"/>
  <c r="AA147"/>
  <c r="AB147"/>
  <c r="AC147"/>
  <c r="AD147"/>
  <c r="AE147"/>
  <c r="AF147"/>
  <c r="AG147"/>
  <c r="AH147"/>
  <c r="AI147"/>
  <c r="AJ147"/>
  <c r="AK147"/>
  <c r="I148"/>
  <c r="J148"/>
  <c r="K148"/>
  <c r="L148"/>
  <c r="M148"/>
  <c r="N148"/>
  <c r="P148"/>
  <c r="Q148"/>
  <c r="R148"/>
  <c r="S148"/>
  <c r="T148"/>
  <c r="U148"/>
  <c r="V148"/>
  <c r="W148"/>
  <c r="X148"/>
  <c r="Y148"/>
  <c r="Z148"/>
  <c r="AA148"/>
  <c r="AB148"/>
  <c r="AC148"/>
  <c r="AD148"/>
  <c r="AE148"/>
  <c r="AF148"/>
  <c r="AG148"/>
  <c r="AH148"/>
  <c r="AI148"/>
  <c r="AJ148"/>
  <c r="AK148"/>
  <c r="I149"/>
  <c r="J149"/>
  <c r="K149"/>
  <c r="L149"/>
  <c r="M149"/>
  <c r="N149"/>
  <c r="P149"/>
  <c r="Q149"/>
  <c r="R149"/>
  <c r="S149"/>
  <c r="T149"/>
  <c r="U149"/>
  <c r="V149"/>
  <c r="W149"/>
  <c r="X149"/>
  <c r="Y149"/>
  <c r="Z149"/>
  <c r="AA149"/>
  <c r="AB149"/>
  <c r="AC149"/>
  <c r="AD149"/>
  <c r="AE149"/>
  <c r="AF149"/>
  <c r="AG149"/>
  <c r="AH149"/>
  <c r="AI149"/>
  <c r="AJ149"/>
  <c r="AK149"/>
  <c r="I150"/>
  <c r="J150"/>
  <c r="K150"/>
  <c r="L150"/>
  <c r="M150"/>
  <c r="N150"/>
  <c r="P150"/>
  <c r="Q150"/>
  <c r="R150"/>
  <c r="S150"/>
  <c r="T150"/>
  <c r="U150"/>
  <c r="V150"/>
  <c r="W150"/>
  <c r="X150"/>
  <c r="Y150"/>
  <c r="Z150"/>
  <c r="AA150"/>
  <c r="AB150"/>
  <c r="AC150"/>
  <c r="AD150"/>
  <c r="AE150"/>
  <c r="AF150"/>
  <c r="AG150"/>
  <c r="AH150"/>
  <c r="AI150"/>
  <c r="AJ150"/>
  <c r="AK150"/>
  <c r="AN150"/>
  <c r="AO150"/>
  <c r="I151"/>
  <c r="J151"/>
  <c r="P151"/>
  <c r="Q151"/>
  <c r="I152"/>
  <c r="J152"/>
  <c r="P152"/>
  <c r="Q152"/>
  <c r="I153"/>
  <c r="J153"/>
  <c r="P153"/>
  <c r="Q153"/>
  <c r="I154"/>
  <c r="J154"/>
  <c r="P154"/>
  <c r="Q154"/>
  <c r="I155"/>
  <c r="J155"/>
  <c r="K155"/>
  <c r="L155"/>
  <c r="M155"/>
  <c r="N155"/>
  <c r="P155"/>
  <c r="Q155"/>
  <c r="R155"/>
  <c r="S155"/>
  <c r="T155"/>
  <c r="U155"/>
  <c r="V155"/>
  <c r="W155"/>
  <c r="X155"/>
  <c r="Y155"/>
  <c r="Z155"/>
  <c r="AA155"/>
  <c r="AB155"/>
  <c r="AC155"/>
  <c r="AD155"/>
  <c r="AE155"/>
  <c r="AF155"/>
  <c r="AG155"/>
  <c r="AH155"/>
  <c r="AI155"/>
  <c r="AJ155"/>
  <c r="AK155"/>
  <c r="AN155"/>
  <c r="AO155"/>
  <c r="I156"/>
  <c r="J156"/>
  <c r="P156"/>
  <c r="Q156"/>
  <c r="I157"/>
  <c r="J157"/>
  <c r="P157"/>
  <c r="Q157"/>
  <c r="I158"/>
  <c r="J158"/>
  <c r="P158"/>
  <c r="Q158"/>
  <c r="I159"/>
  <c r="J159"/>
  <c r="P159"/>
  <c r="Q159"/>
  <c r="I160"/>
  <c r="J160"/>
  <c r="K160"/>
  <c r="L160"/>
  <c r="M160"/>
  <c r="N160"/>
  <c r="P160"/>
  <c r="Q160"/>
  <c r="R160"/>
  <c r="S160"/>
  <c r="T160"/>
  <c r="U160"/>
  <c r="V160"/>
  <c r="W160"/>
  <c r="X160"/>
  <c r="Y160"/>
  <c r="Z160"/>
  <c r="AA160"/>
  <c r="AB160"/>
  <c r="AC160"/>
  <c r="AD160"/>
  <c r="AE160"/>
  <c r="AF160"/>
  <c r="AG160"/>
  <c r="AH160"/>
  <c r="AI160"/>
  <c r="AJ160"/>
  <c r="AK160"/>
  <c r="AN160"/>
  <c r="AO160"/>
  <c r="I161"/>
  <c r="J161"/>
  <c r="P161"/>
  <c r="Q161"/>
  <c r="I162"/>
  <c r="J162"/>
  <c r="P162"/>
  <c r="Q162"/>
  <c r="I163"/>
  <c r="J163"/>
  <c r="P163"/>
  <c r="Q163"/>
  <c r="I164"/>
  <c r="J164"/>
  <c r="P164"/>
  <c r="Q164"/>
  <c r="I165"/>
  <c r="J165"/>
  <c r="K165"/>
  <c r="L165"/>
  <c r="M165"/>
  <c r="N165"/>
  <c r="P165"/>
  <c r="Q165"/>
  <c r="R165"/>
  <c r="S165"/>
  <c r="T165"/>
  <c r="V165"/>
  <c r="W165"/>
  <c r="X165"/>
  <c r="Z165"/>
  <c r="AA165"/>
  <c r="AB165"/>
  <c r="AD165"/>
  <c r="AE165"/>
  <c r="AF165"/>
  <c r="AH165"/>
  <c r="AI165"/>
  <c r="AJ165"/>
  <c r="AN165"/>
  <c r="AO165"/>
  <c r="I166"/>
  <c r="J166"/>
  <c r="P166"/>
  <c r="Q166"/>
  <c r="I167"/>
  <c r="J167"/>
  <c r="P167"/>
  <c r="Q167"/>
  <c r="I168"/>
  <c r="J168"/>
  <c r="P168"/>
  <c r="Q168"/>
  <c r="AN168"/>
  <c r="AO168"/>
  <c r="I169"/>
  <c r="J169"/>
  <c r="P169"/>
  <c r="Q169"/>
  <c r="I170"/>
  <c r="J170"/>
  <c r="K170"/>
  <c r="L170"/>
  <c r="M170"/>
  <c r="N170"/>
  <c r="P170"/>
  <c r="Q170"/>
  <c r="I171"/>
  <c r="J171"/>
  <c r="P171"/>
  <c r="Q171"/>
  <c r="I172"/>
  <c r="J172"/>
  <c r="P172"/>
  <c r="Q172"/>
  <c r="I173"/>
  <c r="J173"/>
  <c r="P173"/>
  <c r="Q173"/>
  <c r="I174"/>
  <c r="J174"/>
  <c r="P174"/>
  <c r="Q174"/>
  <c r="I175"/>
  <c r="J175"/>
  <c r="K175"/>
  <c r="L175"/>
  <c r="M175"/>
  <c r="N175"/>
  <c r="P175"/>
  <c r="R175"/>
  <c r="S175"/>
  <c r="T175"/>
  <c r="U175"/>
  <c r="V175"/>
  <c r="W175"/>
  <c r="X175"/>
  <c r="Y175"/>
  <c r="Z175"/>
  <c r="AA175"/>
  <c r="AB175"/>
  <c r="AC175"/>
  <c r="AD175"/>
  <c r="AE175"/>
  <c r="AF175"/>
  <c r="AG175"/>
  <c r="AH175"/>
  <c r="AI175"/>
  <c r="AK175"/>
  <c r="I176"/>
  <c r="J176"/>
  <c r="K176"/>
  <c r="L176"/>
  <c r="M176"/>
  <c r="N176"/>
  <c r="P176"/>
  <c r="R176"/>
  <c r="T176"/>
  <c r="V176"/>
  <c r="X176"/>
  <c r="Z176"/>
  <c r="AB176"/>
  <c r="AD176"/>
  <c r="AF176"/>
  <c r="AH176"/>
  <c r="AJ176"/>
  <c r="I177"/>
  <c r="J177"/>
  <c r="K177"/>
  <c r="L177"/>
  <c r="M177"/>
  <c r="N177"/>
  <c r="P177"/>
  <c r="R177"/>
  <c r="T177"/>
  <c r="V177"/>
  <c r="X177"/>
  <c r="Z177"/>
  <c r="AB177"/>
  <c r="AD177"/>
  <c r="AF177"/>
  <c r="AH177"/>
  <c r="AJ177"/>
  <c r="AJ175"/>
  <c r="I178"/>
  <c r="J178"/>
  <c r="I179"/>
  <c r="J179"/>
  <c r="I180"/>
  <c r="J180"/>
  <c r="K180"/>
  <c r="L180"/>
  <c r="M180"/>
  <c r="N180"/>
  <c r="P180"/>
  <c r="R180"/>
  <c r="S180"/>
  <c r="T180"/>
  <c r="V180"/>
  <c r="W180"/>
  <c r="X180"/>
  <c r="Z180"/>
  <c r="AA180"/>
  <c r="AB180"/>
  <c r="AD180"/>
  <c r="AE180"/>
  <c r="AF180"/>
  <c r="AH180"/>
  <c r="AI180"/>
  <c r="AJ180"/>
  <c r="I181"/>
  <c r="J181"/>
  <c r="K181"/>
  <c r="L181"/>
  <c r="M181"/>
  <c r="N181"/>
  <c r="P181"/>
  <c r="Q181"/>
  <c r="Q176"/>
  <c r="R181"/>
  <c r="T181"/>
  <c r="V181"/>
  <c r="X181"/>
  <c r="Z181"/>
  <c r="AB181"/>
  <c r="AD181"/>
  <c r="AF181"/>
  <c r="AH181"/>
  <c r="I182"/>
  <c r="J182"/>
  <c r="K182"/>
  <c r="L182"/>
  <c r="M182"/>
  <c r="N182"/>
  <c r="P182"/>
  <c r="R182"/>
  <c r="T182"/>
  <c r="V182"/>
  <c r="X182"/>
  <c r="Z182"/>
  <c r="AB182"/>
  <c r="AD182"/>
  <c r="AF182"/>
  <c r="AH182"/>
  <c r="I183"/>
  <c r="J183"/>
  <c r="I184"/>
  <c r="J184"/>
  <c r="I185"/>
  <c r="J185"/>
  <c r="K185"/>
  <c r="L185"/>
  <c r="M185"/>
  <c r="N185"/>
  <c r="P185"/>
  <c r="R185"/>
  <c r="S185"/>
  <c r="T185"/>
  <c r="V185"/>
  <c r="W185"/>
  <c r="X185"/>
  <c r="Z185"/>
  <c r="AA185"/>
  <c r="AB185"/>
  <c r="AD185"/>
  <c r="AE185"/>
  <c r="AF185"/>
  <c r="AH185"/>
  <c r="AI185"/>
  <c r="AJ185"/>
  <c r="J83" i="4"/>
  <c r="L83" s="1"/>
  <c r="AN185" i="2"/>
  <c r="AO185"/>
  <c r="I186"/>
  <c r="J186"/>
  <c r="P186"/>
  <c r="Q186"/>
  <c r="I187"/>
  <c r="J187"/>
  <c r="P187"/>
  <c r="Q187"/>
  <c r="Q185"/>
  <c r="I188"/>
  <c r="J188"/>
  <c r="P188"/>
  <c r="Q188"/>
  <c r="I189"/>
  <c r="J189"/>
  <c r="P189"/>
  <c r="Q189"/>
  <c r="P190"/>
  <c r="Q190"/>
  <c r="R190"/>
  <c r="S190"/>
  <c r="T190"/>
  <c r="U190"/>
  <c r="V190"/>
  <c r="W190"/>
  <c r="X190"/>
  <c r="Y190"/>
  <c r="Z190"/>
  <c r="AA190"/>
  <c r="AB190"/>
  <c r="AC190"/>
  <c r="AD190"/>
  <c r="AE190"/>
  <c r="AF190"/>
  <c r="AG190"/>
  <c r="AH190"/>
  <c r="AI190"/>
  <c r="AK190"/>
  <c r="P191"/>
  <c r="Q191"/>
  <c r="R191"/>
  <c r="T191"/>
  <c r="V191"/>
  <c r="X191"/>
  <c r="Z191"/>
  <c r="AB191"/>
  <c r="AD191"/>
  <c r="AF191"/>
  <c r="AH191"/>
  <c r="AI191"/>
  <c r="AJ191"/>
  <c r="AK191"/>
  <c r="P192"/>
  <c r="Q192"/>
  <c r="R192"/>
  <c r="T192"/>
  <c r="V192"/>
  <c r="X192"/>
  <c r="Z192"/>
  <c r="AB192"/>
  <c r="AD192"/>
  <c r="AF192"/>
  <c r="AH192"/>
  <c r="AI192"/>
  <c r="AJ192"/>
  <c r="AK192"/>
  <c r="AH193"/>
  <c r="AI193"/>
  <c r="AJ193"/>
  <c r="AK193"/>
  <c r="AH194"/>
  <c r="AI194"/>
  <c r="AJ194"/>
  <c r="AK194"/>
  <c r="P195"/>
  <c r="Q195"/>
  <c r="R195"/>
  <c r="S195"/>
  <c r="T195"/>
  <c r="U195"/>
  <c r="V195"/>
  <c r="W195"/>
  <c r="X195"/>
  <c r="Y195"/>
  <c r="Z195"/>
  <c r="AA195"/>
  <c r="AB195"/>
  <c r="AC195"/>
  <c r="AD195"/>
  <c r="AE195"/>
  <c r="AF195"/>
  <c r="AG195"/>
  <c r="AH195"/>
  <c r="AI195"/>
  <c r="AJ195"/>
  <c r="AK195"/>
  <c r="P196"/>
  <c r="Q196"/>
  <c r="R196"/>
  <c r="S196"/>
  <c r="T196"/>
  <c r="U196"/>
  <c r="V196"/>
  <c r="W196"/>
  <c r="X196"/>
  <c r="Y196"/>
  <c r="Z196"/>
  <c r="AA196"/>
  <c r="AB196"/>
  <c r="AC196"/>
  <c r="AD196"/>
  <c r="AE196"/>
  <c r="AF196"/>
  <c r="AG196"/>
  <c r="AH196"/>
  <c r="AI196"/>
  <c r="AJ196"/>
  <c r="AK196"/>
  <c r="P197"/>
  <c r="Q197"/>
  <c r="R197"/>
  <c r="S197"/>
  <c r="T197"/>
  <c r="U197"/>
  <c r="V197"/>
  <c r="W197"/>
  <c r="X197"/>
  <c r="Y197"/>
  <c r="Z197"/>
  <c r="AA197"/>
  <c r="AB197"/>
  <c r="AC197"/>
  <c r="AD197"/>
  <c r="AE197"/>
  <c r="AF197"/>
  <c r="AG197"/>
  <c r="AH197"/>
  <c r="AI197"/>
  <c r="AJ197"/>
  <c r="AK197"/>
  <c r="P198"/>
  <c r="Q198"/>
  <c r="R198"/>
  <c r="S198"/>
  <c r="T198"/>
  <c r="U198"/>
  <c r="V198"/>
  <c r="W198"/>
  <c r="X198"/>
  <c r="Y198"/>
  <c r="Z198"/>
  <c r="AA198"/>
  <c r="AB198"/>
  <c r="AC198"/>
  <c r="AD198"/>
  <c r="AE198"/>
  <c r="AF198"/>
  <c r="AG198"/>
  <c r="AH198"/>
  <c r="AI198"/>
  <c r="AJ198"/>
  <c r="AK198"/>
  <c r="P199"/>
  <c r="Q199"/>
  <c r="R199"/>
  <c r="S199"/>
  <c r="T199"/>
  <c r="U199"/>
  <c r="V199"/>
  <c r="W199"/>
  <c r="X199"/>
  <c r="Y199"/>
  <c r="Z199"/>
  <c r="AA199"/>
  <c r="AB199"/>
  <c r="AC199"/>
  <c r="AD199"/>
  <c r="AE199"/>
  <c r="AF199"/>
  <c r="AG199"/>
  <c r="AH199"/>
  <c r="AI199"/>
  <c r="AJ199"/>
  <c r="AK199"/>
  <c r="P200"/>
  <c r="Q200"/>
  <c r="R200"/>
  <c r="S200"/>
  <c r="T200"/>
  <c r="U200"/>
  <c r="V200"/>
  <c r="W200"/>
  <c r="X200"/>
  <c r="Y200"/>
  <c r="Z200"/>
  <c r="AA200"/>
  <c r="AB200"/>
  <c r="AC200"/>
  <c r="AD200"/>
  <c r="AE200"/>
  <c r="AF200"/>
  <c r="AG200"/>
  <c r="AH200"/>
  <c r="AI200"/>
  <c r="AJ200"/>
  <c r="AK200"/>
  <c r="AN200"/>
  <c r="AO200"/>
  <c r="P201"/>
  <c r="Q201"/>
  <c r="R201"/>
  <c r="S201"/>
  <c r="P202"/>
  <c r="Q202"/>
  <c r="R202"/>
  <c r="S202"/>
  <c r="P203"/>
  <c r="Q203"/>
  <c r="P204"/>
  <c r="Q204"/>
  <c r="P205"/>
  <c r="AH205"/>
  <c r="AN205"/>
  <c r="AO205"/>
  <c r="P206"/>
  <c r="Q206"/>
  <c r="P207"/>
  <c r="Q207"/>
  <c r="Q205"/>
  <c r="P208"/>
  <c r="Q208"/>
  <c r="P209"/>
  <c r="Q209"/>
  <c r="P210"/>
  <c r="AH210"/>
  <c r="AN210"/>
  <c r="AO210"/>
  <c r="P211"/>
  <c r="Q211"/>
  <c r="P212"/>
  <c r="Q212"/>
  <c r="P213"/>
  <c r="Q213"/>
  <c r="P214"/>
  <c r="Q214"/>
  <c r="P215"/>
  <c r="Q215"/>
  <c r="AH215"/>
  <c r="AN215"/>
  <c r="AO215"/>
  <c r="P216"/>
  <c r="Q216"/>
  <c r="P217"/>
  <c r="Q217"/>
  <c r="P218"/>
  <c r="Q218"/>
  <c r="P219"/>
  <c r="Q219"/>
  <c r="I220"/>
  <c r="J220"/>
  <c r="K220"/>
  <c r="L220"/>
  <c r="M220"/>
  <c r="N220"/>
  <c r="P220"/>
  <c r="R220"/>
  <c r="S220"/>
  <c r="T220"/>
  <c r="U220"/>
  <c r="V220"/>
  <c r="W220"/>
  <c r="X220"/>
  <c r="Y220"/>
  <c r="Z220"/>
  <c r="AA220"/>
  <c r="AB220"/>
  <c r="AC220"/>
  <c r="AD220"/>
  <c r="AE220"/>
  <c r="AF220"/>
  <c r="AG220"/>
  <c r="AH220"/>
  <c r="AI220"/>
  <c r="AK220"/>
  <c r="I221"/>
  <c r="J221"/>
  <c r="K221"/>
  <c r="L221"/>
  <c r="M221"/>
  <c r="N221"/>
  <c r="P221"/>
  <c r="R221"/>
  <c r="S221"/>
  <c r="T221"/>
  <c r="U221"/>
  <c r="V221"/>
  <c r="W221"/>
  <c r="X221"/>
  <c r="Y221"/>
  <c r="Z221"/>
  <c r="AA221"/>
  <c r="AB221"/>
  <c r="AC221"/>
  <c r="AD221"/>
  <c r="AE221"/>
  <c r="AF221"/>
  <c r="AG221"/>
  <c r="AH221"/>
  <c r="AI221"/>
  <c r="AK221"/>
  <c r="I222"/>
  <c r="J222"/>
  <c r="K222"/>
  <c r="L222"/>
  <c r="M222"/>
  <c r="N222"/>
  <c r="P222"/>
  <c r="R222"/>
  <c r="S222"/>
  <c r="T222"/>
  <c r="U222"/>
  <c r="V222"/>
  <c r="W222"/>
  <c r="X222"/>
  <c r="Y222"/>
  <c r="Z222"/>
  <c r="AA222"/>
  <c r="AB222"/>
  <c r="AC222"/>
  <c r="AD222"/>
  <c r="AE222"/>
  <c r="AF222"/>
  <c r="AG222"/>
  <c r="AH222"/>
  <c r="AI222"/>
  <c r="AK222"/>
  <c r="I223"/>
  <c r="J223"/>
  <c r="K223"/>
  <c r="L223"/>
  <c r="M223"/>
  <c r="N223"/>
  <c r="P223"/>
  <c r="Q223"/>
  <c r="R223"/>
  <c r="S223"/>
  <c r="T223"/>
  <c r="U223"/>
  <c r="V223"/>
  <c r="W223"/>
  <c r="X223"/>
  <c r="Y223"/>
  <c r="Z223"/>
  <c r="AA223"/>
  <c r="AB223"/>
  <c r="AC223"/>
  <c r="AD223"/>
  <c r="AE223"/>
  <c r="AF223"/>
  <c r="AG223"/>
  <c r="AH223"/>
  <c r="AI223"/>
  <c r="AJ223"/>
  <c r="AK223"/>
  <c r="I224"/>
  <c r="J224"/>
  <c r="K224"/>
  <c r="L224"/>
  <c r="M224"/>
  <c r="N224"/>
  <c r="P224"/>
  <c r="Q224"/>
  <c r="R224"/>
  <c r="S224"/>
  <c r="T224"/>
  <c r="U224"/>
  <c r="V224"/>
  <c r="W224"/>
  <c r="X224"/>
  <c r="Y224"/>
  <c r="Z224"/>
  <c r="AA224"/>
  <c r="AB224"/>
  <c r="AC224"/>
  <c r="AD224"/>
  <c r="AE224"/>
  <c r="AF224"/>
  <c r="AG224"/>
  <c r="AH224"/>
  <c r="AI224"/>
  <c r="AJ224"/>
  <c r="AK224"/>
  <c r="I227"/>
  <c r="J227"/>
  <c r="K227"/>
  <c r="L227"/>
  <c r="M227"/>
  <c r="N227"/>
  <c r="P227"/>
  <c r="Q227"/>
  <c r="R227"/>
  <c r="S227"/>
  <c r="T227"/>
  <c r="U227"/>
  <c r="V227"/>
  <c r="W227"/>
  <c r="X227"/>
  <c r="Y227"/>
  <c r="Z227"/>
  <c r="AA227"/>
  <c r="AB227"/>
  <c r="AC227"/>
  <c r="AD227"/>
  <c r="AE227"/>
  <c r="AF227"/>
  <c r="AG227"/>
  <c r="AH227"/>
  <c r="AI227"/>
  <c r="AJ227"/>
  <c r="AK227"/>
  <c r="I228"/>
  <c r="J228"/>
  <c r="K228"/>
  <c r="L228"/>
  <c r="M228"/>
  <c r="N228"/>
  <c r="P228"/>
  <c r="Q228"/>
  <c r="R228"/>
  <c r="S228"/>
  <c r="T228"/>
  <c r="U228"/>
  <c r="V228"/>
  <c r="W228"/>
  <c r="X228"/>
  <c r="Y228"/>
  <c r="Z228"/>
  <c r="AA228"/>
  <c r="AB228"/>
  <c r="AC228"/>
  <c r="AD228"/>
  <c r="AE228"/>
  <c r="AF228"/>
  <c r="AG228"/>
  <c r="AH228"/>
  <c r="AI228"/>
  <c r="AJ228"/>
  <c r="AK228"/>
  <c r="I229"/>
  <c r="J229"/>
  <c r="K229"/>
  <c r="L229"/>
  <c r="M229"/>
  <c r="N229"/>
  <c r="P229"/>
  <c r="Q229"/>
  <c r="R229"/>
  <c r="S229"/>
  <c r="T229"/>
  <c r="U229"/>
  <c r="V229"/>
  <c r="W229"/>
  <c r="X229"/>
  <c r="Y229"/>
  <c r="Z229"/>
  <c r="AA229"/>
  <c r="AB229"/>
  <c r="AC229"/>
  <c r="AD229"/>
  <c r="AE229"/>
  <c r="AF229"/>
  <c r="AG229"/>
  <c r="AH229"/>
  <c r="AI229"/>
  <c r="AJ229"/>
  <c r="AK229"/>
  <c r="I230"/>
  <c r="J230"/>
  <c r="K230"/>
  <c r="L230"/>
  <c r="M230"/>
  <c r="N230"/>
  <c r="P230"/>
  <c r="Q230"/>
  <c r="R230"/>
  <c r="S230"/>
  <c r="T230"/>
  <c r="U230"/>
  <c r="V230"/>
  <c r="W230"/>
  <c r="X230"/>
  <c r="Y230"/>
  <c r="Z230"/>
  <c r="AA230"/>
  <c r="AB230"/>
  <c r="AC230"/>
  <c r="AD230"/>
  <c r="AE230"/>
  <c r="AF230"/>
  <c r="AG230"/>
  <c r="AH230"/>
  <c r="AI230"/>
  <c r="AJ230"/>
  <c r="AK230"/>
  <c r="I231"/>
  <c r="J231"/>
  <c r="K231"/>
  <c r="L231"/>
  <c r="M231"/>
  <c r="N231"/>
  <c r="P231"/>
  <c r="Q231"/>
  <c r="R231"/>
  <c r="S231"/>
  <c r="T231"/>
  <c r="U231"/>
  <c r="V231"/>
  <c r="W231"/>
  <c r="X231"/>
  <c r="Y231"/>
  <c r="Z231"/>
  <c r="AA231"/>
  <c r="AB231"/>
  <c r="AC231"/>
  <c r="AD231"/>
  <c r="AE231"/>
  <c r="AF231"/>
  <c r="AG231"/>
  <c r="AH231"/>
  <c r="AI231"/>
  <c r="AJ231"/>
  <c r="AK231"/>
  <c r="I232"/>
  <c r="J232"/>
  <c r="K232"/>
  <c r="L232"/>
  <c r="M232"/>
  <c r="N232"/>
  <c r="P232"/>
  <c r="Q232"/>
  <c r="R232"/>
  <c r="S232"/>
  <c r="T232"/>
  <c r="U232"/>
  <c r="V232"/>
  <c r="W232"/>
  <c r="X232"/>
  <c r="Y232"/>
  <c r="Z232"/>
  <c r="AA232"/>
  <c r="AB232"/>
  <c r="AC232"/>
  <c r="AD232"/>
  <c r="AE232"/>
  <c r="AF232"/>
  <c r="AG232"/>
  <c r="AH232"/>
  <c r="AI232"/>
  <c r="AJ232"/>
  <c r="AK232"/>
  <c r="I233"/>
  <c r="J233"/>
  <c r="K233"/>
  <c r="L233"/>
  <c r="M233"/>
  <c r="N233"/>
  <c r="P233"/>
  <c r="Q233"/>
  <c r="R233"/>
  <c r="S233"/>
  <c r="T233"/>
  <c r="U233"/>
  <c r="V233"/>
  <c r="W233"/>
  <c r="X233"/>
  <c r="Y233"/>
  <c r="Z233"/>
  <c r="AA233"/>
  <c r="AB233"/>
  <c r="AC233"/>
  <c r="AD233"/>
  <c r="AE233"/>
  <c r="AF233"/>
  <c r="AG233"/>
  <c r="AH233"/>
  <c r="AI233"/>
  <c r="AJ233"/>
  <c r="AK233"/>
  <c r="I234"/>
  <c r="J234"/>
  <c r="K234"/>
  <c r="L234"/>
  <c r="M234"/>
  <c r="N234"/>
  <c r="P234"/>
  <c r="Q234"/>
  <c r="R234"/>
  <c r="S234"/>
  <c r="T234"/>
  <c r="U234"/>
  <c r="V234"/>
  <c r="W234"/>
  <c r="X234"/>
  <c r="Y234"/>
  <c r="Z234"/>
  <c r="AA234"/>
  <c r="AB234"/>
  <c r="AC234"/>
  <c r="AD234"/>
  <c r="AE234"/>
  <c r="AF234"/>
  <c r="AG234"/>
  <c r="AH234"/>
  <c r="AI234"/>
  <c r="AJ234"/>
  <c r="AK234"/>
  <c r="I235"/>
  <c r="J235"/>
  <c r="K235"/>
  <c r="L235"/>
  <c r="M235"/>
  <c r="N235"/>
  <c r="P235"/>
  <c r="Q235"/>
  <c r="R235"/>
  <c r="S235"/>
  <c r="T235"/>
  <c r="U235"/>
  <c r="V235"/>
  <c r="W235"/>
  <c r="X235"/>
  <c r="Y235"/>
  <c r="Z235"/>
  <c r="AA235"/>
  <c r="AB235"/>
  <c r="AC235"/>
  <c r="AD235"/>
  <c r="AE235"/>
  <c r="AF235"/>
  <c r="AG235"/>
  <c r="AH235"/>
  <c r="AI235"/>
  <c r="AJ235"/>
  <c r="AK235"/>
  <c r="I236"/>
  <c r="J236"/>
  <c r="K236"/>
  <c r="L236"/>
  <c r="M236"/>
  <c r="N236"/>
  <c r="P236"/>
  <c r="Q236"/>
  <c r="R236"/>
  <c r="S236"/>
  <c r="T236"/>
  <c r="U236"/>
  <c r="V236"/>
  <c r="W236"/>
  <c r="X236"/>
  <c r="Y236"/>
  <c r="Z236"/>
  <c r="AA236"/>
  <c r="AB236"/>
  <c r="AC236"/>
  <c r="AD236"/>
  <c r="AE236"/>
  <c r="AF236"/>
  <c r="AG236"/>
  <c r="AH236"/>
  <c r="AI236"/>
  <c r="AJ236"/>
  <c r="AK236"/>
  <c r="I237"/>
  <c r="J237"/>
  <c r="K237"/>
  <c r="L237"/>
  <c r="M237"/>
  <c r="N237"/>
  <c r="P237"/>
  <c r="Q237"/>
  <c r="R237"/>
  <c r="S237"/>
  <c r="T237"/>
  <c r="U237"/>
  <c r="V237"/>
  <c r="W237"/>
  <c r="X237"/>
  <c r="Y237"/>
  <c r="Z237"/>
  <c r="AA237"/>
  <c r="AB237"/>
  <c r="AC237"/>
  <c r="AD237"/>
  <c r="AE237"/>
  <c r="AF237"/>
  <c r="AG237"/>
  <c r="AH237"/>
  <c r="AI237"/>
  <c r="AJ237"/>
  <c r="AK237"/>
  <c r="AN237"/>
  <c r="AO237"/>
  <c r="I238"/>
  <c r="J238"/>
  <c r="P238"/>
  <c r="Q238"/>
  <c r="I239"/>
  <c r="J239"/>
  <c r="P239"/>
  <c r="Q239"/>
  <c r="I240"/>
  <c r="J240"/>
  <c r="P240"/>
  <c r="Q240"/>
  <c r="I241"/>
  <c r="J241"/>
  <c r="P241"/>
  <c r="Q241"/>
  <c r="I242"/>
  <c r="J242"/>
  <c r="K242"/>
  <c r="L242"/>
  <c r="M242"/>
  <c r="N242"/>
  <c r="P242"/>
  <c r="Q242"/>
  <c r="R242"/>
  <c r="S242"/>
  <c r="T242"/>
  <c r="U242"/>
  <c r="V242"/>
  <c r="W242"/>
  <c r="X242"/>
  <c r="Y242"/>
  <c r="Z242"/>
  <c r="AA242"/>
  <c r="AB242"/>
  <c r="AC242"/>
  <c r="AD242"/>
  <c r="AE242"/>
  <c r="AF242"/>
  <c r="AG242"/>
  <c r="AH242"/>
  <c r="AI242"/>
  <c r="AJ242"/>
  <c r="AK242"/>
  <c r="I243"/>
  <c r="J243"/>
  <c r="K243"/>
  <c r="L243"/>
  <c r="M243"/>
  <c r="N243"/>
  <c r="P243"/>
  <c r="Q243"/>
  <c r="R243"/>
  <c r="S243"/>
  <c r="T243"/>
  <c r="U243"/>
  <c r="V243"/>
  <c r="W243"/>
  <c r="X243"/>
  <c r="Y243"/>
  <c r="Z243"/>
  <c r="AA243"/>
  <c r="AB243"/>
  <c r="AC243"/>
  <c r="AD243"/>
  <c r="AE243"/>
  <c r="AF243"/>
  <c r="AG243"/>
  <c r="AH243"/>
  <c r="AI243"/>
  <c r="AJ243"/>
  <c r="AK243"/>
  <c r="I244"/>
  <c r="J244"/>
  <c r="K244"/>
  <c r="L244"/>
  <c r="M244"/>
  <c r="N244"/>
  <c r="P244"/>
  <c r="Q244"/>
  <c r="R244"/>
  <c r="S244"/>
  <c r="T244"/>
  <c r="U244"/>
  <c r="V244"/>
  <c r="W244"/>
  <c r="X244"/>
  <c r="Y244"/>
  <c r="Z244"/>
  <c r="AA244"/>
  <c r="AB244"/>
  <c r="AC244"/>
  <c r="AD244"/>
  <c r="AE244"/>
  <c r="AF244"/>
  <c r="AG244"/>
  <c r="AH244"/>
  <c r="AI244"/>
  <c r="AJ244"/>
  <c r="AK244"/>
  <c r="I245"/>
  <c r="J245"/>
  <c r="K245"/>
  <c r="L245"/>
  <c r="M245"/>
  <c r="N245"/>
  <c r="P245"/>
  <c r="Q245"/>
  <c r="R245"/>
  <c r="S245"/>
  <c r="T245"/>
  <c r="U245"/>
  <c r="V245"/>
  <c r="W245"/>
  <c r="X245"/>
  <c r="Y245"/>
  <c r="Z245"/>
  <c r="AA245"/>
  <c r="AB245"/>
  <c r="AC245"/>
  <c r="AD245"/>
  <c r="AE245"/>
  <c r="AF245"/>
  <c r="AG245"/>
  <c r="AH245"/>
  <c r="AI245"/>
  <c r="AJ245"/>
  <c r="AK245"/>
  <c r="I246"/>
  <c r="J246"/>
  <c r="K246"/>
  <c r="L246"/>
  <c r="M246"/>
  <c r="N246"/>
  <c r="P246"/>
  <c r="Q246"/>
  <c r="R246"/>
  <c r="S246"/>
  <c r="T246"/>
  <c r="U246"/>
  <c r="V246"/>
  <c r="W246"/>
  <c r="X246"/>
  <c r="Y246"/>
  <c r="Z246"/>
  <c r="AA246"/>
  <c r="AB246"/>
  <c r="AC246"/>
  <c r="AD246"/>
  <c r="AE246"/>
  <c r="AF246"/>
  <c r="AG246"/>
  <c r="AH246"/>
  <c r="AI246"/>
  <c r="AJ246"/>
  <c r="AK246"/>
  <c r="I247"/>
  <c r="J247"/>
  <c r="K247"/>
  <c r="L247"/>
  <c r="M247"/>
  <c r="N247"/>
  <c r="P247"/>
  <c r="R247"/>
  <c r="S247"/>
  <c r="T247"/>
  <c r="U247"/>
  <c r="V247"/>
  <c r="W247"/>
  <c r="X247"/>
  <c r="Y247"/>
  <c r="Z247"/>
  <c r="AA247"/>
  <c r="AB247"/>
  <c r="AC247"/>
  <c r="AD247"/>
  <c r="AE247"/>
  <c r="AF247"/>
  <c r="AG247"/>
  <c r="AH247"/>
  <c r="AI247"/>
  <c r="AK247"/>
  <c r="I248"/>
  <c r="J248"/>
  <c r="K248"/>
  <c r="L248"/>
  <c r="M248"/>
  <c r="N248"/>
  <c r="P248"/>
  <c r="R248"/>
  <c r="S248"/>
  <c r="T248"/>
  <c r="U248"/>
  <c r="V248"/>
  <c r="W248"/>
  <c r="X248"/>
  <c r="Y248"/>
  <c r="Z248"/>
  <c r="AA248"/>
  <c r="AB248"/>
  <c r="AC248"/>
  <c r="AD248"/>
  <c r="AE248"/>
  <c r="AF248"/>
  <c r="AG248"/>
  <c r="AH248"/>
  <c r="AI248"/>
  <c r="AK248"/>
  <c r="I249"/>
  <c r="J249"/>
  <c r="K249"/>
  <c r="L249"/>
  <c r="M249"/>
  <c r="N249"/>
  <c r="P249"/>
  <c r="R249"/>
  <c r="S249"/>
  <c r="T249"/>
  <c r="U249"/>
  <c r="V249"/>
  <c r="W249"/>
  <c r="X249"/>
  <c r="Y249"/>
  <c r="Z249"/>
  <c r="AA249"/>
  <c r="AB249"/>
  <c r="AC249"/>
  <c r="AD249"/>
  <c r="AE249"/>
  <c r="AF249"/>
  <c r="AG249"/>
  <c r="AH249"/>
  <c r="AI249"/>
  <c r="AK249"/>
  <c r="I250"/>
  <c r="J250"/>
  <c r="K250"/>
  <c r="L250"/>
  <c r="M250"/>
  <c r="N250"/>
  <c r="P250"/>
  <c r="Q250"/>
  <c r="R250"/>
  <c r="S250"/>
  <c r="T250"/>
  <c r="U250"/>
  <c r="V250"/>
  <c r="W250"/>
  <c r="X250"/>
  <c r="Y250"/>
  <c r="Z250"/>
  <c r="AA250"/>
  <c r="AB250"/>
  <c r="AC250"/>
  <c r="AD250"/>
  <c r="AE250"/>
  <c r="AF250"/>
  <c r="AG250"/>
  <c r="AH250"/>
  <c r="AI250"/>
  <c r="AJ250"/>
  <c r="AK250"/>
  <c r="I251"/>
  <c r="J251"/>
  <c r="K251"/>
  <c r="L251"/>
  <c r="M251"/>
  <c r="N251"/>
  <c r="P251"/>
  <c r="Q251"/>
  <c r="R251"/>
  <c r="S251"/>
  <c r="T251"/>
  <c r="U251"/>
  <c r="V251"/>
  <c r="W251"/>
  <c r="X251"/>
  <c r="Y251"/>
  <c r="Z251"/>
  <c r="AA251"/>
  <c r="AB251"/>
  <c r="AC251"/>
  <c r="AD251"/>
  <c r="AE251"/>
  <c r="AF251"/>
  <c r="AG251"/>
  <c r="AH251"/>
  <c r="AI251"/>
  <c r="AJ251"/>
  <c r="AK251"/>
  <c r="AJ115"/>
  <c r="Q116"/>
  <c r="Q111"/>
  <c r="Q210"/>
  <c r="AJ190"/>
  <c r="AJ221"/>
  <c r="AJ248"/>
  <c r="Q182"/>
  <c r="AJ222"/>
  <c r="AJ249"/>
  <c r="AJ247"/>
  <c r="Q221"/>
  <c r="Q248"/>
  <c r="Q130"/>
  <c r="AJ110"/>
  <c r="L62" i="4"/>
  <c r="Q112" i="2"/>
  <c r="Q115"/>
  <c r="Q120"/>
  <c r="Q110"/>
  <c r="Q177"/>
  <c r="Q180"/>
  <c r="AJ220"/>
  <c r="Q222"/>
  <c r="Q175"/>
  <c r="Q249"/>
  <c r="Q247"/>
  <c r="Q220"/>
  <c r="G91" i="4"/>
  <c r="M91" s="1"/>
  <c r="N97" s="1"/>
  <c r="G20"/>
  <c r="G21"/>
  <c r="G24"/>
  <c r="G39"/>
  <c r="G50"/>
  <c r="J54"/>
  <c r="G22"/>
  <c r="G25"/>
  <c r="G40"/>
  <c r="G72"/>
  <c r="M72" s="1"/>
  <c r="N80" s="1"/>
  <c r="G64"/>
  <c r="M64" s="1"/>
  <c r="G62"/>
  <c r="M62" s="1"/>
  <c r="N69" s="1"/>
  <c r="M20" l="1"/>
  <c r="M38"/>
  <c r="N47" s="1"/>
  <c r="M83"/>
  <c r="N87" s="1"/>
  <c r="J84"/>
  <c r="L28"/>
  <c r="M28" s="1"/>
  <c r="N98" l="1"/>
  <c r="N110" s="1"/>
  <c r="N35"/>
</calcChain>
</file>

<file path=xl/sharedStrings.xml><?xml version="1.0" encoding="utf-8"?>
<sst xmlns="http://schemas.openxmlformats.org/spreadsheetml/2006/main" count="1488" uniqueCount="259">
  <si>
    <t>№ п/п</t>
  </si>
  <si>
    <t>Наименование ожидаемого результата реализации муниципальной программы (подпрограммы)</t>
  </si>
  <si>
    <t>Единица измерения</t>
  </si>
  <si>
    <t>План</t>
  </si>
  <si>
    <t>Факт</t>
  </si>
  <si>
    <t>ОТЧЕТ</t>
  </si>
  <si>
    <t>Наиме-нование показа-теля</t>
  </si>
  <si>
    <t>Финансовое обеспечение</t>
  </si>
  <si>
    <t>Целевой индикатор мероприятий муниципальной программы</t>
  </si>
  <si>
    <t>Код бюджетной классификации</t>
  </si>
  <si>
    <t>Источник</t>
  </si>
  <si>
    <t>Объем (рублей) &lt;2&gt;</t>
  </si>
  <si>
    <t>Наименование</t>
  </si>
  <si>
    <t>Значение</t>
  </si>
  <si>
    <t>всего</t>
  </si>
  <si>
    <t>всего &lt;6&gt;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</si>
  <si>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</si>
  <si>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</si>
  <si>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</si>
  <si>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</si>
  <si>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>Всего, из них расходы за счет:</t>
  </si>
  <si>
    <t>x</t>
  </si>
  <si>
    <t>1.1</t>
  </si>
  <si>
    <t>1.1.1</t>
  </si>
  <si>
    <t>1.1.2</t>
  </si>
  <si>
    <t>Наименование ведомственной целевой программы (далее - ВЦП)/основного мероприятия (далее - ОМ)</t>
  </si>
  <si>
    <t>Целевой индикатор реализации мероприятия муниципальной программы в рамках соответствующих ВЦП/ОМ (далее соответственно - целевой индикатор, мероприятие)</t>
  </si>
  <si>
    <t>Объем финансирования мероприятия, рублей</t>
  </si>
  <si>
    <t>Эффек-тив-ность реализации ВЦП/ОМ/под-программы муниципаль-ной программы (далее - подпрограмма)/ муниципаль-ной программы &lt;5&gt; (процентов)</t>
  </si>
  <si>
    <t>В том числе неисполненные обязательства года, предшествующего отчетному</t>
  </si>
  <si>
    <t>Неисполненные обязательства отчетного года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</si>
  <si>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</si>
  <si>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Мероприятия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</si>
  <si>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Мероприятие 1</t>
  </si>
  <si>
    <t>Целевой индикатор</t>
  </si>
  <si>
    <t>Эффективность реализации ОМ &lt;5&gt;</t>
  </si>
  <si>
    <t>Эффективность реализации подпрограммы № 1 &lt;5&gt;</t>
  </si>
  <si>
    <t>Эффективность реализации муниципальной программы по целевым индикаторам &lt;5&gt;</t>
  </si>
  <si>
    <t>РАСЧЕТ</t>
  </si>
  <si>
    <t>(наименование государственной программы)</t>
  </si>
  <si>
    <t>муниципальной программы:</t>
  </si>
  <si>
    <t>1. Расчет эффективности реализации муниципальной программы по целевым индикаторам реализации мероприятий</t>
  </si>
  <si>
    <t>Значение ожидаемого результата реализации муниципальной программы (подпрограммы)</t>
  </si>
  <si>
    <t>(подпрограмм):</t>
  </si>
  <si>
    <t>(наименование муниципальной программы)</t>
  </si>
  <si>
    <t>оценки эффективности реализации муниципальной программы Азовского немецкого национального муниципального района Омской области</t>
  </si>
  <si>
    <t xml:space="preserve">о реализации муниципальной программы Азовского немецкого национального муниципального района Омской области </t>
  </si>
  <si>
    <t xml:space="preserve">источника № 1 </t>
  </si>
  <si>
    <t>источника № 3</t>
  </si>
  <si>
    <t>источника № 4</t>
  </si>
  <si>
    <t>1.1.3</t>
  </si>
  <si>
    <t>1.1.4</t>
  </si>
  <si>
    <t>2.1</t>
  </si>
  <si>
    <t>2.1.1</t>
  </si>
  <si>
    <t>3.1</t>
  </si>
  <si>
    <t>3.1.1</t>
  </si>
  <si>
    <t>источника № 2</t>
  </si>
  <si>
    <t xml:space="preserve"> </t>
  </si>
  <si>
    <t>1</t>
  </si>
  <si>
    <t>10020</t>
  </si>
  <si>
    <t>01</t>
  </si>
  <si>
    <t>10010</t>
  </si>
  <si>
    <t>%</t>
  </si>
  <si>
    <t>ед.</t>
  </si>
  <si>
    <t xml:space="preserve">Согласовано: </t>
  </si>
  <si>
    <t>Комитет финансов и контроля Азовского немецкого национального муниципального района Омской области</t>
  </si>
  <si>
    <t>Степень достижения планового значения ожидаемого результата реализации муниципальной программы (подпрограммы) гр.6=гр.5/гр.4</t>
  </si>
  <si>
    <t>Степень достижения значения целевого индикатора (единиц) гр.7=гр.6/гр.5</t>
  </si>
  <si>
    <t>Уро-вень финан-сового обеспе-чения мероп-риятия (еди-ниц) графа 12 = (графа 10 - графа 9 + графа 11) / (графа 8 - графа 9)</t>
  </si>
  <si>
    <t>Эффек-тив-ность реализации мероп-риятия (еди-ниц)        графа 13 = графа 7 / графа 12</t>
  </si>
  <si>
    <t>Ожидаемые результаты реализации муниципальной программы</t>
  </si>
  <si>
    <t xml:space="preserve">Ожидаемые результаты реализации входящих в муниципальную программу подпрограмм </t>
  </si>
  <si>
    <t>Итоговая степень достижения плановых значений ожидаемых результатов реализации муниципальной программы</t>
  </si>
  <si>
    <t>2. Расчет степени достижения плановых значений ожидаемых результатов реализации муниципальной программы</t>
  </si>
  <si>
    <t xml:space="preserve">в том числе неисполненные обязательства года, предшествующего отчетному </t>
  </si>
  <si>
    <t xml:space="preserve">неисполненные обязательства отчетного года </t>
  </si>
  <si>
    <t>«Сохранение и развитие  культуры и этнотуризма в Азовском немецком национальном муниципальном районе Омской области»</t>
  </si>
  <si>
    <t>Муниципальная программа «Сохранение и развитие  культуры и этнотуризма в Азовском немецком национальном муниципальном районе Омской области»</t>
  </si>
  <si>
    <t>Подпрограмма «Сохранение и развитие культуры Азовского немецкого национального муниципального района Омской области»</t>
  </si>
  <si>
    <t>Подпрограмма «Развитие этнотуризма Азовского немецкого национального муниципального района Омской области»</t>
  </si>
  <si>
    <t>Цель муниципальной программы: Создание условий для сохранения и развития культуры и этнотуризма Азовского немецкого национального муниципального района Омской области</t>
  </si>
  <si>
    <t>Задача 1: Обеспечение сохранности и популяризация объектов культурного наследия Азовского немецкого национального муниципального района Омской области, расширение доступа населения к информационным ресурсам отрасли культуры</t>
  </si>
  <si>
    <t>Задача 2: Создание условий развития сферы этнотуризма</t>
  </si>
  <si>
    <t>Задача 3: Создание условий для сохранения нематериального культурного наследия народов Азовского немецкого национального муниципального района Омской области, развития самодеятельного художественного творчества и досуга населения</t>
  </si>
  <si>
    <t>Цель подпрограммы 1. Развитие и сохранение духовного наследия, участие в решениях социальных проблем, содействие улучшению социального состояния общества, путем предоставления гражданам качественных культурных услуг, формирование единого культурного пространства</t>
  </si>
  <si>
    <t>Основное мероприятие: Создание условий для формирования и удовлетворения культурных запросов и духовных потребностей для всех групп населения</t>
  </si>
  <si>
    <t>Мероприятие 1 : Организация участия и проведения фестивалей, конкурсов, выставок, мероприятий и иных творческих проектов муниципальными культурно-досуговыми учреждениями</t>
  </si>
  <si>
    <t>Мероприятие 2 :Создание условий для организации досуга и обеспечения жителей сельских поселений Азовского немецкого национального муниципального района Омской области услугами организаций культуры</t>
  </si>
  <si>
    <t>Мероприятие 3 :Содействие в оказании муниципальных услуг учреждениями Азовского немецкого национального муниципального района Омской области в сфере культуры в части выплаты заработной платы работникам муниципальных учреждений</t>
  </si>
  <si>
    <t>Мероприятие 4 :Сохранение, возрождение и развитие народных художественных промыслов и ремесел</t>
  </si>
  <si>
    <t>1.1.5</t>
  </si>
  <si>
    <t>Мероприятие 5 : Проведение мероприятий в сфере культуры для лиц с ограниченными возможностями</t>
  </si>
  <si>
    <t>Управление культуры Азовского ННМР Омской области</t>
  </si>
  <si>
    <t>1.Налоговых и неналоговых доходов, поступлений нецелевого характера (далее - источник № 1)</t>
  </si>
  <si>
    <t>2.Поступлений в местный бюджет целевого характера (далее - источник № 2)</t>
  </si>
  <si>
    <t>3. иных источников финансирования, предусмотренных законодательством (далее - источник №3)</t>
  </si>
  <si>
    <t>4. переходящего остатка бюджетных средств (далее - источник № 4)</t>
  </si>
  <si>
    <t>00000</t>
  </si>
  <si>
    <t>10040</t>
  </si>
  <si>
    <t>10050</t>
  </si>
  <si>
    <t>увеличить число платных посещений учреждений культурно-досугового типа</t>
  </si>
  <si>
    <t>чел.</t>
  </si>
  <si>
    <t>обеспечить долю обращений, жалоб потребителей, по которым приняты меры</t>
  </si>
  <si>
    <t>обеспечить долю музейных предметов и музейных коллекций, подлежащих учету</t>
  </si>
  <si>
    <t>обеспечить количество предметов, которые поступят в отчетном году в музеи Азовского района</t>
  </si>
  <si>
    <t>обеспечить число коллективов, имеющих звание «народный» («образцовый»)</t>
  </si>
  <si>
    <t>увеличить долю потребителей, удовлетворенных качеством и доступностью услуги (работы) учреждений культурно-досугового типа</t>
  </si>
  <si>
    <t>обеспечить количество клубных формирований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</si>
  <si>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</si>
  <si>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обеспечить число мастеров прикладников, получивших поддержку</t>
  </si>
  <si>
    <t>Количество проведенных мероприятий для лиц с ограниченными возможностями</t>
  </si>
  <si>
    <t>Основное мероприятие: Создание условий для информационно-библиотечного обслуживания населения</t>
  </si>
  <si>
    <t>Мероприятие 1 : Организация библиотечного обслуживания населения</t>
  </si>
  <si>
    <t>2.1.2</t>
  </si>
  <si>
    <t>Мероприятие 2 : Комплектование книжных фондов библиотек муниципальных образований Омской области</t>
  </si>
  <si>
    <t>2.1.3</t>
  </si>
  <si>
    <t>2.1.4</t>
  </si>
  <si>
    <t>Мероприятие 3 : Модернизация сельских библиотек</t>
  </si>
  <si>
    <t>увеличить обновляемость библиотечного фонда</t>
  </si>
  <si>
    <t>ед</t>
  </si>
  <si>
    <t>увеличить коэффициент активности пользования библиотекой</t>
  </si>
  <si>
    <t>количество посещений организаций культуры по отношению к уровню 2010 года</t>
  </si>
  <si>
    <t>L5193</t>
  </si>
  <si>
    <t>Задача 1 подпрограммы "Сохранение и развитие культуры Азовского немецкого национального муниципального района Омской области": Создание условий для организации досуга, развития народного творчества (промыслов, ремесел) и обеспечение жителей услугами учреждений культуры</t>
  </si>
  <si>
    <t>Задача 2 подпрограммы "Сохранение и развитие культуры Азовского немецкого национального муниципального района Омской области":Организация библиотечного обслуживания, комплектование и обеспечение сохранности библиотечных фондов</t>
  </si>
  <si>
    <t>Задача 3 подпрограммы "Сохранение и развитие культуры Азовского немецкого национального муниципального района Омской области": Предоставление дополнительного образования детям в муниципальных учреждениях дополнительного образования детей</t>
  </si>
  <si>
    <t>Основное мероприятие: Создание условий для развития и формирования системы дополнительного образования детей в сфере культуры</t>
  </si>
  <si>
    <t>Мероприятие 1 : Предоставление дополнительного образования детям</t>
  </si>
  <si>
    <t xml:space="preserve">обеспечить долю, одаренных детей и талантливой молодежи, привлекаемых к участию в фестивально-конкурсных мероприятиях на территории района и за его пределами, в общем числе, обучающихся детей в Азовской детской школе искусств
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</si>
  <si>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</si>
  <si>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обеспечить выполнение количества человеко-часов (отработанных педагогами МБУ ДО «Азовская ДШИ им. В.Я.Шпета»)</t>
  </si>
  <si>
    <t>чел-час</t>
  </si>
  <si>
    <t>Задача 4 подпрограммы "Сохранение и развитие культуры Азовского немецкого национального муниципального района Омской области": Организация централизованного финансово-экономического, бухгалтерского и хозяйственного обеспечения деятельности учреждений культуры</t>
  </si>
  <si>
    <t>4.1</t>
  </si>
  <si>
    <t>Основное мероприятие: Поддержка органов местного самоуправления по осуществлению полномочий в сфере культуры</t>
  </si>
  <si>
    <t>4.1.1</t>
  </si>
  <si>
    <t>Мероприятие 1 : Централизованное финансово-экономическое и хозяйственное обеспечение учреждений культуры</t>
  </si>
  <si>
    <t>4.1.2</t>
  </si>
  <si>
    <t>Мероприятие 2 :Расходы Азовского немецкого национального муниципального района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</si>
  <si>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доля обслуживаемых юридических лиц</t>
  </si>
  <si>
    <t>Доля работников муниципальных учреждений в сфере культуры, которым обеспечены гарантии</t>
  </si>
  <si>
    <t>4.1.3</t>
  </si>
  <si>
    <t>Мероприятие 3 : Осуществление функций руководства и управления в сфере установленных функций</t>
  </si>
  <si>
    <t>выполнение плана работ по исполнению полномочий в сфере культуры</t>
  </si>
  <si>
    <t>4.1.4</t>
  </si>
  <si>
    <t>Мероприятие 4 : Реализация прочих мероприятий</t>
  </si>
  <si>
    <t>Количество охваченных подведомственных учреждений культуры услугами по проведению независимой оценки качества условий оказания услуг организациями культуры</t>
  </si>
  <si>
    <t>19980</t>
  </si>
  <si>
    <t>19990</t>
  </si>
  <si>
    <t>Задача 5 подпрограммы "Сохранение и развитие культуры Азовского немецкого национального муниципального района Омской области": Сохранение, использование и популяризация объектов культурного наследия</t>
  </si>
  <si>
    <t>5.1</t>
  </si>
  <si>
    <t>Основное мероприятие: Создание условий для улучшения материально-технической базы учреждений культуры</t>
  </si>
  <si>
    <t>5.1.1</t>
  </si>
  <si>
    <t>Мероприятие 1 : Проведения текущих и капитальных ремонтов объектов культуры</t>
  </si>
  <si>
    <t>5.1.2</t>
  </si>
  <si>
    <t>Мероприятие 2 : Укрепление материально-технической базы учреждений культуры</t>
  </si>
  <si>
    <t>5.1.3</t>
  </si>
  <si>
    <t>Мероприятие 3 : Развитие и укрепление материально-технической базы муниципальных учреждений культурно-досугового типа, ремонтные работы (текущий ремонт) в отношении зданий муниципальных учреждений культурно-досугового типа, расположенных в населенных пунктах с численностью населения до 50 тысяч человек</t>
  </si>
  <si>
    <t>количество отремонтированных объектов культуры</t>
  </si>
  <si>
    <t>количество единиц приобретенных для пополнения (улучшения, модернизации) материально-технической базы учреждений культуры</t>
  </si>
  <si>
    <t>численность участников клубных формирований</t>
  </si>
  <si>
    <t>Итого по подпрограмме "Сохранение и развитие культуры Азовского немецкого национального муниципального района Омской области" муниципальной программы: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</si>
  <si>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Подпрограмма "Развитие этнотуризма Азовского немецкого национального муниципального района Омской области"</t>
  </si>
  <si>
    <t>Цель подпрограммы 2: Развитие и сохранение духовного наследия по средствам формирования единого культурного пространства, использование новых технологий, инновационных подходов в сохранении культуры различных этносов, проживающих на территории района</t>
  </si>
  <si>
    <t>Задача 1 подпрограммы "Развитие этнотуризма Азовского немецкого национального муниципального района Омской области": Развитие этнотуризма с целью сохранения традиций и обычаев традиционно проживающих народов на территории Азовского немецкого национального муниципального района Омской области</t>
  </si>
  <si>
    <t>Основное мероприятие: Создание условий для развития этнотуризма Азовского немецкого национального муниципального района Омской области</t>
  </si>
  <si>
    <t>Мероприятие: модернизация туристических объектов</t>
  </si>
  <si>
    <t>Итого по подпрограмме "Развитие этнотуризма Азовского немецкого национального муниципального района Омской области" муниципальной программы: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</si>
  <si>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ВСЕГО по муниципальной программе: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</si>
  <si>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обеспечить долю потребителей, удовлетворенных качеством и доступностью услуг, предоставляемых в сфере туризма</t>
  </si>
  <si>
    <t>Мероприятие 4: Поддержка отрасли культуры (выплата денежного поощрения лучшим муниципальным учреждениям культуры, находящимся на территориях сельских поселений Азовского немецкого национального муниципального района Омской области, и их работникам)</t>
  </si>
  <si>
    <t>Эффективность реализации подпрограммы № 2 &lt;5&gt;</t>
  </si>
  <si>
    <t>Ожидаемые результаты реализации Подпрограммы «Сохранение и развитие культуры Азовского немецкого национального муниципального района Омской области»</t>
  </si>
  <si>
    <t>Ожидаемые результаты реализации Подпрограммы «Развитие этнотуризма Азовского немецкого национального муниципального района Омской области»</t>
  </si>
  <si>
    <t>РЦД</t>
  </si>
  <si>
    <t>МУЗЕЙ</t>
  </si>
  <si>
    <t>ДШИ</t>
  </si>
  <si>
    <t>БИБЛИОТЕКА</t>
  </si>
  <si>
    <t>ЯЯЯЯ</t>
  </si>
  <si>
    <t>СВОД</t>
  </si>
  <si>
    <t xml:space="preserve">Директор КУ "ЦБУК" Азовского ННМР Омской области </t>
  </si>
  <si>
    <t xml:space="preserve">______________________ </t>
  </si>
  <si>
    <t>2.1.5</t>
  </si>
  <si>
    <t>Мероприятие 5: Государственная поддержка отрасли культуры за счет средств резервного фонда Правительства российской Федерации (комплектование книжных фондов библиотек муниципальных образований Омской области)</t>
  </si>
  <si>
    <t xml:space="preserve">источника № 2 </t>
  </si>
  <si>
    <t>Обновляемость книжных фондов общедоступных(публичных) библиотек муниципальных образований Омской области</t>
  </si>
  <si>
    <t>3.1.2.</t>
  </si>
  <si>
    <t>Мероприятие 2:  Приобретение музыкальных инструментов, обрудования и материалов для муниципальной детской школы искусств по видам искусств</t>
  </si>
  <si>
    <t>источника № 1</t>
  </si>
  <si>
    <t>Количество приобретенных музыкальных инструментов и оборудования в текущем году</t>
  </si>
  <si>
    <t>5.1.4</t>
  </si>
  <si>
    <t>5.1.5</t>
  </si>
  <si>
    <t>Мероприятие 4: Расходы на ремонт и материально-техническое оснащение объектов, находящихся в муниципальной собственности</t>
  </si>
  <si>
    <t>Мероприятие 5: Расходы на обеспечение развития и укрепления материально-технической базы муниципальных учреждений культурно-досугового типа</t>
  </si>
  <si>
    <t>Колическтво муниципальных учреждений культурно-досугового типа, в которых был проведен ремонт</t>
  </si>
  <si>
    <t>6</t>
  </si>
  <si>
    <t>6.1</t>
  </si>
  <si>
    <t>6.1.1</t>
  </si>
  <si>
    <t>Задача 6 подпрограммы "Сохранение и развитие культуры Азовского немецкого национального муниципального района Омской области": Создание условий для удовлетворения потребностей населения Азовского района Омской области  в услугах по обеспечению доступа к объектам культурного наследия</t>
  </si>
  <si>
    <t>Основное мероприятие 6: Поддержка отрасли культуры(реализация меропритяия, направленного на достижение целей федерального проекта "Творческие люди")</t>
  </si>
  <si>
    <t>Мероприятие 1: Выплата денежного поощрения  лучшим муниципальным учреждениям культуры, находящимся на территориях сельских поселений  Азовского немецкого национального муниципального района Омской области, и их работникам</t>
  </si>
  <si>
    <t>х</t>
  </si>
  <si>
    <t>Количество учреждений, получивших денежное поощрение лучшим муниципальным учреждениям культуры, находящимся на территориях сельских  поселений Азовского района Омской области</t>
  </si>
  <si>
    <t>В.А. Столярова</t>
  </si>
  <si>
    <t>М.В. Тарасова</t>
  </si>
  <si>
    <t xml:space="preserve">Начальник Управления культуры Азовского ННМР Омской области ___________________________ </t>
  </si>
  <si>
    <t>70910</t>
  </si>
  <si>
    <t>А2</t>
  </si>
  <si>
    <t>55196</t>
  </si>
  <si>
    <t>увеличить долю музейных предметов,  внесенных в электронный каталог</t>
  </si>
  <si>
    <t>Количество муниципальных учреждений в сфере культуры, в которых был проведен ремонт</t>
  </si>
  <si>
    <t>Основное мероприятие: Поддержка отрасли культуры(реализация меропритяия, направленного на достижение целей федерального проекта "Творческие люди")</t>
  </si>
  <si>
    <t>L4671</t>
  </si>
  <si>
    <t>71470 S1470</t>
  </si>
  <si>
    <t>L519Б</t>
  </si>
  <si>
    <t>71700 S1700</t>
  </si>
  <si>
    <t>-</t>
  </si>
  <si>
    <t>Увеличение числа посещений учреждений культурно-досугового типа</t>
  </si>
  <si>
    <t>чел</t>
  </si>
  <si>
    <t>Увеличение доли муниципальных объектов культуры, в которых были проведены текущие (капитальные) ремонты</t>
  </si>
  <si>
    <t>Обеспечение количества посещений объектов культуры туристами</t>
  </si>
  <si>
    <t>Обеспечение возможности обучения в Азовской детской школе искусств</t>
  </si>
  <si>
    <t>Увеличение доли учреждений культуры, в которых проведено обновление материально-технической базы в отчетный период</t>
  </si>
  <si>
    <t>Обеспечение увеличения числа участников клубных формирований</t>
  </si>
  <si>
    <t>Увеличение числа посещений  районного музея</t>
  </si>
  <si>
    <t>Увеличение доли потребителей, удовлетворенных качеством и доступностью услуг, предоставленных районным музеем</t>
  </si>
  <si>
    <t>Увеличение числа посещений МБУК "МБОАР"</t>
  </si>
  <si>
    <t>Увеличение доли потребителей, удовлетворенных качеством и доступностью услуги, предоставляемых библиотеками района</t>
  </si>
  <si>
    <t>Увеличение доли потребителей, удовлетворенных качеством и доступностью услуги , предоставляемых Азовской школой искусств</t>
  </si>
  <si>
    <t>Обеспечение роста организованных туристических туров</t>
  </si>
  <si>
    <t>7.</t>
  </si>
  <si>
    <t>Задача 7 подпрограммы Обеспечение качественно нового уровня инфраструктуры и материально-технической базы учреждений в сфере культуры"</t>
  </si>
  <si>
    <t>7.1.</t>
  </si>
  <si>
    <t>Основное мероприятие 7: "Реализация мероприятий, направленных на достижение целей федерального проекта "Культурная среда"</t>
  </si>
  <si>
    <t>7.1.1.</t>
  </si>
  <si>
    <t>Мероприятие 1: Реконструкция и (или) капитальный ремонт муниципальных музеев</t>
  </si>
  <si>
    <t>7.1.2.</t>
  </si>
  <si>
    <t>Мероприятие 2: Техническое оснащение муниципальных музеев</t>
  </si>
  <si>
    <t>А1</t>
  </si>
  <si>
    <t>55970</t>
  </si>
  <si>
    <t>55900</t>
  </si>
  <si>
    <t>Отношение объема выполненных работ (оказанных услуг) к общему объему</t>
  </si>
  <si>
    <t>Количество оснащенных муниципальных музеев</t>
  </si>
  <si>
    <t>Основное мероприятие: "Реализация мероприятий, направленных на достижение целей федерального проекта "Культурная среда"</t>
  </si>
  <si>
    <t>Х</t>
  </si>
  <si>
    <t>на 31 декабря 2024 года</t>
  </si>
  <si>
    <t>7.1.3.</t>
  </si>
  <si>
    <t>7.1.4.</t>
  </si>
  <si>
    <t>Мероприятие 3 : Приобретение музыкальных инструментов, оборудования и материалов для муниципальной детской школы искусств по видам искусств</t>
  </si>
  <si>
    <t>КМУК "АРИКМ" Азовского немецкого национального муниципального района Омской области</t>
  </si>
  <si>
    <t>МБУ ДО "Азовская ДШИ им. В.Я.Шпета"</t>
  </si>
  <si>
    <t>МБУК "МБОАР"</t>
  </si>
  <si>
    <t>Переоснащены муниципальные библиотеки по модельному стандарту</t>
  </si>
  <si>
    <t>55198</t>
  </si>
  <si>
    <t>54540</t>
  </si>
  <si>
    <t>Мероприятие 4: Создание модельных библиотек в муниципальных образованиях Омской области</t>
  </si>
  <si>
    <t>за 2024 год</t>
  </si>
  <si>
    <t xml:space="preserve">Приложение № 2 к постановлению Администрации Азовского немецкого национального муниципального района Омской области
от 21.05.2025 № 328
</t>
  </si>
  <si>
    <t xml:space="preserve">Приложение № 3 к постановлению Администрации Азовского немецкого национального муниципального района Омской области
от 21.05.2025 № 328
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</si>
</sst>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70" formatCode="#,##0.00\ _₽"/>
    <numFmt numFmtId="171" formatCode="00;&quot;&quot;;00"/>
    <numFmt numFmtId="178" formatCode="0.0"/>
  </numFmts>
  <fonts count="1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7">
    <xf numFmtId="0" fontId="0" fillId="0" borderId="0" xfId="0"/>
    <xf numFmtId="0" fontId="9" fillId="0" borderId="0" xfId="0" applyFont="1" applyAlignment="1">
      <alignment horizontal="center"/>
    </xf>
    <xf numFmtId="0" fontId="0" fillId="0" borderId="0" xfId="0"/>
    <xf numFmtId="0" fontId="10" fillId="0" borderId="1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1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170" fontId="10" fillId="0" borderId="1" xfId="0" applyNumberFormat="1" applyFont="1" applyBorder="1" applyAlignment="1">
      <alignment horizontal="center" vertical="top" wrapText="1"/>
    </xf>
    <xf numFmtId="0" fontId="12" fillId="0" borderId="1" xfId="0" applyFont="1" applyBorder="1"/>
    <xf numFmtId="170" fontId="13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10" fillId="0" borderId="0" xfId="0" applyFont="1" applyBorder="1" applyAlignment="1">
      <alignment vertical="top" wrapText="1"/>
    </xf>
    <xf numFmtId="0" fontId="13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/>
    <xf numFmtId="0" fontId="10" fillId="0" borderId="1" xfId="0" applyFont="1" applyBorder="1" applyAlignment="1">
      <alignment vertical="top" wrapText="1"/>
    </xf>
    <xf numFmtId="4" fontId="6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vertical="top" wrapText="1"/>
    </xf>
    <xf numFmtId="170" fontId="13" fillId="3" borderId="1" xfId="0" applyNumberFormat="1" applyFont="1" applyFill="1" applyBorder="1" applyAlignment="1">
      <alignment horizontal="center" wrapText="1"/>
    </xf>
    <xf numFmtId="170" fontId="13" fillId="4" borderId="1" xfId="0" applyNumberFormat="1" applyFont="1" applyFill="1" applyBorder="1" applyAlignment="1">
      <alignment horizontal="center" wrapText="1"/>
    </xf>
    <xf numFmtId="2" fontId="13" fillId="5" borderId="1" xfId="0" applyNumberFormat="1" applyFont="1" applyFill="1" applyBorder="1" applyAlignment="1">
      <alignment horizontal="center" wrapText="1"/>
    </xf>
    <xf numFmtId="0" fontId="0" fillId="2" borderId="0" xfId="0" applyFill="1"/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170" fontId="10" fillId="0" borderId="1" xfId="0" applyNumberFormat="1" applyFont="1" applyBorder="1" applyAlignment="1">
      <alignment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/>
    <xf numFmtId="0" fontId="10" fillId="2" borderId="1" xfId="0" applyFont="1" applyFill="1" applyBorder="1" applyAlignment="1">
      <alignment wrapText="1"/>
    </xf>
    <xf numFmtId="0" fontId="10" fillId="0" borderId="2" xfId="0" applyFont="1" applyFill="1" applyBorder="1" applyAlignment="1">
      <alignment vertical="top" wrapText="1"/>
    </xf>
    <xf numFmtId="170" fontId="11" fillId="0" borderId="2" xfId="0" applyNumberFormat="1" applyFont="1" applyFill="1" applyBorder="1" applyAlignment="1">
      <alignment vertical="top" wrapText="1"/>
    </xf>
    <xf numFmtId="170" fontId="11" fillId="0" borderId="1" xfId="0" applyNumberFormat="1" applyFont="1" applyFill="1" applyBorder="1" applyAlignment="1">
      <alignment vertical="top" wrapText="1"/>
    </xf>
    <xf numFmtId="0" fontId="0" fillId="0" borderId="0" xfId="0" applyFill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0" fontId="4" fillId="0" borderId="5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1" fillId="0" borderId="1" xfId="0" applyFont="1" applyFill="1" applyBorder="1" applyAlignment="1">
      <alignment horizontal="center" vertical="center" wrapText="1"/>
    </xf>
    <xf numFmtId="0" fontId="14" fillId="0" borderId="0" xfId="0" applyFont="1" applyFill="1"/>
    <xf numFmtId="170" fontId="4" fillId="0" borderId="1" xfId="0" applyNumberFormat="1" applyFont="1" applyFill="1" applyBorder="1" applyAlignment="1">
      <alignment vertical="top" wrapText="1"/>
    </xf>
    <xf numFmtId="170" fontId="4" fillId="0" borderId="2" xfId="0" applyNumberFormat="1" applyFont="1" applyFill="1" applyBorder="1" applyAlignment="1">
      <alignment vertical="top" wrapText="1"/>
    </xf>
    <xf numFmtId="0" fontId="10" fillId="0" borderId="6" xfId="0" applyFont="1" applyBorder="1"/>
    <xf numFmtId="0" fontId="10" fillId="0" borderId="1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43" fontId="10" fillId="0" borderId="4" xfId="1" applyFont="1" applyBorder="1" applyAlignment="1">
      <alignment vertical="center" wrapText="1"/>
    </xf>
    <xf numFmtId="43" fontId="1" fillId="2" borderId="1" xfId="1" applyFont="1" applyFill="1" applyBorder="1" applyAlignment="1">
      <alignment horizontal="center" vertical="center"/>
    </xf>
    <xf numFmtId="0" fontId="11" fillId="2" borderId="0" xfId="0" applyFont="1" applyFill="1"/>
    <xf numFmtId="4" fontId="6" fillId="2" borderId="0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/>
    </xf>
    <xf numFmtId="43" fontId="10" fillId="2" borderId="1" xfId="0" applyNumberFormat="1" applyFont="1" applyFill="1" applyBorder="1" applyAlignment="1">
      <alignment horizontal="center" vertical="top" wrapText="1"/>
    </xf>
    <xf numFmtId="2" fontId="10" fillId="2" borderId="1" xfId="0" applyNumberFormat="1" applyFont="1" applyFill="1" applyBorder="1" applyAlignment="1">
      <alignment horizontal="center" vertical="top" wrapText="1"/>
    </xf>
    <xf numFmtId="43" fontId="10" fillId="2" borderId="1" xfId="1" applyFont="1" applyFill="1" applyBorder="1" applyAlignment="1">
      <alignment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/>
    <xf numFmtId="0" fontId="12" fillId="0" borderId="0" xfId="0" applyFont="1" applyFill="1"/>
    <xf numFmtId="0" fontId="1" fillId="0" borderId="1" xfId="0" applyFont="1" applyBorder="1" applyAlignment="1">
      <alignment vertical="top" wrapText="1"/>
    </xf>
    <xf numFmtId="170" fontId="4" fillId="0" borderId="5" xfId="0" applyNumberFormat="1" applyFont="1" applyFill="1" applyBorder="1" applyAlignment="1">
      <alignment horizontal="right" vertical="top" wrapText="1"/>
    </xf>
    <xf numFmtId="170" fontId="10" fillId="0" borderId="1" xfId="0" applyNumberFormat="1" applyFont="1" applyBorder="1" applyAlignment="1">
      <alignment horizontal="center" vertical="center" wrapText="1"/>
    </xf>
    <xf numFmtId="43" fontId="10" fillId="2" borderId="1" xfId="1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9" fillId="0" borderId="0" xfId="0" applyFont="1" applyFill="1" applyAlignment="1">
      <alignment horizontal="center"/>
    </xf>
    <xf numFmtId="0" fontId="0" fillId="6" borderId="0" xfId="0" applyFill="1"/>
    <xf numFmtId="0" fontId="10" fillId="6" borderId="1" xfId="0" applyFont="1" applyFill="1" applyBorder="1" applyAlignment="1">
      <alignment horizontal="center" vertical="top" wrapText="1"/>
    </xf>
    <xf numFmtId="0" fontId="10" fillId="6" borderId="1" xfId="0" applyFont="1" applyFill="1" applyBorder="1" applyAlignment="1">
      <alignment vertical="top" wrapText="1"/>
    </xf>
    <xf numFmtId="170" fontId="13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/>
    </xf>
    <xf numFmtId="0" fontId="11" fillId="0" borderId="7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1" fontId="5" fillId="0" borderId="4" xfId="0" applyNumberFormat="1" applyFont="1" applyFill="1" applyBorder="1" applyAlignment="1" applyProtection="1">
      <alignment horizontal="center" vertical="center"/>
      <protection hidden="1"/>
    </xf>
    <xf numFmtId="171" fontId="5" fillId="0" borderId="8" xfId="0" applyNumberFormat="1" applyFont="1" applyFill="1" applyBorder="1" applyAlignment="1" applyProtection="1">
      <alignment horizontal="center" vertical="center"/>
      <protection hidden="1"/>
    </xf>
    <xf numFmtId="171" fontId="5" fillId="0" borderId="2" xfId="0" applyNumberFormat="1" applyFont="1" applyFill="1" applyBorder="1" applyAlignment="1" applyProtection="1">
      <alignment horizontal="center" vertical="center"/>
      <protection hidden="1"/>
    </xf>
    <xf numFmtId="1" fontId="5" fillId="0" borderId="4" xfId="0" applyNumberFormat="1" applyFont="1" applyFill="1" applyBorder="1" applyAlignment="1" applyProtection="1">
      <alignment horizontal="center" vertical="center"/>
      <protection hidden="1"/>
    </xf>
    <xf numFmtId="1" fontId="5" fillId="0" borderId="8" xfId="0" applyNumberFormat="1" applyFont="1" applyFill="1" applyBorder="1" applyAlignment="1" applyProtection="1">
      <alignment horizontal="center" vertical="center"/>
      <protection hidden="1"/>
    </xf>
    <xf numFmtId="1" fontId="5" fillId="0" borderId="2" xfId="0" applyNumberFormat="1" applyFont="1" applyFill="1" applyBorder="1" applyAlignment="1" applyProtection="1">
      <alignment horizontal="center" vertical="center"/>
      <protection hidden="1"/>
    </xf>
    <xf numFmtId="49" fontId="5" fillId="0" borderId="4" xfId="0" applyNumberFormat="1" applyFont="1" applyFill="1" applyBorder="1" applyAlignment="1" applyProtection="1">
      <alignment horizontal="center" vertical="center"/>
      <protection hidden="1"/>
    </xf>
    <xf numFmtId="49" fontId="5" fillId="0" borderId="8" xfId="0" applyNumberFormat="1" applyFont="1" applyFill="1" applyBorder="1" applyAlignment="1" applyProtection="1">
      <alignment horizontal="center" vertical="center"/>
      <protection hidden="1"/>
    </xf>
    <xf numFmtId="49" fontId="5" fillId="0" borderId="2" xfId="0" applyNumberFormat="1" applyFont="1" applyFill="1" applyBorder="1" applyAlignment="1" applyProtection="1">
      <alignment horizontal="center" vertical="center"/>
      <protection hidden="1"/>
    </xf>
    <xf numFmtId="0" fontId="11" fillId="0" borderId="4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178" fontId="4" fillId="0" borderId="4" xfId="0" applyNumberFormat="1" applyFont="1" applyFill="1" applyBorder="1" applyAlignment="1">
      <alignment horizontal="center" vertical="top" wrapText="1"/>
    </xf>
    <xf numFmtId="178" fontId="4" fillId="0" borderId="8" xfId="0" applyNumberFormat="1" applyFont="1" applyFill="1" applyBorder="1" applyAlignment="1">
      <alignment horizontal="center" vertical="top" wrapText="1"/>
    </xf>
    <xf numFmtId="178" fontId="4" fillId="0" borderId="2" xfId="0" applyNumberFormat="1" applyFont="1" applyFill="1" applyBorder="1" applyAlignment="1">
      <alignment horizontal="center" vertical="top" wrapText="1"/>
    </xf>
    <xf numFmtId="178" fontId="11" fillId="0" borderId="4" xfId="0" applyNumberFormat="1" applyFont="1" applyFill="1" applyBorder="1" applyAlignment="1">
      <alignment horizontal="center" vertical="top" wrapText="1"/>
    </xf>
    <xf numFmtId="178" fontId="11" fillId="0" borderId="8" xfId="0" applyNumberFormat="1" applyFont="1" applyFill="1" applyBorder="1" applyAlignment="1">
      <alignment horizontal="center" vertical="top" wrapText="1"/>
    </xf>
    <xf numFmtId="178" fontId="11" fillId="0" borderId="2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top" wrapText="1"/>
    </xf>
    <xf numFmtId="2" fontId="4" fillId="0" borderId="8" xfId="0" applyNumberFormat="1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2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top" wrapText="1"/>
    </xf>
    <xf numFmtId="1" fontId="4" fillId="0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17" xfId="0" applyNumberFormat="1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49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8" xfId="0" applyFont="1" applyFill="1" applyBorder="1" applyAlignment="1">
      <alignment horizontal="center" vertical="top" wrapText="1"/>
    </xf>
    <xf numFmtId="49" fontId="1" fillId="0" borderId="18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24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9" fontId="1" fillId="0" borderId="28" xfId="0" applyNumberFormat="1" applyFont="1" applyFill="1" applyBorder="1" applyAlignment="1">
      <alignment horizontal="center" vertical="top" wrapText="1"/>
    </xf>
    <xf numFmtId="49" fontId="1" fillId="0" borderId="22" xfId="0" applyNumberFormat="1" applyFont="1" applyFill="1" applyBorder="1" applyAlignment="1">
      <alignment horizontal="center" vertical="top" wrapText="1"/>
    </xf>
    <xf numFmtId="49" fontId="1" fillId="0" borderId="26" xfId="0" applyNumberFormat="1" applyFont="1" applyFill="1" applyBorder="1" applyAlignment="1">
      <alignment horizontal="center" vertical="top" wrapText="1"/>
    </xf>
    <xf numFmtId="49" fontId="1" fillId="0" borderId="27" xfId="0" applyNumberFormat="1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top" wrapText="1"/>
    </xf>
    <xf numFmtId="0" fontId="14" fillId="0" borderId="7" xfId="0" applyFont="1" applyFill="1" applyBorder="1" applyAlignment="1">
      <alignment horizontal="center" vertical="top" wrapText="1"/>
    </xf>
    <xf numFmtId="0" fontId="14" fillId="0" borderId="23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 vertical="top" wrapText="1"/>
    </xf>
    <xf numFmtId="0" fontId="1" fillId="0" borderId="21" xfId="0" applyFont="1" applyFill="1" applyBorder="1" applyAlignment="1">
      <alignment horizontal="center" vertical="top" wrapText="1"/>
    </xf>
    <xf numFmtId="0" fontId="11" fillId="0" borderId="9" xfId="0" applyFont="1" applyFill="1" applyBorder="1" applyAlignment="1">
      <alignment horizontal="center" vertical="top" wrapText="1"/>
    </xf>
    <xf numFmtId="0" fontId="11" fillId="0" borderId="10" xfId="0" applyFont="1" applyFill="1" applyBorder="1" applyAlignment="1">
      <alignment horizontal="center" vertical="top" wrapText="1"/>
    </xf>
    <xf numFmtId="0" fontId="11" fillId="0" borderId="11" xfId="0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 wrapText="1"/>
    </xf>
    <xf numFmtId="0" fontId="11" fillId="0" borderId="16" xfId="0" applyFont="1" applyFill="1" applyBorder="1" applyAlignment="1">
      <alignment horizontal="center" vertical="top" wrapText="1"/>
    </xf>
    <xf numFmtId="0" fontId="0" fillId="0" borderId="7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wrapText="1"/>
    </xf>
    <xf numFmtId="0" fontId="15" fillId="0" borderId="15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23" xfId="0" applyFont="1" applyBorder="1" applyAlignment="1">
      <alignment horizontal="center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0" fillId="2" borderId="23" xfId="0" applyFont="1" applyFill="1" applyBorder="1" applyAlignment="1">
      <alignment horizontal="center" vertical="top" wrapText="1"/>
    </xf>
    <xf numFmtId="0" fontId="10" fillId="0" borderId="6" xfId="0" applyFont="1" applyBorder="1"/>
    <xf numFmtId="0" fontId="10" fillId="0" borderId="7" xfId="0" applyFont="1" applyBorder="1"/>
    <xf numFmtId="0" fontId="10" fillId="0" borderId="23" xfId="0" applyFont="1" applyBorder="1"/>
    <xf numFmtId="0" fontId="13" fillId="0" borderId="6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13" fillId="0" borderId="23" xfId="0" applyFont="1" applyBorder="1" applyAlignment="1">
      <alignment horizontal="center" wrapText="1"/>
    </xf>
    <xf numFmtId="0" fontId="10" fillId="0" borderId="1" xfId="0" applyFont="1" applyBorder="1"/>
    <xf numFmtId="2" fontId="10" fillId="2" borderId="4" xfId="0" applyNumberFormat="1" applyFont="1" applyFill="1" applyBorder="1" applyAlignment="1">
      <alignment horizontal="center" vertical="top" wrapText="1"/>
    </xf>
    <xf numFmtId="2" fontId="10" fillId="2" borderId="8" xfId="0" applyNumberFormat="1" applyFont="1" applyFill="1" applyBorder="1" applyAlignment="1">
      <alignment horizontal="center" vertical="top" wrapText="1"/>
    </xf>
    <xf numFmtId="2" fontId="10" fillId="2" borderId="2" xfId="0" applyNumberFormat="1" applyFont="1" applyFill="1" applyBorder="1" applyAlignment="1">
      <alignment horizontal="center" vertical="top" wrapText="1"/>
    </xf>
    <xf numFmtId="2" fontId="10" fillId="0" borderId="6" xfId="0" applyNumberFormat="1" applyFont="1" applyBorder="1" applyAlignment="1">
      <alignment horizontal="center" vertical="top" wrapText="1"/>
    </xf>
    <xf numFmtId="2" fontId="10" fillId="0" borderId="7" xfId="0" applyNumberFormat="1" applyFont="1" applyBorder="1" applyAlignment="1">
      <alignment horizontal="center" vertical="top" wrapText="1"/>
    </xf>
    <xf numFmtId="2" fontId="10" fillId="0" borderId="23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170" fontId="10" fillId="0" borderId="4" xfId="0" applyNumberFormat="1" applyFont="1" applyBorder="1" applyAlignment="1">
      <alignment horizontal="center" vertical="top" wrapText="1"/>
    </xf>
    <xf numFmtId="170" fontId="10" fillId="0" borderId="8" xfId="0" applyNumberFormat="1" applyFont="1" applyBorder="1" applyAlignment="1">
      <alignment horizontal="center" vertical="top" wrapText="1"/>
    </xf>
    <xf numFmtId="170" fontId="10" fillId="0" borderId="2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2" fontId="10" fillId="2" borderId="6" xfId="0" applyNumberFormat="1" applyFont="1" applyFill="1" applyBorder="1" applyAlignment="1">
      <alignment horizontal="center" vertical="top" wrapText="1"/>
    </xf>
    <xf numFmtId="2" fontId="10" fillId="2" borderId="7" xfId="0" applyNumberFormat="1" applyFont="1" applyFill="1" applyBorder="1" applyAlignment="1">
      <alignment horizontal="center" vertical="top" wrapText="1"/>
    </xf>
    <xf numFmtId="2" fontId="10" fillId="2" borderId="23" xfId="0" applyNumberFormat="1" applyFont="1" applyFill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2" fontId="10" fillId="7" borderId="7" xfId="0" applyNumberFormat="1" applyFont="1" applyFill="1" applyBorder="1" applyAlignment="1">
      <alignment horizontal="center" vertical="top" wrapText="1"/>
    </xf>
    <xf numFmtId="2" fontId="10" fillId="7" borderId="23" xfId="0" applyNumberFormat="1" applyFont="1" applyFill="1" applyBorder="1" applyAlignment="1">
      <alignment horizontal="center" vertical="top" wrapText="1"/>
    </xf>
    <xf numFmtId="2" fontId="13" fillId="7" borderId="6" xfId="0" applyNumberFormat="1" applyFont="1" applyFill="1" applyBorder="1" applyAlignment="1">
      <alignment horizontal="center"/>
    </xf>
    <xf numFmtId="2" fontId="13" fillId="7" borderId="2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6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23" xfId="0" applyFont="1" applyBorder="1" applyAlignment="1">
      <alignment horizontal="left"/>
    </xf>
    <xf numFmtId="0" fontId="9" fillId="0" borderId="0" xfId="0" applyFont="1" applyAlignment="1">
      <alignment horizontal="center"/>
    </xf>
    <xf numFmtId="0" fontId="9" fillId="0" borderId="15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6" xfId="0" applyFont="1" applyBorder="1" applyAlignment="1">
      <alignment horizontal="center" vertical="top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0" fontId="14" fillId="0" borderId="6" xfId="0" applyFont="1" applyFill="1" applyBorder="1" applyAlignment="1">
      <alignment wrapText="1"/>
    </xf>
    <xf numFmtId="0" fontId="14" fillId="0" borderId="7" xfId="0" applyFont="1" applyFill="1" applyBorder="1" applyAlignment="1">
      <alignment wrapText="1"/>
    </xf>
    <xf numFmtId="0" fontId="14" fillId="0" borderId="23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right" vertical="center"/>
    </xf>
    <xf numFmtId="0" fontId="1" fillId="0" borderId="2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center" vertical="center" wrapText="1"/>
    </xf>
    <xf numFmtId="49" fontId="7" fillId="0" borderId="32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49" fontId="7" fillId="0" borderId="3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3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/>
    <xf numFmtId="0" fontId="3" fillId="0" borderId="12" xfId="0" applyFont="1" applyFill="1" applyBorder="1" applyAlignment="1"/>
    <xf numFmtId="0" fontId="3" fillId="0" borderId="14" xfId="0" applyFont="1" applyFill="1" applyBorder="1" applyAlignment="1"/>
    <xf numFmtId="0" fontId="3" fillId="0" borderId="16" xfId="0" applyFont="1" applyFill="1" applyBorder="1" applyAlignment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/>
    </xf>
    <xf numFmtId="0" fontId="0" fillId="0" borderId="0" xfId="0" applyFill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BB258"/>
  <sheetViews>
    <sheetView view="pageBreakPreview" zoomScale="85" zoomScaleNormal="85" zoomScaleSheetLayoutView="85" workbookViewId="0">
      <pane xSplit="14" topLeftCell="AC1" activePane="topRight" state="frozen"/>
      <selection pane="topRight" sqref="A1:IV65536"/>
    </sheetView>
  </sheetViews>
  <sheetFormatPr defaultRowHeight="15"/>
  <cols>
    <col min="1" max="1" width="9.140625" style="40"/>
    <col min="2" max="2" width="33.7109375" style="40" customWidth="1"/>
    <col min="3" max="3" width="12.28515625" style="40" customWidth="1"/>
    <col min="4" max="4" width="3.42578125" style="40" bestFit="1" customWidth="1"/>
    <col min="5" max="6" width="3" style="40" bestFit="1" customWidth="1"/>
    <col min="7" max="7" width="6" style="40" bestFit="1" customWidth="1"/>
    <col min="8" max="8" width="19.5703125" style="40" hidden="1" customWidth="1"/>
    <col min="9" max="9" width="15.85546875" style="40" hidden="1" customWidth="1"/>
    <col min="10" max="10" width="16.5703125" style="40" hidden="1" customWidth="1"/>
    <col min="11" max="14" width="15.140625" style="40" hidden="1" customWidth="1"/>
    <col min="15" max="15" width="15.140625" style="40" customWidth="1"/>
    <col min="16" max="16" width="17.42578125" style="40" customWidth="1"/>
    <col min="17" max="17" width="18.42578125" style="40" customWidth="1"/>
    <col min="18" max="18" width="16.85546875" style="40" customWidth="1"/>
    <col min="19" max="19" width="11.7109375" style="40" customWidth="1"/>
    <col min="20" max="20" width="16" style="40" customWidth="1"/>
    <col min="21" max="21" width="11.42578125" style="40" customWidth="1"/>
    <col min="22" max="22" width="17.5703125" style="40" customWidth="1"/>
    <col min="23" max="23" width="11.7109375" style="40" customWidth="1"/>
    <col min="24" max="24" width="16" style="40" customWidth="1"/>
    <col min="25" max="25" width="11.42578125" style="40" customWidth="1"/>
    <col min="26" max="26" width="17.7109375" style="40" customWidth="1"/>
    <col min="27" max="27" width="11.7109375" style="40" customWidth="1"/>
    <col min="28" max="28" width="16" style="40" customWidth="1"/>
    <col min="29" max="29" width="11.42578125" style="40" customWidth="1"/>
    <col min="30" max="30" width="17.7109375" style="40" customWidth="1"/>
    <col min="31" max="31" width="11.7109375" style="40" customWidth="1"/>
    <col min="32" max="32" width="16" style="40" customWidth="1"/>
    <col min="33" max="33" width="11.42578125" style="40" customWidth="1"/>
    <col min="34" max="34" width="17.7109375" style="40" customWidth="1"/>
    <col min="35" max="35" width="11.7109375" style="40" customWidth="1"/>
    <col min="36" max="36" width="16" style="40" customWidth="1"/>
    <col min="37" max="37" width="11.42578125" style="40" customWidth="1"/>
    <col min="38" max="38" width="30.28515625" style="40" customWidth="1"/>
    <col min="39" max="40" width="9.140625" style="40"/>
    <col min="41" max="41" width="12.42578125" style="40" bestFit="1" customWidth="1"/>
    <col min="42" max="43" width="12.42578125" style="40" customWidth="1"/>
    <col min="44" max="44" width="15.42578125" style="40" customWidth="1"/>
    <col min="45" max="45" width="9.140625" style="40"/>
    <col min="46" max="46" width="15.42578125" style="40" customWidth="1"/>
    <col min="47" max="47" width="9.140625" style="40"/>
    <col min="48" max="48" width="15.42578125" style="40" customWidth="1"/>
    <col min="49" max="49" width="11.5703125" style="40" customWidth="1"/>
    <col min="50" max="50" width="15.42578125" style="40" customWidth="1"/>
    <col min="51" max="51" width="11.5703125" style="40" customWidth="1"/>
    <col min="52" max="52" width="0" style="40" hidden="1" customWidth="1"/>
    <col min="53" max="53" width="1.140625" style="40" hidden="1" customWidth="1"/>
    <col min="54" max="54" width="9.140625" style="40" hidden="1" customWidth="1"/>
    <col min="55" max="16384" width="9.140625" style="40"/>
  </cols>
  <sheetData>
    <row r="1" spans="1:51" ht="51" customHeight="1">
      <c r="AK1" s="264" t="s">
        <v>257</v>
      </c>
      <c r="AL1" s="265"/>
      <c r="AM1" s="265"/>
      <c r="AN1" s="265"/>
      <c r="AO1" s="265"/>
      <c r="AP1" s="265"/>
      <c r="AQ1" s="265"/>
      <c r="AR1" s="265"/>
      <c r="AS1" s="265"/>
      <c r="AT1" s="265"/>
      <c r="AU1" s="265"/>
      <c r="AV1" s="265"/>
      <c r="AW1" s="265"/>
      <c r="AX1" s="265"/>
      <c r="AY1" s="265"/>
    </row>
    <row r="3" spans="1:51" ht="18.75">
      <c r="B3" s="194" t="s">
        <v>5</v>
      </c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94"/>
      <c r="AG3" s="194"/>
      <c r="AH3" s="194"/>
      <c r="AI3" s="194"/>
      <c r="AJ3" s="194"/>
      <c r="AK3" s="194"/>
      <c r="AL3" s="194"/>
      <c r="AM3" s="194"/>
      <c r="AN3" s="194"/>
      <c r="AO3" s="194"/>
      <c r="AP3" s="194"/>
      <c r="AQ3" s="194"/>
      <c r="AR3" s="194"/>
      <c r="AS3" s="194"/>
      <c r="AT3" s="194"/>
      <c r="AU3" s="194"/>
      <c r="AV3" s="194"/>
      <c r="AW3" s="194"/>
      <c r="AX3" s="194"/>
    </row>
    <row r="4" spans="1:51" ht="18.75">
      <c r="B4" s="195" t="s">
        <v>46</v>
      </c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</row>
    <row r="5" spans="1:51" ht="18.75">
      <c r="B5" s="196" t="s">
        <v>76</v>
      </c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P5" s="196"/>
      <c r="AQ5" s="196"/>
      <c r="AR5" s="196"/>
      <c r="AS5" s="196"/>
      <c r="AT5" s="196"/>
      <c r="AU5" s="196"/>
      <c r="AV5" s="196"/>
      <c r="AW5" s="196"/>
      <c r="AX5" s="196"/>
    </row>
    <row r="6" spans="1:51">
      <c r="B6" s="197" t="s">
        <v>44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</row>
    <row r="7" spans="1:51" ht="18.75">
      <c r="B7" s="194" t="s">
        <v>245</v>
      </c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4"/>
      <c r="AM7" s="194"/>
      <c r="AN7" s="194"/>
      <c r="AO7" s="194"/>
      <c r="AP7" s="194"/>
      <c r="AQ7" s="194"/>
      <c r="AR7" s="194"/>
      <c r="AS7" s="194"/>
      <c r="AT7" s="194"/>
      <c r="AU7" s="194"/>
      <c r="AV7" s="194"/>
      <c r="AW7" s="194"/>
      <c r="AX7" s="194"/>
    </row>
    <row r="8" spans="1:51" ht="18.75"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T8" s="92"/>
      <c r="AV8" s="92"/>
      <c r="AX8" s="92"/>
    </row>
    <row r="9" spans="1:51" ht="31.5" customHeight="1">
      <c r="A9" s="108" t="s">
        <v>0</v>
      </c>
      <c r="B9" s="108" t="s">
        <v>6</v>
      </c>
      <c r="C9" s="134" t="s">
        <v>7</v>
      </c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5"/>
      <c r="AL9" s="134" t="s">
        <v>8</v>
      </c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5"/>
    </row>
    <row r="10" spans="1:51" ht="15" customHeight="1">
      <c r="A10" s="109"/>
      <c r="B10" s="109"/>
      <c r="C10" s="187" t="s">
        <v>9</v>
      </c>
      <c r="D10" s="188"/>
      <c r="E10" s="188"/>
      <c r="F10" s="188"/>
      <c r="G10" s="189"/>
      <c r="H10" s="108" t="s">
        <v>10</v>
      </c>
      <c r="I10" s="145" t="s">
        <v>11</v>
      </c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3"/>
      <c r="AJ10" s="193"/>
      <c r="AK10" s="146"/>
      <c r="AL10" s="108" t="s">
        <v>12</v>
      </c>
      <c r="AM10" s="108" t="s">
        <v>2</v>
      </c>
      <c r="AN10" s="134" t="s">
        <v>13</v>
      </c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5"/>
    </row>
    <row r="11" spans="1:51" ht="16.5" customHeight="1">
      <c r="A11" s="109"/>
      <c r="B11" s="109"/>
      <c r="C11" s="190"/>
      <c r="D11" s="191"/>
      <c r="E11" s="191"/>
      <c r="F11" s="191"/>
      <c r="G11" s="192"/>
      <c r="H11" s="109"/>
      <c r="I11" s="134" t="s">
        <v>14</v>
      </c>
      <c r="J11" s="135"/>
      <c r="K11" s="134">
        <v>2020</v>
      </c>
      <c r="L11" s="139"/>
      <c r="M11" s="139"/>
      <c r="N11" s="135"/>
      <c r="O11" s="93"/>
      <c r="P11" s="134" t="s">
        <v>14</v>
      </c>
      <c r="Q11" s="135"/>
      <c r="R11" s="134">
        <v>2020</v>
      </c>
      <c r="S11" s="139"/>
      <c r="T11" s="139"/>
      <c r="U11" s="135"/>
      <c r="V11" s="134">
        <v>2021</v>
      </c>
      <c r="W11" s="139"/>
      <c r="X11" s="139"/>
      <c r="Y11" s="135"/>
      <c r="Z11" s="134">
        <v>2022</v>
      </c>
      <c r="AA11" s="139"/>
      <c r="AB11" s="139"/>
      <c r="AC11" s="135"/>
      <c r="AD11" s="134">
        <v>2023</v>
      </c>
      <c r="AE11" s="139"/>
      <c r="AF11" s="139"/>
      <c r="AG11" s="135"/>
      <c r="AH11" s="134">
        <v>2024</v>
      </c>
      <c r="AI11" s="139"/>
      <c r="AJ11" s="139"/>
      <c r="AK11" s="135"/>
      <c r="AL11" s="109"/>
      <c r="AM11" s="109"/>
      <c r="AN11" s="145" t="s">
        <v>15</v>
      </c>
      <c r="AO11" s="146"/>
      <c r="AP11" s="145">
        <v>2020</v>
      </c>
      <c r="AQ11" s="146"/>
      <c r="AR11" s="134">
        <v>2021</v>
      </c>
      <c r="AS11" s="135"/>
      <c r="AT11" s="134">
        <v>2022</v>
      </c>
      <c r="AU11" s="135"/>
      <c r="AV11" s="134">
        <v>2023</v>
      </c>
      <c r="AW11" s="135"/>
      <c r="AX11" s="134">
        <v>2024</v>
      </c>
      <c r="AY11" s="135"/>
    </row>
    <row r="12" spans="1:51" ht="120" customHeight="1">
      <c r="A12" s="110"/>
      <c r="B12" s="110"/>
      <c r="C12" s="95" t="s">
        <v>16</v>
      </c>
      <c r="D12" s="134" t="s">
        <v>17</v>
      </c>
      <c r="E12" s="139"/>
      <c r="F12" s="139"/>
      <c r="G12" s="135"/>
      <c r="H12" s="110"/>
      <c r="I12" s="95" t="s">
        <v>18</v>
      </c>
      <c r="J12" s="95" t="s">
        <v>19</v>
      </c>
      <c r="K12" s="95" t="s">
        <v>18</v>
      </c>
      <c r="L12" s="95" t="s">
        <v>74</v>
      </c>
      <c r="M12" s="95" t="s">
        <v>19</v>
      </c>
      <c r="N12" s="95" t="s">
        <v>75</v>
      </c>
      <c r="O12" s="95"/>
      <c r="P12" s="95" t="s">
        <v>18</v>
      </c>
      <c r="Q12" s="95" t="s">
        <v>19</v>
      </c>
      <c r="R12" s="95" t="s">
        <v>18</v>
      </c>
      <c r="S12" s="95" t="s">
        <v>74</v>
      </c>
      <c r="T12" s="95" t="s">
        <v>19</v>
      </c>
      <c r="U12" s="95" t="s">
        <v>75</v>
      </c>
      <c r="V12" s="95" t="s">
        <v>18</v>
      </c>
      <c r="W12" s="95" t="s">
        <v>74</v>
      </c>
      <c r="X12" s="95" t="s">
        <v>19</v>
      </c>
      <c r="Y12" s="95" t="s">
        <v>75</v>
      </c>
      <c r="Z12" s="95" t="s">
        <v>18</v>
      </c>
      <c r="AA12" s="95" t="s">
        <v>74</v>
      </c>
      <c r="AB12" s="95" t="s">
        <v>19</v>
      </c>
      <c r="AC12" s="95" t="s">
        <v>75</v>
      </c>
      <c r="AD12" s="95" t="s">
        <v>18</v>
      </c>
      <c r="AE12" s="95" t="s">
        <v>74</v>
      </c>
      <c r="AF12" s="95" t="s">
        <v>19</v>
      </c>
      <c r="AG12" s="95" t="s">
        <v>75</v>
      </c>
      <c r="AH12" s="95" t="s">
        <v>18</v>
      </c>
      <c r="AI12" s="95" t="s">
        <v>74</v>
      </c>
      <c r="AJ12" s="95" t="s">
        <v>19</v>
      </c>
      <c r="AK12" s="95" t="s">
        <v>75</v>
      </c>
      <c r="AL12" s="110"/>
      <c r="AM12" s="110"/>
      <c r="AN12" s="95" t="s">
        <v>18</v>
      </c>
      <c r="AO12" s="95" t="s">
        <v>19</v>
      </c>
      <c r="AP12" s="95" t="s">
        <v>18</v>
      </c>
      <c r="AQ12" s="95" t="s">
        <v>19</v>
      </c>
      <c r="AR12" s="95" t="s">
        <v>18</v>
      </c>
      <c r="AS12" s="95" t="s">
        <v>19</v>
      </c>
      <c r="AT12" s="95" t="s">
        <v>18</v>
      </c>
      <c r="AU12" s="76" t="s">
        <v>19</v>
      </c>
      <c r="AV12" s="95" t="s">
        <v>18</v>
      </c>
      <c r="AW12" s="76" t="s">
        <v>19</v>
      </c>
      <c r="AX12" s="95" t="s">
        <v>18</v>
      </c>
      <c r="AY12" s="76" t="s">
        <v>19</v>
      </c>
    </row>
    <row r="13" spans="1:51" ht="15.75">
      <c r="A13" s="94">
        <v>1</v>
      </c>
      <c r="B13" s="94">
        <v>2</v>
      </c>
      <c r="C13" s="94">
        <v>3</v>
      </c>
      <c r="D13" s="181">
        <v>4</v>
      </c>
      <c r="E13" s="182"/>
      <c r="F13" s="182"/>
      <c r="G13" s="183"/>
      <c r="H13" s="94">
        <v>5</v>
      </c>
      <c r="I13" s="94">
        <v>6</v>
      </c>
      <c r="J13" s="94">
        <v>7</v>
      </c>
      <c r="K13" s="94">
        <v>8</v>
      </c>
      <c r="L13" s="94">
        <v>9</v>
      </c>
      <c r="M13" s="94">
        <v>10</v>
      </c>
      <c r="N13" s="94">
        <v>11</v>
      </c>
      <c r="O13" s="94"/>
      <c r="P13" s="94">
        <v>5</v>
      </c>
      <c r="Q13" s="94">
        <v>6</v>
      </c>
      <c r="R13" s="94">
        <v>7</v>
      </c>
      <c r="S13" s="94">
        <v>8</v>
      </c>
      <c r="T13" s="94">
        <v>9</v>
      </c>
      <c r="U13" s="94">
        <v>10</v>
      </c>
      <c r="V13" s="94">
        <v>11</v>
      </c>
      <c r="W13" s="94">
        <v>12</v>
      </c>
      <c r="X13" s="94">
        <v>13</v>
      </c>
      <c r="Y13" s="94">
        <v>14</v>
      </c>
      <c r="Z13" s="94">
        <v>15</v>
      </c>
      <c r="AA13" s="94">
        <v>16</v>
      </c>
      <c r="AB13" s="94">
        <v>17</v>
      </c>
      <c r="AC13" s="94">
        <v>18</v>
      </c>
      <c r="AD13" s="94">
        <v>15</v>
      </c>
      <c r="AE13" s="94">
        <v>16</v>
      </c>
      <c r="AF13" s="94">
        <v>17</v>
      </c>
      <c r="AG13" s="94">
        <v>18</v>
      </c>
      <c r="AH13" s="94">
        <v>15</v>
      </c>
      <c r="AI13" s="94">
        <v>16</v>
      </c>
      <c r="AJ13" s="94">
        <v>17</v>
      </c>
      <c r="AK13" s="94">
        <v>18</v>
      </c>
      <c r="AL13" s="94">
        <v>19</v>
      </c>
      <c r="AM13" s="94">
        <v>20</v>
      </c>
      <c r="AN13" s="94">
        <v>21</v>
      </c>
      <c r="AO13" s="94">
        <v>22</v>
      </c>
      <c r="AP13" s="94">
        <v>23</v>
      </c>
      <c r="AQ13" s="94">
        <v>24</v>
      </c>
      <c r="AR13" s="94">
        <v>25</v>
      </c>
      <c r="AS13" s="94">
        <v>26</v>
      </c>
      <c r="AT13" s="94">
        <v>27</v>
      </c>
      <c r="AU13" s="94">
        <v>28</v>
      </c>
      <c r="AV13" s="94">
        <v>27</v>
      </c>
      <c r="AW13" s="94">
        <v>28</v>
      </c>
      <c r="AX13" s="94">
        <v>27</v>
      </c>
      <c r="AY13" s="94">
        <v>28</v>
      </c>
    </row>
    <row r="14" spans="1:51" ht="15.75" customHeight="1">
      <c r="A14" s="266" t="s">
        <v>80</v>
      </c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  <c r="AI14" s="267"/>
      <c r="AJ14" s="267"/>
      <c r="AK14" s="267"/>
      <c r="AL14" s="267"/>
      <c r="AM14" s="267"/>
      <c r="AN14" s="267"/>
      <c r="AO14" s="267"/>
      <c r="AP14" s="267"/>
      <c r="AQ14" s="267"/>
      <c r="AR14" s="267"/>
      <c r="AS14" s="267"/>
      <c r="AT14" s="267"/>
      <c r="AU14" s="267"/>
      <c r="AV14" s="267"/>
      <c r="AW14" s="267"/>
      <c r="AX14" s="267"/>
      <c r="AY14" s="268"/>
    </row>
    <row r="15" spans="1:51" ht="15.75">
      <c r="A15" s="149" t="s">
        <v>81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  <c r="AF15" s="149"/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</row>
    <row r="16" spans="1:51" ht="15.75">
      <c r="A16" s="149" t="s">
        <v>82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49"/>
      <c r="Z16" s="149"/>
      <c r="AA16" s="149"/>
      <c r="AB16" s="149"/>
      <c r="AC16" s="149"/>
      <c r="AD16" s="149"/>
      <c r="AE16" s="149"/>
      <c r="AF16" s="149"/>
      <c r="AG16" s="149"/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</row>
    <row r="17" spans="1:52" ht="33" customHeight="1">
      <c r="A17" s="149" t="s">
        <v>83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</row>
    <row r="18" spans="1:52" ht="15.75">
      <c r="A18" s="148" t="s">
        <v>78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</row>
    <row r="19" spans="1:52" ht="15.75">
      <c r="A19" s="149" t="s">
        <v>84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</row>
    <row r="20" spans="1:52" ht="25.5">
      <c r="A20" s="150">
        <v>1</v>
      </c>
      <c r="B20" s="152" t="s">
        <v>123</v>
      </c>
      <c r="C20" s="152"/>
      <c r="D20" s="152"/>
      <c r="E20" s="152"/>
      <c r="F20" s="152"/>
      <c r="G20" s="152"/>
      <c r="H20" s="37" t="s">
        <v>20</v>
      </c>
      <c r="I20" s="38">
        <f>K20+R20</f>
        <v>81633867.460000008</v>
      </c>
      <c r="J20" s="39">
        <f>M20+T20</f>
        <v>81633867.460000008</v>
      </c>
      <c r="K20" s="38">
        <f t="shared" ref="K20:T20" si="0">K21+K22+K24</f>
        <v>40816933.730000004</v>
      </c>
      <c r="L20" s="38">
        <f t="shared" si="0"/>
        <v>0</v>
      </c>
      <c r="M20" s="38">
        <f t="shared" si="0"/>
        <v>40816933.730000004</v>
      </c>
      <c r="N20" s="38">
        <f t="shared" si="0"/>
        <v>0</v>
      </c>
      <c r="O20" s="37" t="s">
        <v>20</v>
      </c>
      <c r="P20" s="38">
        <f>P21+P22+P24</f>
        <v>200725872.11000001</v>
      </c>
      <c r="Q20" s="38">
        <f>Q21+Q22+Q24</f>
        <v>200385168.79000002</v>
      </c>
      <c r="R20" s="38">
        <f>R21+R22+R24</f>
        <v>40816933.730000004</v>
      </c>
      <c r="S20" s="38">
        <f t="shared" si="0"/>
        <v>0</v>
      </c>
      <c r="T20" s="51">
        <f t="shared" si="0"/>
        <v>40816933.730000004</v>
      </c>
      <c r="U20" s="38">
        <f t="shared" ref="U20:AK20" si="1">U21+U22+U24</f>
        <v>0</v>
      </c>
      <c r="V20" s="38">
        <f t="shared" si="1"/>
        <v>43519421.660000004</v>
      </c>
      <c r="W20" s="38">
        <f t="shared" si="1"/>
        <v>0</v>
      </c>
      <c r="X20" s="51">
        <f t="shared" si="1"/>
        <v>43219721.660000004</v>
      </c>
      <c r="Y20" s="38">
        <f t="shared" si="1"/>
        <v>0</v>
      </c>
      <c r="Z20" s="38">
        <f t="shared" si="1"/>
        <v>52084447.439999998</v>
      </c>
      <c r="AA20" s="38">
        <f t="shared" si="1"/>
        <v>0</v>
      </c>
      <c r="AB20" s="51">
        <f t="shared" si="1"/>
        <v>52084447.439999998</v>
      </c>
      <c r="AC20" s="38">
        <f t="shared" si="1"/>
        <v>0</v>
      </c>
      <c r="AD20" s="38">
        <f t="shared" si="1"/>
        <v>54467554.519999996</v>
      </c>
      <c r="AE20" s="38">
        <f t="shared" si="1"/>
        <v>0</v>
      </c>
      <c r="AF20" s="51">
        <f t="shared" si="1"/>
        <v>54441881.670000002</v>
      </c>
      <c r="AG20" s="38">
        <f t="shared" si="1"/>
        <v>0</v>
      </c>
      <c r="AH20" s="38">
        <f t="shared" si="1"/>
        <v>64305069.280000001</v>
      </c>
      <c r="AI20" s="38">
        <f t="shared" si="1"/>
        <v>0</v>
      </c>
      <c r="AJ20" s="51">
        <f t="shared" si="1"/>
        <v>64264065.960000001</v>
      </c>
      <c r="AK20" s="38">
        <f t="shared" si="1"/>
        <v>0</v>
      </c>
      <c r="AL20" s="110" t="s">
        <v>21</v>
      </c>
      <c r="AM20" s="110" t="s">
        <v>21</v>
      </c>
      <c r="AN20" s="110" t="s">
        <v>21</v>
      </c>
      <c r="AO20" s="110" t="s">
        <v>21</v>
      </c>
      <c r="AP20" s="110" t="s">
        <v>21</v>
      </c>
      <c r="AQ20" s="110" t="s">
        <v>21</v>
      </c>
      <c r="AR20" s="110" t="s">
        <v>21</v>
      </c>
      <c r="AS20" s="110" t="s">
        <v>21</v>
      </c>
      <c r="AT20" s="110" t="s">
        <v>21</v>
      </c>
      <c r="AU20" s="110" t="s">
        <v>21</v>
      </c>
      <c r="AV20" s="110" t="s">
        <v>21</v>
      </c>
      <c r="AW20" s="110" t="s">
        <v>21</v>
      </c>
      <c r="AX20" s="110" t="s">
        <v>21</v>
      </c>
      <c r="AY20" s="110" t="s">
        <v>21</v>
      </c>
    </row>
    <row r="21" spans="1:52" ht="95.25" customHeight="1">
      <c r="A21" s="151"/>
      <c r="B21" s="153"/>
      <c r="C21" s="153"/>
      <c r="D21" s="153"/>
      <c r="E21" s="153"/>
      <c r="F21" s="153"/>
      <c r="G21" s="153"/>
      <c r="H21" s="37" t="s">
        <v>93</v>
      </c>
      <c r="I21" s="38">
        <f t="shared" ref="I21:I84" si="2">K21+R21</f>
        <v>56728219.340000004</v>
      </c>
      <c r="J21" s="39">
        <f t="shared" ref="J21:J84" si="3">M21+T21</f>
        <v>56728219.340000004</v>
      </c>
      <c r="K21" s="39">
        <f t="shared" ref="K21:R22" si="4">K26</f>
        <v>28364109.670000002</v>
      </c>
      <c r="L21" s="39">
        <f t="shared" si="4"/>
        <v>0</v>
      </c>
      <c r="M21" s="39">
        <f t="shared" si="4"/>
        <v>28364109.670000002</v>
      </c>
      <c r="N21" s="39">
        <f t="shared" si="4"/>
        <v>0</v>
      </c>
      <c r="O21" s="37" t="s">
        <v>93</v>
      </c>
      <c r="P21" s="39">
        <f>P26</f>
        <v>115127843.36000001</v>
      </c>
      <c r="Q21" s="39">
        <f t="shared" ref="P21:Q24" si="5">Q26</f>
        <v>114787140.04000001</v>
      </c>
      <c r="R21" s="39">
        <f t="shared" si="4"/>
        <v>28364109.670000002</v>
      </c>
      <c r="S21" s="39">
        <f t="shared" ref="R21:T24" si="6">S26</f>
        <v>0</v>
      </c>
      <c r="T21" s="50">
        <f t="shared" si="6"/>
        <v>28364109.670000002</v>
      </c>
      <c r="U21" s="39">
        <f t="shared" ref="U21:X24" si="7">U26</f>
        <v>0</v>
      </c>
      <c r="V21" s="39">
        <f t="shared" si="7"/>
        <v>28941565.920000002</v>
      </c>
      <c r="W21" s="39">
        <f t="shared" si="7"/>
        <v>0</v>
      </c>
      <c r="X21" s="50">
        <f t="shared" si="7"/>
        <v>28641865.920000002</v>
      </c>
      <c r="Y21" s="39">
        <f t="shared" ref="Y21:AF24" si="8">Y26</f>
        <v>0</v>
      </c>
      <c r="Z21" s="39">
        <f t="shared" si="8"/>
        <v>32762865.890000001</v>
      </c>
      <c r="AA21" s="39">
        <f t="shared" si="8"/>
        <v>0</v>
      </c>
      <c r="AB21" s="50">
        <f t="shared" si="8"/>
        <v>32762865.890000001</v>
      </c>
      <c r="AC21" s="39">
        <f t="shared" si="8"/>
        <v>0</v>
      </c>
      <c r="AD21" s="39">
        <f t="shared" si="8"/>
        <v>20963541.09</v>
      </c>
      <c r="AE21" s="39">
        <f t="shared" si="8"/>
        <v>0</v>
      </c>
      <c r="AF21" s="50">
        <f t="shared" si="8"/>
        <v>20937868.240000002</v>
      </c>
      <c r="AG21" s="39">
        <f t="shared" ref="AG21:AK24" si="9">AG26</f>
        <v>0</v>
      </c>
      <c r="AH21" s="39">
        <f t="shared" si="9"/>
        <v>25059301.880000003</v>
      </c>
      <c r="AI21" s="39">
        <f t="shared" si="9"/>
        <v>0</v>
      </c>
      <c r="AJ21" s="50">
        <f t="shared" si="9"/>
        <v>25018298.560000002</v>
      </c>
      <c r="AK21" s="39">
        <f t="shared" si="9"/>
        <v>0</v>
      </c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</row>
    <row r="22" spans="1:52" ht="69.75" customHeight="1">
      <c r="A22" s="151"/>
      <c r="B22" s="153"/>
      <c r="C22" s="153"/>
      <c r="D22" s="153"/>
      <c r="E22" s="153"/>
      <c r="F22" s="153"/>
      <c r="G22" s="153"/>
      <c r="H22" s="37" t="s">
        <v>94</v>
      </c>
      <c r="I22" s="38">
        <f t="shared" si="2"/>
        <v>24905648.120000001</v>
      </c>
      <c r="J22" s="39">
        <f t="shared" si="3"/>
        <v>24905648.120000001</v>
      </c>
      <c r="K22" s="39">
        <f t="shared" si="4"/>
        <v>12452824.060000001</v>
      </c>
      <c r="L22" s="39">
        <f t="shared" si="4"/>
        <v>0</v>
      </c>
      <c r="M22" s="39">
        <f t="shared" si="4"/>
        <v>12452824.060000001</v>
      </c>
      <c r="N22" s="39">
        <f t="shared" si="4"/>
        <v>0</v>
      </c>
      <c r="O22" s="37" t="s">
        <v>94</v>
      </c>
      <c r="P22" s="39">
        <f t="shared" si="5"/>
        <v>85598028.75</v>
      </c>
      <c r="Q22" s="39">
        <f t="shared" si="5"/>
        <v>85598028.75</v>
      </c>
      <c r="R22" s="39">
        <f t="shared" si="4"/>
        <v>12452824.060000001</v>
      </c>
      <c r="S22" s="39">
        <f t="shared" si="6"/>
        <v>0</v>
      </c>
      <c r="T22" s="50">
        <f t="shared" si="6"/>
        <v>12452824.060000001</v>
      </c>
      <c r="U22" s="39">
        <f t="shared" si="7"/>
        <v>0</v>
      </c>
      <c r="V22" s="39">
        <f t="shared" si="7"/>
        <v>14577855.74</v>
      </c>
      <c r="W22" s="39">
        <f t="shared" si="7"/>
        <v>0</v>
      </c>
      <c r="X22" s="50">
        <f t="shared" si="7"/>
        <v>14577855.74</v>
      </c>
      <c r="Y22" s="39">
        <f t="shared" si="8"/>
        <v>0</v>
      </c>
      <c r="Z22" s="39">
        <f t="shared" si="8"/>
        <v>19321581.550000001</v>
      </c>
      <c r="AA22" s="39">
        <f t="shared" si="8"/>
        <v>0</v>
      </c>
      <c r="AB22" s="50">
        <f t="shared" si="8"/>
        <v>19321581.550000001</v>
      </c>
      <c r="AC22" s="39">
        <f t="shared" si="8"/>
        <v>0</v>
      </c>
      <c r="AD22" s="39">
        <f t="shared" si="8"/>
        <v>33504013.43</v>
      </c>
      <c r="AE22" s="39">
        <f t="shared" si="8"/>
        <v>0</v>
      </c>
      <c r="AF22" s="50">
        <f t="shared" si="8"/>
        <v>33504013.43</v>
      </c>
      <c r="AG22" s="39">
        <f t="shared" si="9"/>
        <v>0</v>
      </c>
      <c r="AH22" s="39">
        <f t="shared" si="9"/>
        <v>39245767.399999999</v>
      </c>
      <c r="AI22" s="39">
        <f t="shared" si="9"/>
        <v>0</v>
      </c>
      <c r="AJ22" s="50">
        <f t="shared" si="9"/>
        <v>39245767.399999999</v>
      </c>
      <c r="AK22" s="39">
        <f t="shared" si="9"/>
        <v>0</v>
      </c>
      <c r="AL22" s="111"/>
      <c r="AM22" s="11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  <c r="AX22" s="111"/>
      <c r="AY22" s="111"/>
    </row>
    <row r="23" spans="1:52" ht="79.5" customHeight="1">
      <c r="A23" s="151"/>
      <c r="B23" s="153"/>
      <c r="C23" s="153"/>
      <c r="D23" s="153"/>
      <c r="E23" s="153"/>
      <c r="F23" s="153"/>
      <c r="G23" s="153"/>
      <c r="H23" s="37" t="s">
        <v>95</v>
      </c>
      <c r="I23" s="38">
        <f t="shared" si="2"/>
        <v>0</v>
      </c>
      <c r="J23" s="39">
        <f t="shared" si="3"/>
        <v>0</v>
      </c>
      <c r="K23" s="39">
        <f t="shared" ref="K23:N24" si="10">K28</f>
        <v>0</v>
      </c>
      <c r="L23" s="39">
        <f t="shared" si="10"/>
        <v>0</v>
      </c>
      <c r="M23" s="39">
        <f t="shared" si="10"/>
        <v>0</v>
      </c>
      <c r="N23" s="39">
        <f t="shared" si="10"/>
        <v>0</v>
      </c>
      <c r="O23" s="37" t="s">
        <v>95</v>
      </c>
      <c r="P23" s="39">
        <f t="shared" si="5"/>
        <v>0</v>
      </c>
      <c r="Q23" s="39">
        <f t="shared" si="5"/>
        <v>0</v>
      </c>
      <c r="R23" s="39">
        <f t="shared" si="6"/>
        <v>0</v>
      </c>
      <c r="S23" s="39">
        <f t="shared" si="6"/>
        <v>0</v>
      </c>
      <c r="T23" s="50">
        <f t="shared" si="6"/>
        <v>0</v>
      </c>
      <c r="U23" s="39">
        <f t="shared" si="7"/>
        <v>0</v>
      </c>
      <c r="V23" s="39">
        <f t="shared" si="7"/>
        <v>0</v>
      </c>
      <c r="W23" s="39">
        <f t="shared" si="7"/>
        <v>0</v>
      </c>
      <c r="X23" s="50">
        <f t="shared" si="7"/>
        <v>0</v>
      </c>
      <c r="Y23" s="39">
        <f t="shared" si="8"/>
        <v>0</v>
      </c>
      <c r="Z23" s="39">
        <f t="shared" si="8"/>
        <v>0</v>
      </c>
      <c r="AA23" s="39">
        <f t="shared" si="8"/>
        <v>0</v>
      </c>
      <c r="AB23" s="50">
        <f t="shared" si="8"/>
        <v>0</v>
      </c>
      <c r="AC23" s="39">
        <f t="shared" si="8"/>
        <v>0</v>
      </c>
      <c r="AD23" s="39">
        <f t="shared" si="8"/>
        <v>0</v>
      </c>
      <c r="AE23" s="39">
        <f t="shared" si="8"/>
        <v>0</v>
      </c>
      <c r="AF23" s="50">
        <f t="shared" si="8"/>
        <v>0</v>
      </c>
      <c r="AG23" s="39">
        <f t="shared" si="9"/>
        <v>0</v>
      </c>
      <c r="AH23" s="39">
        <f t="shared" si="9"/>
        <v>0</v>
      </c>
      <c r="AI23" s="39">
        <f t="shared" si="9"/>
        <v>0</v>
      </c>
      <c r="AJ23" s="50">
        <f t="shared" si="9"/>
        <v>0</v>
      </c>
      <c r="AK23" s="39">
        <f t="shared" si="9"/>
        <v>0</v>
      </c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</row>
    <row r="24" spans="1:52" ht="54.75" customHeight="1">
      <c r="A24" s="151"/>
      <c r="B24" s="153"/>
      <c r="C24" s="153"/>
      <c r="D24" s="153"/>
      <c r="E24" s="153"/>
      <c r="F24" s="153"/>
      <c r="G24" s="153"/>
      <c r="H24" s="37" t="s">
        <v>96</v>
      </c>
      <c r="I24" s="38">
        <f t="shared" si="2"/>
        <v>0</v>
      </c>
      <c r="J24" s="39">
        <f t="shared" si="3"/>
        <v>0</v>
      </c>
      <c r="K24" s="39">
        <f t="shared" si="10"/>
        <v>0</v>
      </c>
      <c r="L24" s="39">
        <f t="shared" si="10"/>
        <v>0</v>
      </c>
      <c r="M24" s="39">
        <f t="shared" si="10"/>
        <v>0</v>
      </c>
      <c r="N24" s="39">
        <f t="shared" si="10"/>
        <v>0</v>
      </c>
      <c r="O24" s="37" t="s">
        <v>96</v>
      </c>
      <c r="P24" s="39">
        <f t="shared" si="5"/>
        <v>0</v>
      </c>
      <c r="Q24" s="39">
        <f t="shared" si="5"/>
        <v>0</v>
      </c>
      <c r="R24" s="39">
        <f t="shared" si="6"/>
        <v>0</v>
      </c>
      <c r="S24" s="39">
        <f t="shared" si="6"/>
        <v>0</v>
      </c>
      <c r="T24" s="50">
        <f t="shared" si="6"/>
        <v>0</v>
      </c>
      <c r="U24" s="39">
        <f t="shared" si="7"/>
        <v>0</v>
      </c>
      <c r="V24" s="39">
        <f t="shared" si="7"/>
        <v>0</v>
      </c>
      <c r="W24" s="39">
        <f t="shared" si="7"/>
        <v>0</v>
      </c>
      <c r="X24" s="50">
        <f t="shared" si="7"/>
        <v>0</v>
      </c>
      <c r="Y24" s="39">
        <f t="shared" si="8"/>
        <v>0</v>
      </c>
      <c r="Z24" s="39">
        <f t="shared" si="8"/>
        <v>0</v>
      </c>
      <c r="AA24" s="39">
        <f t="shared" si="8"/>
        <v>0</v>
      </c>
      <c r="AB24" s="50">
        <f t="shared" si="8"/>
        <v>0</v>
      </c>
      <c r="AC24" s="39">
        <f t="shared" si="8"/>
        <v>0</v>
      </c>
      <c r="AD24" s="39">
        <f t="shared" si="8"/>
        <v>0</v>
      </c>
      <c r="AE24" s="39">
        <f t="shared" si="8"/>
        <v>0</v>
      </c>
      <c r="AF24" s="50">
        <f t="shared" si="8"/>
        <v>0</v>
      </c>
      <c r="AG24" s="39">
        <f t="shared" si="9"/>
        <v>0</v>
      </c>
      <c r="AH24" s="39">
        <f t="shared" si="9"/>
        <v>0</v>
      </c>
      <c r="AI24" s="39">
        <f t="shared" si="9"/>
        <v>0</v>
      </c>
      <c r="AJ24" s="50">
        <f t="shared" si="9"/>
        <v>0</v>
      </c>
      <c r="AK24" s="39">
        <f t="shared" si="9"/>
        <v>0</v>
      </c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</row>
    <row r="25" spans="1:52" ht="25.5">
      <c r="A25" s="147" t="s">
        <v>22</v>
      </c>
      <c r="B25" s="141" t="s">
        <v>85</v>
      </c>
      <c r="C25" s="167" t="s">
        <v>21</v>
      </c>
      <c r="D25" s="99">
        <v>21</v>
      </c>
      <c r="E25" s="99" t="s">
        <v>58</v>
      </c>
      <c r="F25" s="99" t="s">
        <v>60</v>
      </c>
      <c r="G25" s="105" t="s">
        <v>97</v>
      </c>
      <c r="H25" s="41" t="s">
        <v>20</v>
      </c>
      <c r="I25" s="39">
        <f t="shared" si="2"/>
        <v>81633867.460000008</v>
      </c>
      <c r="J25" s="39">
        <f t="shared" si="3"/>
        <v>81633867.460000008</v>
      </c>
      <c r="K25" s="39">
        <f t="shared" ref="K25:T25" si="11">K26+K27+K28+K29</f>
        <v>40816933.730000004</v>
      </c>
      <c r="L25" s="39">
        <f t="shared" si="11"/>
        <v>0</v>
      </c>
      <c r="M25" s="39">
        <f t="shared" si="11"/>
        <v>40816933.730000004</v>
      </c>
      <c r="N25" s="39">
        <f t="shared" si="11"/>
        <v>0</v>
      </c>
      <c r="O25" s="41" t="s">
        <v>20</v>
      </c>
      <c r="P25" s="39">
        <f>P26+P27+P28+P29</f>
        <v>200725872.11000001</v>
      </c>
      <c r="Q25" s="39">
        <f>Q26+Q27+Q28+Q29</f>
        <v>200385168.79000002</v>
      </c>
      <c r="R25" s="39">
        <f t="shared" si="11"/>
        <v>40816933.730000004</v>
      </c>
      <c r="S25" s="39">
        <f t="shared" si="11"/>
        <v>0</v>
      </c>
      <c r="T25" s="50">
        <f t="shared" si="11"/>
        <v>40816933.730000004</v>
      </c>
      <c r="U25" s="39">
        <f t="shared" ref="U25:AK25" si="12">U26+U27+U28+U29</f>
        <v>0</v>
      </c>
      <c r="V25" s="39">
        <f t="shared" si="12"/>
        <v>43519421.660000004</v>
      </c>
      <c r="W25" s="39">
        <f t="shared" si="12"/>
        <v>0</v>
      </c>
      <c r="X25" s="50">
        <f t="shared" si="12"/>
        <v>43219721.660000004</v>
      </c>
      <c r="Y25" s="39">
        <f t="shared" si="12"/>
        <v>0</v>
      </c>
      <c r="Z25" s="39">
        <f t="shared" si="12"/>
        <v>52084447.439999998</v>
      </c>
      <c r="AA25" s="39">
        <f t="shared" si="12"/>
        <v>0</v>
      </c>
      <c r="AB25" s="50">
        <f t="shared" si="12"/>
        <v>52084447.439999998</v>
      </c>
      <c r="AC25" s="39">
        <f t="shared" si="12"/>
        <v>0</v>
      </c>
      <c r="AD25" s="39">
        <f t="shared" si="12"/>
        <v>54467554.519999996</v>
      </c>
      <c r="AE25" s="39">
        <f t="shared" si="12"/>
        <v>0</v>
      </c>
      <c r="AF25" s="50">
        <f t="shared" si="12"/>
        <v>54441881.670000002</v>
      </c>
      <c r="AG25" s="39">
        <f t="shared" si="12"/>
        <v>0</v>
      </c>
      <c r="AH25" s="39">
        <f t="shared" si="12"/>
        <v>64305069.280000001</v>
      </c>
      <c r="AI25" s="39">
        <f t="shared" si="12"/>
        <v>0</v>
      </c>
      <c r="AJ25" s="50">
        <f t="shared" si="12"/>
        <v>64264065.960000001</v>
      </c>
      <c r="AK25" s="39">
        <f t="shared" si="12"/>
        <v>0</v>
      </c>
      <c r="AL25" s="108" t="s">
        <v>21</v>
      </c>
      <c r="AM25" s="108" t="s">
        <v>21</v>
      </c>
      <c r="AN25" s="108" t="s">
        <v>21</v>
      </c>
      <c r="AO25" s="108" t="s">
        <v>21</v>
      </c>
      <c r="AP25" s="108" t="s">
        <v>21</v>
      </c>
      <c r="AQ25" s="108" t="s">
        <v>21</v>
      </c>
      <c r="AR25" s="108" t="s">
        <v>21</v>
      </c>
      <c r="AS25" s="108" t="s">
        <v>21</v>
      </c>
      <c r="AT25" s="108" t="s">
        <v>21</v>
      </c>
      <c r="AU25" s="108" t="s">
        <v>21</v>
      </c>
      <c r="AV25" s="108" t="s">
        <v>21</v>
      </c>
      <c r="AW25" s="108" t="s">
        <v>21</v>
      </c>
      <c r="AX25" s="108" t="s">
        <v>21</v>
      </c>
      <c r="AY25" s="108" t="s">
        <v>21</v>
      </c>
    </row>
    <row r="26" spans="1:52" ht="15" customHeight="1">
      <c r="A26" s="147"/>
      <c r="B26" s="141"/>
      <c r="C26" s="168"/>
      <c r="D26" s="100"/>
      <c r="E26" s="100"/>
      <c r="F26" s="100"/>
      <c r="G26" s="106"/>
      <c r="H26" s="41" t="s">
        <v>47</v>
      </c>
      <c r="I26" s="39">
        <f t="shared" si="2"/>
        <v>56728219.340000004</v>
      </c>
      <c r="J26" s="39">
        <f t="shared" si="3"/>
        <v>56728219.340000004</v>
      </c>
      <c r="K26" s="39">
        <f t="shared" ref="K26:N29" si="13">K31+K36+K41+K46+K51</f>
        <v>28364109.670000002</v>
      </c>
      <c r="L26" s="39">
        <f t="shared" si="13"/>
        <v>0</v>
      </c>
      <c r="M26" s="39">
        <f t="shared" si="13"/>
        <v>28364109.670000002</v>
      </c>
      <c r="N26" s="39">
        <f t="shared" si="13"/>
        <v>0</v>
      </c>
      <c r="O26" s="41" t="s">
        <v>47</v>
      </c>
      <c r="P26" s="39">
        <f>P31+P36+P41+P46+P51</f>
        <v>115127843.36000001</v>
      </c>
      <c r="Q26" s="39">
        <f t="shared" ref="P26:Q29" si="14">Q31+Q36+Q41+Q46+Q51</f>
        <v>114787140.04000001</v>
      </c>
      <c r="R26" s="39">
        <f t="shared" ref="R26:T27" si="15">R31+R36+R41+R46+R51</f>
        <v>28364109.670000002</v>
      </c>
      <c r="S26" s="39">
        <f t="shared" si="15"/>
        <v>0</v>
      </c>
      <c r="T26" s="50">
        <f t="shared" si="15"/>
        <v>28364109.670000002</v>
      </c>
      <c r="U26" s="39">
        <f t="shared" ref="U26:X29" si="16">U31+U36+U41+U46+U51</f>
        <v>0</v>
      </c>
      <c r="V26" s="39">
        <f t="shared" si="16"/>
        <v>28941565.920000002</v>
      </c>
      <c r="W26" s="39">
        <f t="shared" si="16"/>
        <v>0</v>
      </c>
      <c r="X26" s="50">
        <f t="shared" si="16"/>
        <v>28641865.920000002</v>
      </c>
      <c r="Y26" s="39">
        <f t="shared" ref="Y26:AF29" si="17">Y31+Y36+Y41+Y46+Y51</f>
        <v>0</v>
      </c>
      <c r="Z26" s="39">
        <f t="shared" si="17"/>
        <v>32762865.890000001</v>
      </c>
      <c r="AA26" s="39">
        <f t="shared" si="17"/>
        <v>0</v>
      </c>
      <c r="AB26" s="50">
        <f t="shared" si="17"/>
        <v>32762865.890000001</v>
      </c>
      <c r="AC26" s="39">
        <f t="shared" si="17"/>
        <v>0</v>
      </c>
      <c r="AD26" s="39">
        <f t="shared" si="17"/>
        <v>20963541.09</v>
      </c>
      <c r="AE26" s="39">
        <f t="shared" si="17"/>
        <v>0</v>
      </c>
      <c r="AF26" s="50">
        <f t="shared" si="17"/>
        <v>20937868.240000002</v>
      </c>
      <c r="AG26" s="39">
        <f t="shared" ref="AG26:AK29" si="18">AG31+AG36+AG41+AG46+AG51</f>
        <v>0</v>
      </c>
      <c r="AH26" s="39">
        <f t="shared" si="18"/>
        <v>25059301.880000003</v>
      </c>
      <c r="AI26" s="39">
        <f t="shared" si="18"/>
        <v>0</v>
      </c>
      <c r="AJ26" s="50">
        <f t="shared" si="18"/>
        <v>25018298.560000002</v>
      </c>
      <c r="AK26" s="39">
        <f t="shared" si="18"/>
        <v>0</v>
      </c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</row>
    <row r="27" spans="1:52" ht="15" customHeight="1">
      <c r="A27" s="147"/>
      <c r="B27" s="141"/>
      <c r="C27" s="168"/>
      <c r="D27" s="100"/>
      <c r="E27" s="100"/>
      <c r="F27" s="100"/>
      <c r="G27" s="106"/>
      <c r="H27" s="41" t="s">
        <v>56</v>
      </c>
      <c r="I27" s="39">
        <f t="shared" si="2"/>
        <v>24905648.120000001</v>
      </c>
      <c r="J27" s="39">
        <f t="shared" si="3"/>
        <v>24905648.120000001</v>
      </c>
      <c r="K27" s="39">
        <f t="shared" si="13"/>
        <v>12452824.060000001</v>
      </c>
      <c r="L27" s="39">
        <f t="shared" si="13"/>
        <v>0</v>
      </c>
      <c r="M27" s="39">
        <f t="shared" si="13"/>
        <v>12452824.060000001</v>
      </c>
      <c r="N27" s="39">
        <f t="shared" si="13"/>
        <v>0</v>
      </c>
      <c r="O27" s="41" t="s">
        <v>56</v>
      </c>
      <c r="P27" s="39">
        <f t="shared" si="14"/>
        <v>85598028.75</v>
      </c>
      <c r="Q27" s="39">
        <f t="shared" si="14"/>
        <v>85598028.75</v>
      </c>
      <c r="R27" s="39">
        <f t="shared" si="15"/>
        <v>12452824.060000001</v>
      </c>
      <c r="S27" s="39">
        <f t="shared" si="15"/>
        <v>0</v>
      </c>
      <c r="T27" s="50">
        <f t="shared" si="15"/>
        <v>12452824.060000001</v>
      </c>
      <c r="U27" s="39">
        <f t="shared" si="16"/>
        <v>0</v>
      </c>
      <c r="V27" s="39">
        <f t="shared" si="16"/>
        <v>14577855.74</v>
      </c>
      <c r="W27" s="39">
        <f t="shared" si="16"/>
        <v>0</v>
      </c>
      <c r="X27" s="50">
        <f t="shared" si="16"/>
        <v>14577855.74</v>
      </c>
      <c r="Y27" s="39">
        <f t="shared" si="17"/>
        <v>0</v>
      </c>
      <c r="Z27" s="39">
        <f t="shared" si="17"/>
        <v>19321581.550000001</v>
      </c>
      <c r="AA27" s="39">
        <f t="shared" si="17"/>
        <v>0</v>
      </c>
      <c r="AB27" s="50">
        <f t="shared" si="17"/>
        <v>19321581.550000001</v>
      </c>
      <c r="AC27" s="39">
        <f t="shared" si="17"/>
        <v>0</v>
      </c>
      <c r="AD27" s="39">
        <f t="shared" si="17"/>
        <v>33504013.43</v>
      </c>
      <c r="AE27" s="39">
        <f t="shared" si="17"/>
        <v>0</v>
      </c>
      <c r="AF27" s="50">
        <f t="shared" si="17"/>
        <v>33504013.43</v>
      </c>
      <c r="AG27" s="39">
        <f t="shared" si="18"/>
        <v>0</v>
      </c>
      <c r="AH27" s="39">
        <f t="shared" si="18"/>
        <v>39245767.399999999</v>
      </c>
      <c r="AI27" s="39">
        <f t="shared" si="18"/>
        <v>0</v>
      </c>
      <c r="AJ27" s="50">
        <f t="shared" si="18"/>
        <v>39245767.399999999</v>
      </c>
      <c r="AK27" s="39">
        <f t="shared" si="18"/>
        <v>0</v>
      </c>
      <c r="AL27" s="109"/>
      <c r="AM27" s="109"/>
      <c r="AN27" s="109"/>
      <c r="AO27" s="109"/>
      <c r="AP27" s="109"/>
      <c r="AQ27" s="109"/>
      <c r="AR27" s="109"/>
      <c r="AS27" s="109"/>
      <c r="AT27" s="109"/>
      <c r="AU27" s="109"/>
      <c r="AV27" s="109"/>
      <c r="AW27" s="109"/>
      <c r="AX27" s="109"/>
      <c r="AY27" s="109"/>
    </row>
    <row r="28" spans="1:52" ht="15" customHeight="1">
      <c r="A28" s="147"/>
      <c r="B28" s="141"/>
      <c r="C28" s="168"/>
      <c r="D28" s="100"/>
      <c r="E28" s="100"/>
      <c r="F28" s="100"/>
      <c r="G28" s="106"/>
      <c r="H28" s="41" t="s">
        <v>48</v>
      </c>
      <c r="I28" s="39">
        <f t="shared" si="2"/>
        <v>0</v>
      </c>
      <c r="J28" s="39">
        <f t="shared" si="3"/>
        <v>0</v>
      </c>
      <c r="K28" s="39">
        <f t="shared" si="13"/>
        <v>0</v>
      </c>
      <c r="L28" s="39">
        <f t="shared" si="13"/>
        <v>0</v>
      </c>
      <c r="M28" s="39">
        <f t="shared" si="13"/>
        <v>0</v>
      </c>
      <c r="N28" s="39">
        <f t="shared" si="13"/>
        <v>0</v>
      </c>
      <c r="O28" s="41" t="s">
        <v>48</v>
      </c>
      <c r="P28" s="39">
        <f t="shared" si="14"/>
        <v>0</v>
      </c>
      <c r="Q28" s="39">
        <f t="shared" si="14"/>
        <v>0</v>
      </c>
      <c r="R28" s="39">
        <f t="shared" ref="R28:T29" si="19">R33+R38+R43+R48+R53</f>
        <v>0</v>
      </c>
      <c r="S28" s="39">
        <f t="shared" si="19"/>
        <v>0</v>
      </c>
      <c r="T28" s="50">
        <f t="shared" si="19"/>
        <v>0</v>
      </c>
      <c r="U28" s="39">
        <f t="shared" si="16"/>
        <v>0</v>
      </c>
      <c r="V28" s="39">
        <f t="shared" si="16"/>
        <v>0</v>
      </c>
      <c r="W28" s="39">
        <f t="shared" si="16"/>
        <v>0</v>
      </c>
      <c r="X28" s="50">
        <f t="shared" si="16"/>
        <v>0</v>
      </c>
      <c r="Y28" s="39">
        <f t="shared" si="17"/>
        <v>0</v>
      </c>
      <c r="Z28" s="39">
        <f t="shared" si="17"/>
        <v>0</v>
      </c>
      <c r="AA28" s="39">
        <f t="shared" si="17"/>
        <v>0</v>
      </c>
      <c r="AB28" s="50">
        <f t="shared" si="17"/>
        <v>0</v>
      </c>
      <c r="AC28" s="39">
        <f t="shared" si="17"/>
        <v>0</v>
      </c>
      <c r="AD28" s="39">
        <f t="shared" si="17"/>
        <v>0</v>
      </c>
      <c r="AE28" s="39">
        <f t="shared" si="17"/>
        <v>0</v>
      </c>
      <c r="AF28" s="50">
        <f t="shared" si="17"/>
        <v>0</v>
      </c>
      <c r="AG28" s="39">
        <f t="shared" si="18"/>
        <v>0</v>
      </c>
      <c r="AH28" s="39">
        <f t="shared" si="18"/>
        <v>0</v>
      </c>
      <c r="AI28" s="39">
        <f t="shared" si="18"/>
        <v>0</v>
      </c>
      <c r="AJ28" s="50">
        <f t="shared" si="18"/>
        <v>0</v>
      </c>
      <c r="AK28" s="39">
        <f t="shared" si="18"/>
        <v>0</v>
      </c>
      <c r="AL28" s="109"/>
      <c r="AM28" s="109"/>
      <c r="AN28" s="109"/>
      <c r="AO28" s="109"/>
      <c r="AP28" s="109"/>
      <c r="AQ28" s="109"/>
      <c r="AR28" s="109"/>
      <c r="AS28" s="109"/>
      <c r="AT28" s="109"/>
      <c r="AU28" s="109"/>
      <c r="AV28" s="109"/>
      <c r="AW28" s="109"/>
      <c r="AX28" s="109"/>
      <c r="AY28" s="109"/>
    </row>
    <row r="29" spans="1:52" ht="15" customHeight="1">
      <c r="A29" s="147"/>
      <c r="B29" s="141"/>
      <c r="C29" s="150"/>
      <c r="D29" s="101"/>
      <c r="E29" s="101"/>
      <c r="F29" s="101"/>
      <c r="G29" s="107"/>
      <c r="H29" s="41" t="s">
        <v>49</v>
      </c>
      <c r="I29" s="39">
        <f t="shared" si="2"/>
        <v>0</v>
      </c>
      <c r="J29" s="39">
        <f t="shared" si="3"/>
        <v>0</v>
      </c>
      <c r="K29" s="39">
        <f t="shared" si="13"/>
        <v>0</v>
      </c>
      <c r="L29" s="39">
        <f t="shared" si="13"/>
        <v>0</v>
      </c>
      <c r="M29" s="39">
        <f t="shared" si="13"/>
        <v>0</v>
      </c>
      <c r="N29" s="39">
        <f t="shared" si="13"/>
        <v>0</v>
      </c>
      <c r="O29" s="41" t="s">
        <v>49</v>
      </c>
      <c r="P29" s="39">
        <f t="shared" si="14"/>
        <v>0</v>
      </c>
      <c r="Q29" s="39">
        <f t="shared" si="14"/>
        <v>0</v>
      </c>
      <c r="R29" s="39">
        <f t="shared" si="19"/>
        <v>0</v>
      </c>
      <c r="S29" s="39">
        <f t="shared" si="19"/>
        <v>0</v>
      </c>
      <c r="T29" s="50">
        <f t="shared" si="19"/>
        <v>0</v>
      </c>
      <c r="U29" s="39">
        <f t="shared" si="16"/>
        <v>0</v>
      </c>
      <c r="V29" s="39">
        <f t="shared" si="16"/>
        <v>0</v>
      </c>
      <c r="W29" s="39">
        <f t="shared" si="16"/>
        <v>0</v>
      </c>
      <c r="X29" s="50">
        <f t="shared" si="16"/>
        <v>0</v>
      </c>
      <c r="Y29" s="39">
        <f t="shared" si="17"/>
        <v>0</v>
      </c>
      <c r="Z29" s="39">
        <f t="shared" si="17"/>
        <v>0</v>
      </c>
      <c r="AA29" s="39">
        <f t="shared" si="17"/>
        <v>0</v>
      </c>
      <c r="AB29" s="50">
        <f t="shared" si="17"/>
        <v>0</v>
      </c>
      <c r="AC29" s="39">
        <f t="shared" si="17"/>
        <v>0</v>
      </c>
      <c r="AD29" s="39">
        <f t="shared" si="17"/>
        <v>0</v>
      </c>
      <c r="AE29" s="39">
        <f t="shared" si="17"/>
        <v>0</v>
      </c>
      <c r="AF29" s="50">
        <f t="shared" si="17"/>
        <v>0</v>
      </c>
      <c r="AG29" s="39">
        <f t="shared" si="18"/>
        <v>0</v>
      </c>
      <c r="AH29" s="39">
        <f t="shared" si="18"/>
        <v>0</v>
      </c>
      <c r="AI29" s="39">
        <f t="shared" si="18"/>
        <v>0</v>
      </c>
      <c r="AJ29" s="50">
        <f t="shared" si="18"/>
        <v>0</v>
      </c>
      <c r="AK29" s="39">
        <f t="shared" si="18"/>
        <v>0</v>
      </c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</row>
    <row r="30" spans="1:52" ht="44.25" customHeight="1">
      <c r="A30" s="177" t="s">
        <v>23</v>
      </c>
      <c r="B30" s="161" t="s">
        <v>86</v>
      </c>
      <c r="C30" s="161" t="s">
        <v>92</v>
      </c>
      <c r="D30" s="99">
        <v>21</v>
      </c>
      <c r="E30" s="99" t="s">
        <v>58</v>
      </c>
      <c r="F30" s="99" t="s">
        <v>60</v>
      </c>
      <c r="G30" s="105" t="s">
        <v>61</v>
      </c>
      <c r="H30" s="41" t="s">
        <v>20</v>
      </c>
      <c r="I30" s="39">
        <f t="shared" si="2"/>
        <v>7874975.46</v>
      </c>
      <c r="J30" s="39">
        <f t="shared" si="3"/>
        <v>7874975.46</v>
      </c>
      <c r="K30" s="39">
        <f t="shared" ref="K30:T30" si="20">K31+K32+K33+K34</f>
        <v>3937487.73</v>
      </c>
      <c r="L30" s="39">
        <f t="shared" si="20"/>
        <v>0</v>
      </c>
      <c r="M30" s="39">
        <f t="shared" si="20"/>
        <v>3937487.73</v>
      </c>
      <c r="N30" s="39">
        <f t="shared" si="20"/>
        <v>0</v>
      </c>
      <c r="O30" s="41" t="s">
        <v>20</v>
      </c>
      <c r="P30" s="39">
        <f>P31+P32+P33+P34</f>
        <v>24590106.449999999</v>
      </c>
      <c r="Q30" s="39">
        <f>Q31+Q32+Q33+Q34</f>
        <v>24249403.129999999</v>
      </c>
      <c r="R30" s="39">
        <f>R31+R32+R33+R34</f>
        <v>3937487.73</v>
      </c>
      <c r="S30" s="39">
        <f t="shared" si="20"/>
        <v>0</v>
      </c>
      <c r="T30" s="50">
        <f t="shared" si="20"/>
        <v>3937487.73</v>
      </c>
      <c r="U30" s="39">
        <f t="shared" ref="U30:AK30" si="21">U31+U32+U33+U34</f>
        <v>0</v>
      </c>
      <c r="V30" s="39">
        <f t="shared" si="21"/>
        <v>5080420.5999999996</v>
      </c>
      <c r="W30" s="39">
        <f t="shared" si="21"/>
        <v>0</v>
      </c>
      <c r="X30" s="50">
        <f t="shared" si="21"/>
        <v>4780720.5999999996</v>
      </c>
      <c r="Y30" s="39">
        <f t="shared" si="21"/>
        <v>0</v>
      </c>
      <c r="Z30" s="39">
        <f t="shared" si="21"/>
        <v>7928720.5</v>
      </c>
      <c r="AA30" s="39">
        <f t="shared" si="21"/>
        <v>0</v>
      </c>
      <c r="AB30" s="50">
        <f t="shared" si="21"/>
        <v>7928720.5</v>
      </c>
      <c r="AC30" s="39">
        <f t="shared" si="21"/>
        <v>0</v>
      </c>
      <c r="AD30" s="39">
        <f t="shared" si="21"/>
        <v>5740529.5199999996</v>
      </c>
      <c r="AE30" s="39">
        <f t="shared" si="21"/>
        <v>0</v>
      </c>
      <c r="AF30" s="50">
        <f t="shared" si="21"/>
        <v>5714856.6699999999</v>
      </c>
      <c r="AG30" s="39">
        <f t="shared" si="21"/>
        <v>0</v>
      </c>
      <c r="AH30" s="39">
        <f t="shared" si="21"/>
        <v>7643477.6200000001</v>
      </c>
      <c r="AI30" s="39">
        <f t="shared" si="21"/>
        <v>0</v>
      </c>
      <c r="AJ30" s="50">
        <f t="shared" si="21"/>
        <v>7602474.2999999998</v>
      </c>
      <c r="AK30" s="39">
        <f t="shared" si="21"/>
        <v>0</v>
      </c>
      <c r="AL30" s="42" t="s">
        <v>100</v>
      </c>
      <c r="AM30" s="43" t="s">
        <v>101</v>
      </c>
      <c r="AN30" s="75">
        <f t="shared" ref="AN30:AO37" si="22">AX30</f>
        <v>50322</v>
      </c>
      <c r="AO30" s="75">
        <f t="shared" si="22"/>
        <v>16919</v>
      </c>
      <c r="AP30" s="44">
        <v>21326</v>
      </c>
      <c r="AQ30" s="44">
        <v>8928</v>
      </c>
      <c r="AR30" s="44">
        <v>35944</v>
      </c>
      <c r="AS30" s="44">
        <v>8637</v>
      </c>
      <c r="AT30" s="66">
        <v>39538</v>
      </c>
      <c r="AU30" s="75">
        <v>16783</v>
      </c>
      <c r="AV30" s="66">
        <v>43133</v>
      </c>
      <c r="AW30" s="75">
        <v>19721</v>
      </c>
      <c r="AX30" s="66">
        <v>50322</v>
      </c>
      <c r="AY30" s="75">
        <v>16919</v>
      </c>
      <c r="AZ30" s="40" t="s">
        <v>174</v>
      </c>
    </row>
    <row r="31" spans="1:52" ht="46.5" customHeight="1">
      <c r="A31" s="178"/>
      <c r="B31" s="161"/>
      <c r="C31" s="161"/>
      <c r="D31" s="100"/>
      <c r="E31" s="100"/>
      <c r="F31" s="100"/>
      <c r="G31" s="106"/>
      <c r="H31" s="41" t="s">
        <v>47</v>
      </c>
      <c r="I31" s="39">
        <f t="shared" si="2"/>
        <v>7874975.46</v>
      </c>
      <c r="J31" s="39">
        <f t="shared" si="3"/>
        <v>7874975.46</v>
      </c>
      <c r="K31" s="39">
        <v>3937487.73</v>
      </c>
      <c r="L31" s="39">
        <v>0</v>
      </c>
      <c r="M31" s="39">
        <v>3937487.73</v>
      </c>
      <c r="N31" s="39">
        <v>0</v>
      </c>
      <c r="O31" s="41" t="s">
        <v>47</v>
      </c>
      <c r="P31" s="39">
        <f>R31+V31+Z31+AH31</f>
        <v>24590106.449999999</v>
      </c>
      <c r="Q31" s="39">
        <f>T31+X31+AB31+AJ31</f>
        <v>24249403.129999999</v>
      </c>
      <c r="R31" s="39">
        <v>3937487.73</v>
      </c>
      <c r="S31" s="39">
        <v>0</v>
      </c>
      <c r="T31" s="39">
        <v>3937487.73</v>
      </c>
      <c r="U31" s="39">
        <v>0</v>
      </c>
      <c r="V31" s="39">
        <v>5080420.5999999996</v>
      </c>
      <c r="W31" s="39">
        <v>0</v>
      </c>
      <c r="X31" s="50">
        <v>4780720.5999999996</v>
      </c>
      <c r="Y31" s="39">
        <v>0</v>
      </c>
      <c r="Z31" s="39">
        <v>7928720.5</v>
      </c>
      <c r="AA31" s="39">
        <v>0</v>
      </c>
      <c r="AB31" s="50">
        <v>7928720.5</v>
      </c>
      <c r="AC31" s="39">
        <v>0</v>
      </c>
      <c r="AD31" s="39">
        <v>5740529.5199999996</v>
      </c>
      <c r="AE31" s="39">
        <v>0</v>
      </c>
      <c r="AF31" s="50">
        <v>5714856.6699999999</v>
      </c>
      <c r="AG31" s="39">
        <v>0</v>
      </c>
      <c r="AH31" s="39">
        <v>7643477.6200000001</v>
      </c>
      <c r="AI31" s="39">
        <v>0</v>
      </c>
      <c r="AJ31" s="50">
        <v>7602474.2999999998</v>
      </c>
      <c r="AK31" s="39">
        <v>0</v>
      </c>
      <c r="AL31" s="42" t="s">
        <v>102</v>
      </c>
      <c r="AM31" s="45" t="s">
        <v>62</v>
      </c>
      <c r="AN31" s="75">
        <f t="shared" si="22"/>
        <v>100</v>
      </c>
      <c r="AO31" s="75">
        <f t="shared" si="22"/>
        <v>100</v>
      </c>
      <c r="AP31" s="44">
        <v>100</v>
      </c>
      <c r="AQ31" s="44">
        <v>100</v>
      </c>
      <c r="AR31" s="44">
        <v>100</v>
      </c>
      <c r="AS31" s="44">
        <v>100</v>
      </c>
      <c r="AT31" s="44">
        <v>100</v>
      </c>
      <c r="AU31" s="44">
        <v>100</v>
      </c>
      <c r="AV31" s="44">
        <v>100</v>
      </c>
      <c r="AW31" s="44">
        <v>100</v>
      </c>
      <c r="AX31" s="44">
        <v>100</v>
      </c>
      <c r="AY31" s="44">
        <v>100</v>
      </c>
      <c r="AZ31" s="40" t="s">
        <v>174</v>
      </c>
    </row>
    <row r="32" spans="1:52" ht="48" customHeight="1">
      <c r="A32" s="178"/>
      <c r="B32" s="161"/>
      <c r="C32" s="161"/>
      <c r="D32" s="100"/>
      <c r="E32" s="100"/>
      <c r="F32" s="100"/>
      <c r="G32" s="106"/>
      <c r="H32" s="41" t="s">
        <v>56</v>
      </c>
      <c r="I32" s="39">
        <f t="shared" si="2"/>
        <v>0</v>
      </c>
      <c r="J32" s="39">
        <f t="shared" si="3"/>
        <v>0</v>
      </c>
      <c r="K32" s="39">
        <v>0</v>
      </c>
      <c r="L32" s="39">
        <v>0</v>
      </c>
      <c r="M32" s="39">
        <v>0</v>
      </c>
      <c r="N32" s="39">
        <v>0</v>
      </c>
      <c r="O32" s="41" t="s">
        <v>56</v>
      </c>
      <c r="P32" s="39">
        <f>R32+V32+Z32+AH32</f>
        <v>0</v>
      </c>
      <c r="Q32" s="39">
        <f>T32+X32+AB32+AJ32</f>
        <v>0</v>
      </c>
      <c r="R32" s="39">
        <v>0</v>
      </c>
      <c r="S32" s="39">
        <v>0</v>
      </c>
      <c r="T32" s="50">
        <v>0</v>
      </c>
      <c r="U32" s="39">
        <v>0</v>
      </c>
      <c r="V32" s="39">
        <v>0</v>
      </c>
      <c r="W32" s="39">
        <v>0</v>
      </c>
      <c r="X32" s="50">
        <v>0</v>
      </c>
      <c r="Y32" s="39">
        <v>0</v>
      </c>
      <c r="Z32" s="39">
        <v>0</v>
      </c>
      <c r="AA32" s="39">
        <v>0</v>
      </c>
      <c r="AB32" s="50">
        <v>0</v>
      </c>
      <c r="AC32" s="39">
        <v>0</v>
      </c>
      <c r="AD32" s="39">
        <v>0</v>
      </c>
      <c r="AE32" s="39">
        <v>0</v>
      </c>
      <c r="AF32" s="50">
        <v>0</v>
      </c>
      <c r="AG32" s="39">
        <v>0</v>
      </c>
      <c r="AH32" s="39">
        <v>0</v>
      </c>
      <c r="AI32" s="39">
        <v>0</v>
      </c>
      <c r="AJ32" s="50">
        <v>0</v>
      </c>
      <c r="AK32" s="39">
        <v>0</v>
      </c>
      <c r="AL32" s="42" t="s">
        <v>103</v>
      </c>
      <c r="AM32" s="45" t="s">
        <v>62</v>
      </c>
      <c r="AN32" s="75">
        <f t="shared" si="22"/>
        <v>95</v>
      </c>
      <c r="AO32" s="75">
        <f t="shared" si="22"/>
        <v>100</v>
      </c>
      <c r="AP32" s="44">
        <v>70</v>
      </c>
      <c r="AQ32" s="44">
        <v>70</v>
      </c>
      <c r="AR32" s="44">
        <v>75</v>
      </c>
      <c r="AS32" s="44">
        <v>80</v>
      </c>
      <c r="AT32" s="44">
        <v>85</v>
      </c>
      <c r="AU32" s="44">
        <v>85</v>
      </c>
      <c r="AV32" s="44">
        <v>90</v>
      </c>
      <c r="AW32" s="44">
        <v>77.7</v>
      </c>
      <c r="AX32" s="44">
        <v>95</v>
      </c>
      <c r="AY32" s="44">
        <v>100</v>
      </c>
      <c r="AZ32" s="40" t="s">
        <v>175</v>
      </c>
    </row>
    <row r="33" spans="1:52" ht="55.5" customHeight="1">
      <c r="A33" s="178"/>
      <c r="B33" s="161"/>
      <c r="C33" s="161"/>
      <c r="D33" s="100"/>
      <c r="E33" s="100"/>
      <c r="F33" s="100"/>
      <c r="G33" s="106"/>
      <c r="H33" s="41" t="s">
        <v>48</v>
      </c>
      <c r="I33" s="39">
        <f t="shared" si="2"/>
        <v>0</v>
      </c>
      <c r="J33" s="39">
        <f t="shared" si="3"/>
        <v>0</v>
      </c>
      <c r="K33" s="39">
        <v>0</v>
      </c>
      <c r="L33" s="39">
        <v>0</v>
      </c>
      <c r="M33" s="39">
        <v>0</v>
      </c>
      <c r="N33" s="39">
        <v>0</v>
      </c>
      <c r="O33" s="41" t="s">
        <v>48</v>
      </c>
      <c r="P33" s="39">
        <f>R33+V33+Z33+AH33</f>
        <v>0</v>
      </c>
      <c r="Q33" s="39">
        <f>T33+X33+AB33+AJ33</f>
        <v>0</v>
      </c>
      <c r="R33" s="39">
        <v>0</v>
      </c>
      <c r="S33" s="39">
        <v>0</v>
      </c>
      <c r="T33" s="50">
        <v>0</v>
      </c>
      <c r="U33" s="39">
        <v>0</v>
      </c>
      <c r="V33" s="39">
        <v>0</v>
      </c>
      <c r="W33" s="39">
        <v>0</v>
      </c>
      <c r="X33" s="50">
        <v>0</v>
      </c>
      <c r="Y33" s="39">
        <v>0</v>
      </c>
      <c r="Z33" s="39">
        <v>0</v>
      </c>
      <c r="AA33" s="39">
        <v>0</v>
      </c>
      <c r="AB33" s="50">
        <v>0</v>
      </c>
      <c r="AC33" s="39">
        <v>0</v>
      </c>
      <c r="AD33" s="39">
        <v>0</v>
      </c>
      <c r="AE33" s="39">
        <v>0</v>
      </c>
      <c r="AF33" s="50">
        <v>0</v>
      </c>
      <c r="AG33" s="39">
        <v>0</v>
      </c>
      <c r="AH33" s="39">
        <v>0</v>
      </c>
      <c r="AI33" s="39">
        <v>0</v>
      </c>
      <c r="AJ33" s="50">
        <v>0</v>
      </c>
      <c r="AK33" s="39">
        <v>0</v>
      </c>
      <c r="AL33" s="42" t="s">
        <v>104</v>
      </c>
      <c r="AM33" s="45" t="s">
        <v>63</v>
      </c>
      <c r="AN33" s="75">
        <f t="shared" si="22"/>
        <v>10</v>
      </c>
      <c r="AO33" s="75">
        <f t="shared" si="22"/>
        <v>28</v>
      </c>
      <c r="AP33" s="44">
        <v>10</v>
      </c>
      <c r="AQ33" s="44">
        <v>10</v>
      </c>
      <c r="AR33" s="44">
        <v>10</v>
      </c>
      <c r="AS33" s="44">
        <v>10</v>
      </c>
      <c r="AT33" s="44">
        <v>10</v>
      </c>
      <c r="AU33" s="44">
        <v>140</v>
      </c>
      <c r="AV33" s="44">
        <v>10</v>
      </c>
      <c r="AW33" s="44">
        <v>30</v>
      </c>
      <c r="AX33" s="44">
        <v>10</v>
      </c>
      <c r="AY33" s="44">
        <v>28</v>
      </c>
      <c r="AZ33" s="40" t="s">
        <v>175</v>
      </c>
    </row>
    <row r="34" spans="1:52" ht="50.25" customHeight="1">
      <c r="A34" s="178"/>
      <c r="B34" s="161"/>
      <c r="C34" s="161"/>
      <c r="D34" s="101"/>
      <c r="E34" s="101"/>
      <c r="F34" s="101"/>
      <c r="G34" s="107"/>
      <c r="H34" s="41" t="s">
        <v>49</v>
      </c>
      <c r="I34" s="39">
        <f t="shared" si="2"/>
        <v>0</v>
      </c>
      <c r="J34" s="39">
        <f t="shared" si="3"/>
        <v>0</v>
      </c>
      <c r="K34" s="39">
        <v>0</v>
      </c>
      <c r="L34" s="39">
        <v>0</v>
      </c>
      <c r="M34" s="39">
        <v>0</v>
      </c>
      <c r="N34" s="39">
        <v>0</v>
      </c>
      <c r="O34" s="41" t="s">
        <v>49</v>
      </c>
      <c r="P34" s="39">
        <f>R34+V34+Z34+AH34</f>
        <v>0</v>
      </c>
      <c r="Q34" s="39">
        <f>T34+X34+AB34+AJ34</f>
        <v>0</v>
      </c>
      <c r="R34" s="39">
        <v>0</v>
      </c>
      <c r="S34" s="39">
        <v>0</v>
      </c>
      <c r="T34" s="50">
        <v>0</v>
      </c>
      <c r="U34" s="39">
        <v>0</v>
      </c>
      <c r="V34" s="39">
        <v>0</v>
      </c>
      <c r="W34" s="39">
        <v>0</v>
      </c>
      <c r="X34" s="50">
        <v>0</v>
      </c>
      <c r="Y34" s="39">
        <v>0</v>
      </c>
      <c r="Z34" s="39">
        <v>0</v>
      </c>
      <c r="AA34" s="39">
        <v>0</v>
      </c>
      <c r="AB34" s="50">
        <v>0</v>
      </c>
      <c r="AC34" s="39">
        <v>0</v>
      </c>
      <c r="AD34" s="39">
        <v>0</v>
      </c>
      <c r="AE34" s="39">
        <v>0</v>
      </c>
      <c r="AF34" s="50">
        <v>0</v>
      </c>
      <c r="AG34" s="39">
        <v>0</v>
      </c>
      <c r="AH34" s="39">
        <v>0</v>
      </c>
      <c r="AI34" s="39">
        <v>0</v>
      </c>
      <c r="AJ34" s="50">
        <v>0</v>
      </c>
      <c r="AK34" s="39">
        <v>0</v>
      </c>
      <c r="AL34" s="42" t="s">
        <v>209</v>
      </c>
      <c r="AM34" s="45" t="s">
        <v>62</v>
      </c>
      <c r="AN34" s="75">
        <f t="shared" si="22"/>
        <v>95</v>
      </c>
      <c r="AO34" s="75">
        <f t="shared" si="22"/>
        <v>87.42</v>
      </c>
      <c r="AP34" s="44">
        <v>70</v>
      </c>
      <c r="AQ34" s="44">
        <v>70</v>
      </c>
      <c r="AR34" s="44">
        <v>75</v>
      </c>
      <c r="AS34" s="44">
        <v>75</v>
      </c>
      <c r="AT34" s="44">
        <v>85</v>
      </c>
      <c r="AU34" s="44">
        <v>60</v>
      </c>
      <c r="AV34" s="44">
        <v>90</v>
      </c>
      <c r="AW34" s="44">
        <v>77.7</v>
      </c>
      <c r="AX34" s="44">
        <v>95</v>
      </c>
      <c r="AY34" s="44">
        <v>87.42</v>
      </c>
      <c r="AZ34" s="40" t="s">
        <v>175</v>
      </c>
    </row>
    <row r="35" spans="1:52" ht="45" customHeight="1">
      <c r="A35" s="179" t="s">
        <v>24</v>
      </c>
      <c r="B35" s="161" t="s">
        <v>87</v>
      </c>
      <c r="C35" s="161" t="s">
        <v>92</v>
      </c>
      <c r="D35" s="99">
        <v>21</v>
      </c>
      <c r="E35" s="99" t="s">
        <v>58</v>
      </c>
      <c r="F35" s="99">
        <v>1</v>
      </c>
      <c r="G35" s="105" t="s">
        <v>59</v>
      </c>
      <c r="H35" s="41" t="s">
        <v>20</v>
      </c>
      <c r="I35" s="39">
        <f t="shared" si="2"/>
        <v>160000</v>
      </c>
      <c r="J35" s="39">
        <f t="shared" si="3"/>
        <v>160000</v>
      </c>
      <c r="K35" s="39">
        <f t="shared" ref="K35:T35" si="23">K36+K37+K38+K39</f>
        <v>80000</v>
      </c>
      <c r="L35" s="39">
        <f t="shared" si="23"/>
        <v>0</v>
      </c>
      <c r="M35" s="39">
        <f t="shared" si="23"/>
        <v>80000</v>
      </c>
      <c r="N35" s="39">
        <f t="shared" si="23"/>
        <v>0</v>
      </c>
      <c r="O35" s="41" t="s">
        <v>20</v>
      </c>
      <c r="P35" s="39">
        <f>P36+P37+P38+P39</f>
        <v>588925.38</v>
      </c>
      <c r="Q35" s="39">
        <f>Q36+Q37+Q38+Q39</f>
        <v>588925.38</v>
      </c>
      <c r="R35" s="39">
        <f>R36+R37+R38+R39</f>
        <v>80000</v>
      </c>
      <c r="S35" s="39">
        <f t="shared" si="23"/>
        <v>0</v>
      </c>
      <c r="T35" s="50">
        <f t="shared" si="23"/>
        <v>80000</v>
      </c>
      <c r="U35" s="39">
        <f t="shared" ref="U35:AK35" si="24">U36+U37+U38+U39</f>
        <v>0</v>
      </c>
      <c r="V35" s="39">
        <f t="shared" si="24"/>
        <v>508925.38</v>
      </c>
      <c r="W35" s="39">
        <f t="shared" si="24"/>
        <v>0</v>
      </c>
      <c r="X35" s="50">
        <f t="shared" si="24"/>
        <v>508925.38</v>
      </c>
      <c r="Y35" s="39">
        <f t="shared" si="24"/>
        <v>0</v>
      </c>
      <c r="Z35" s="39">
        <f t="shared" si="24"/>
        <v>0</v>
      </c>
      <c r="AA35" s="39">
        <f t="shared" si="24"/>
        <v>0</v>
      </c>
      <c r="AB35" s="50">
        <f t="shared" si="24"/>
        <v>0</v>
      </c>
      <c r="AC35" s="39">
        <f t="shared" si="24"/>
        <v>0</v>
      </c>
      <c r="AD35" s="39">
        <f t="shared" si="24"/>
        <v>0</v>
      </c>
      <c r="AE35" s="39">
        <f t="shared" si="24"/>
        <v>0</v>
      </c>
      <c r="AF35" s="50">
        <f t="shared" si="24"/>
        <v>0</v>
      </c>
      <c r="AG35" s="39">
        <f t="shared" si="24"/>
        <v>0</v>
      </c>
      <c r="AH35" s="39">
        <f t="shared" si="24"/>
        <v>0</v>
      </c>
      <c r="AI35" s="39">
        <f t="shared" si="24"/>
        <v>0</v>
      </c>
      <c r="AJ35" s="50">
        <f t="shared" si="24"/>
        <v>0</v>
      </c>
      <c r="AK35" s="39">
        <f t="shared" si="24"/>
        <v>0</v>
      </c>
      <c r="AL35" s="42" t="s">
        <v>105</v>
      </c>
      <c r="AM35" s="45" t="s">
        <v>63</v>
      </c>
      <c r="AN35" s="75">
        <f t="shared" si="22"/>
        <v>19</v>
      </c>
      <c r="AO35" s="75">
        <f t="shared" si="22"/>
        <v>17</v>
      </c>
      <c r="AP35" s="44">
        <v>73</v>
      </c>
      <c r="AQ35" s="44">
        <v>78</v>
      </c>
      <c r="AR35" s="44">
        <v>17</v>
      </c>
      <c r="AS35" s="44">
        <v>18</v>
      </c>
      <c r="AT35" s="44">
        <v>18</v>
      </c>
      <c r="AU35" s="44">
        <v>18</v>
      </c>
      <c r="AV35" s="44">
        <v>18</v>
      </c>
      <c r="AW35" s="44">
        <v>18</v>
      </c>
      <c r="AX35" s="44">
        <v>19</v>
      </c>
      <c r="AY35" s="44">
        <v>17</v>
      </c>
      <c r="AZ35" s="40" t="s">
        <v>174</v>
      </c>
    </row>
    <row r="36" spans="1:52" ht="75.75" customHeight="1">
      <c r="A36" s="180"/>
      <c r="B36" s="161"/>
      <c r="C36" s="161"/>
      <c r="D36" s="100"/>
      <c r="E36" s="100"/>
      <c r="F36" s="100"/>
      <c r="G36" s="106"/>
      <c r="H36" s="41" t="s">
        <v>47</v>
      </c>
      <c r="I36" s="39">
        <f t="shared" si="2"/>
        <v>0</v>
      </c>
      <c r="J36" s="39">
        <f t="shared" si="3"/>
        <v>0</v>
      </c>
      <c r="K36" s="46">
        <v>0</v>
      </c>
      <c r="L36" s="39">
        <v>0</v>
      </c>
      <c r="M36" s="39">
        <v>0</v>
      </c>
      <c r="N36" s="39">
        <v>0</v>
      </c>
      <c r="O36" s="41" t="s">
        <v>47</v>
      </c>
      <c r="P36" s="39">
        <f>R36+V36+Z36+AH36</f>
        <v>0</v>
      </c>
      <c r="Q36" s="39">
        <f>T36+X36+AB36+AJ36</f>
        <v>0</v>
      </c>
      <c r="R36" s="46">
        <v>0</v>
      </c>
      <c r="S36" s="39">
        <v>0</v>
      </c>
      <c r="T36" s="39">
        <v>0</v>
      </c>
      <c r="U36" s="39">
        <v>0</v>
      </c>
      <c r="V36" s="46">
        <v>0</v>
      </c>
      <c r="W36" s="39">
        <v>0</v>
      </c>
      <c r="X36" s="50">
        <v>0</v>
      </c>
      <c r="Y36" s="39">
        <v>0</v>
      </c>
      <c r="Z36" s="72">
        <v>0</v>
      </c>
      <c r="AA36" s="39">
        <v>0</v>
      </c>
      <c r="AB36" s="50">
        <v>0</v>
      </c>
      <c r="AC36" s="39">
        <v>0</v>
      </c>
      <c r="AD36" s="72">
        <v>0</v>
      </c>
      <c r="AE36" s="39">
        <v>0</v>
      </c>
      <c r="AF36" s="50">
        <v>0</v>
      </c>
      <c r="AG36" s="39">
        <v>0</v>
      </c>
      <c r="AH36" s="72">
        <v>0</v>
      </c>
      <c r="AI36" s="39">
        <v>0</v>
      </c>
      <c r="AJ36" s="50">
        <v>0</v>
      </c>
      <c r="AK36" s="39">
        <v>0</v>
      </c>
      <c r="AL36" s="42" t="s">
        <v>106</v>
      </c>
      <c r="AM36" s="45" t="s">
        <v>62</v>
      </c>
      <c r="AN36" s="75">
        <f t="shared" si="22"/>
        <v>77</v>
      </c>
      <c r="AO36" s="75">
        <f t="shared" si="22"/>
        <v>95.61</v>
      </c>
      <c r="AP36" s="44">
        <v>73</v>
      </c>
      <c r="AQ36" s="44">
        <v>78</v>
      </c>
      <c r="AR36" s="44">
        <v>74</v>
      </c>
      <c r="AS36" s="44">
        <v>74</v>
      </c>
      <c r="AT36" s="44">
        <v>75</v>
      </c>
      <c r="AU36" s="44">
        <v>75</v>
      </c>
      <c r="AV36" s="44">
        <v>76</v>
      </c>
      <c r="AW36" s="44">
        <v>95.61</v>
      </c>
      <c r="AX36" s="44">
        <v>77</v>
      </c>
      <c r="AY36" s="44">
        <v>95.61</v>
      </c>
      <c r="AZ36" s="40" t="s">
        <v>174</v>
      </c>
    </row>
    <row r="37" spans="1:52" ht="15" customHeight="1">
      <c r="A37" s="180"/>
      <c r="B37" s="161"/>
      <c r="C37" s="161"/>
      <c r="D37" s="100"/>
      <c r="E37" s="100"/>
      <c r="F37" s="100"/>
      <c r="G37" s="106"/>
      <c r="H37" s="41" t="s">
        <v>56</v>
      </c>
      <c r="I37" s="39">
        <f t="shared" si="2"/>
        <v>160000</v>
      </c>
      <c r="J37" s="39">
        <f t="shared" si="3"/>
        <v>160000</v>
      </c>
      <c r="K37" s="39">
        <v>80000</v>
      </c>
      <c r="L37" s="39">
        <v>0</v>
      </c>
      <c r="M37" s="39">
        <v>80000</v>
      </c>
      <c r="N37" s="39">
        <v>0</v>
      </c>
      <c r="O37" s="41" t="s">
        <v>56</v>
      </c>
      <c r="P37" s="39">
        <f>R37+V37+Z37+AH37</f>
        <v>588925.38</v>
      </c>
      <c r="Q37" s="39">
        <f>T37+X37+AB37+AJ37</f>
        <v>588925.38</v>
      </c>
      <c r="R37" s="39">
        <v>80000</v>
      </c>
      <c r="S37" s="39">
        <v>0</v>
      </c>
      <c r="T37" s="39">
        <v>80000</v>
      </c>
      <c r="U37" s="39">
        <v>0</v>
      </c>
      <c r="V37" s="39">
        <v>508925.38</v>
      </c>
      <c r="W37" s="39">
        <v>0</v>
      </c>
      <c r="X37" s="50">
        <v>508925.38</v>
      </c>
      <c r="Y37" s="39">
        <v>0</v>
      </c>
      <c r="Z37" s="39">
        <v>0</v>
      </c>
      <c r="AA37" s="39">
        <v>0</v>
      </c>
      <c r="AB37" s="50">
        <v>0</v>
      </c>
      <c r="AC37" s="39">
        <v>0</v>
      </c>
      <c r="AD37" s="39">
        <v>0</v>
      </c>
      <c r="AE37" s="39">
        <v>0</v>
      </c>
      <c r="AF37" s="50">
        <v>0</v>
      </c>
      <c r="AG37" s="39">
        <v>0</v>
      </c>
      <c r="AH37" s="39">
        <v>0</v>
      </c>
      <c r="AI37" s="39">
        <v>0</v>
      </c>
      <c r="AJ37" s="50">
        <v>0</v>
      </c>
      <c r="AK37" s="39">
        <v>0</v>
      </c>
      <c r="AL37" s="108" t="s">
        <v>107</v>
      </c>
      <c r="AM37" s="142" t="s">
        <v>63</v>
      </c>
      <c r="AN37" s="142">
        <f t="shared" si="22"/>
        <v>397</v>
      </c>
      <c r="AO37" s="142">
        <f t="shared" si="22"/>
        <v>351</v>
      </c>
      <c r="AP37" s="142">
        <v>380</v>
      </c>
      <c r="AQ37" s="142">
        <v>364</v>
      </c>
      <c r="AR37" s="142">
        <v>383</v>
      </c>
      <c r="AS37" s="142">
        <v>350</v>
      </c>
      <c r="AT37" s="127">
        <v>384</v>
      </c>
      <c r="AU37" s="128">
        <v>354</v>
      </c>
      <c r="AV37" s="127">
        <v>397</v>
      </c>
      <c r="AW37" s="128">
        <v>351</v>
      </c>
      <c r="AX37" s="127">
        <v>397</v>
      </c>
      <c r="AY37" s="128">
        <v>351</v>
      </c>
      <c r="AZ37" s="40" t="s">
        <v>174</v>
      </c>
    </row>
    <row r="38" spans="1:52" ht="15" customHeight="1">
      <c r="A38" s="180"/>
      <c r="B38" s="161"/>
      <c r="C38" s="161"/>
      <c r="D38" s="100"/>
      <c r="E38" s="100"/>
      <c r="F38" s="100"/>
      <c r="G38" s="106"/>
      <c r="H38" s="41" t="s">
        <v>48</v>
      </c>
      <c r="I38" s="39">
        <f t="shared" si="2"/>
        <v>0</v>
      </c>
      <c r="J38" s="39">
        <f t="shared" si="3"/>
        <v>0</v>
      </c>
      <c r="K38" s="39">
        <v>0</v>
      </c>
      <c r="L38" s="39">
        <v>0</v>
      </c>
      <c r="M38" s="39">
        <v>0</v>
      </c>
      <c r="N38" s="39">
        <v>0</v>
      </c>
      <c r="O38" s="41" t="s">
        <v>48</v>
      </c>
      <c r="P38" s="39">
        <f>R38+V38+AH38</f>
        <v>0</v>
      </c>
      <c r="Q38" s="39">
        <f>T38+X38+AH38</f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50">
        <v>0</v>
      </c>
      <c r="Y38" s="39">
        <v>0</v>
      </c>
      <c r="Z38" s="39">
        <v>0</v>
      </c>
      <c r="AA38" s="39">
        <v>0</v>
      </c>
      <c r="AB38" s="50">
        <v>0</v>
      </c>
      <c r="AC38" s="39">
        <v>0</v>
      </c>
      <c r="AD38" s="39">
        <v>0</v>
      </c>
      <c r="AE38" s="39">
        <v>0</v>
      </c>
      <c r="AF38" s="50">
        <v>0</v>
      </c>
      <c r="AG38" s="39">
        <v>0</v>
      </c>
      <c r="AH38" s="39">
        <v>0</v>
      </c>
      <c r="AI38" s="39">
        <v>0</v>
      </c>
      <c r="AJ38" s="50">
        <v>0</v>
      </c>
      <c r="AK38" s="39">
        <v>0</v>
      </c>
      <c r="AL38" s="109"/>
      <c r="AM38" s="143"/>
      <c r="AN38" s="143"/>
      <c r="AO38" s="143"/>
      <c r="AP38" s="143"/>
      <c r="AQ38" s="143"/>
      <c r="AR38" s="143"/>
      <c r="AS38" s="143"/>
      <c r="AT38" s="127"/>
      <c r="AU38" s="129"/>
      <c r="AV38" s="127"/>
      <c r="AW38" s="129"/>
      <c r="AX38" s="127"/>
      <c r="AY38" s="129"/>
    </row>
    <row r="39" spans="1:52" ht="18.75" customHeight="1">
      <c r="A39" s="177"/>
      <c r="B39" s="161"/>
      <c r="C39" s="161"/>
      <c r="D39" s="101"/>
      <c r="E39" s="101"/>
      <c r="F39" s="101"/>
      <c r="G39" s="107"/>
      <c r="H39" s="41" t="s">
        <v>49</v>
      </c>
      <c r="I39" s="39">
        <f t="shared" si="2"/>
        <v>0</v>
      </c>
      <c r="J39" s="39">
        <f t="shared" si="3"/>
        <v>0</v>
      </c>
      <c r="K39" s="39">
        <v>0</v>
      </c>
      <c r="L39" s="39">
        <v>0</v>
      </c>
      <c r="M39" s="39">
        <v>0</v>
      </c>
      <c r="N39" s="39">
        <v>0</v>
      </c>
      <c r="O39" s="41" t="s">
        <v>49</v>
      </c>
      <c r="P39" s="39">
        <f>R39+V39+AH39</f>
        <v>0</v>
      </c>
      <c r="Q39" s="39">
        <f>T39+X39+AH39</f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50">
        <v>0</v>
      </c>
      <c r="Y39" s="39">
        <v>0</v>
      </c>
      <c r="Z39" s="39">
        <v>0</v>
      </c>
      <c r="AA39" s="39">
        <v>0</v>
      </c>
      <c r="AB39" s="50">
        <v>0</v>
      </c>
      <c r="AC39" s="39">
        <v>0</v>
      </c>
      <c r="AD39" s="39">
        <v>0</v>
      </c>
      <c r="AE39" s="39">
        <v>0</v>
      </c>
      <c r="AF39" s="50">
        <v>0</v>
      </c>
      <c r="AG39" s="39">
        <v>0</v>
      </c>
      <c r="AH39" s="39">
        <v>0</v>
      </c>
      <c r="AI39" s="39">
        <v>0</v>
      </c>
      <c r="AJ39" s="50">
        <v>0</v>
      </c>
      <c r="AK39" s="39">
        <v>0</v>
      </c>
      <c r="AL39" s="110"/>
      <c r="AM39" s="144"/>
      <c r="AN39" s="144"/>
      <c r="AO39" s="144"/>
      <c r="AP39" s="144"/>
      <c r="AQ39" s="144"/>
      <c r="AR39" s="144"/>
      <c r="AS39" s="144"/>
      <c r="AT39" s="127"/>
      <c r="AU39" s="130"/>
      <c r="AV39" s="127"/>
      <c r="AW39" s="130"/>
      <c r="AX39" s="127"/>
      <c r="AY39" s="130"/>
    </row>
    <row r="40" spans="1:52" ht="30.75" customHeight="1">
      <c r="A40" s="179" t="s">
        <v>50</v>
      </c>
      <c r="B40" s="161" t="s">
        <v>88</v>
      </c>
      <c r="C40" s="161" t="s">
        <v>92</v>
      </c>
      <c r="D40" s="99">
        <v>21</v>
      </c>
      <c r="E40" s="99" t="s">
        <v>58</v>
      </c>
      <c r="F40" s="99">
        <v>1</v>
      </c>
      <c r="G40" s="163" t="s">
        <v>213</v>
      </c>
      <c r="H40" s="41" t="s">
        <v>20</v>
      </c>
      <c r="I40" s="39">
        <f t="shared" si="2"/>
        <v>73279892</v>
      </c>
      <c r="J40" s="39">
        <f t="shared" si="3"/>
        <v>73279892</v>
      </c>
      <c r="K40" s="39">
        <f t="shared" ref="K40:T40" si="25">K41+K42+K43+K44</f>
        <v>36639946</v>
      </c>
      <c r="L40" s="39">
        <f t="shared" si="25"/>
        <v>0</v>
      </c>
      <c r="M40" s="39">
        <f t="shared" si="25"/>
        <v>36639946</v>
      </c>
      <c r="N40" s="39">
        <f t="shared" si="25"/>
        <v>0</v>
      </c>
      <c r="O40" s="41" t="s">
        <v>20</v>
      </c>
      <c r="P40" s="39">
        <f>P41+P42+P43+P44</f>
        <v>175387340.28000003</v>
      </c>
      <c r="Q40" s="39">
        <f>Q41+Q42+Q43+Q44</f>
        <v>175387340.28000003</v>
      </c>
      <c r="R40" s="39">
        <f t="shared" si="25"/>
        <v>36639946</v>
      </c>
      <c r="S40" s="39">
        <f t="shared" si="25"/>
        <v>0</v>
      </c>
      <c r="T40" s="50">
        <f t="shared" si="25"/>
        <v>36639946</v>
      </c>
      <c r="U40" s="39">
        <f t="shared" ref="U40:AK40" si="26">U41+U42+U43+U44</f>
        <v>0</v>
      </c>
      <c r="V40" s="39">
        <f t="shared" si="26"/>
        <v>37930075.68</v>
      </c>
      <c r="W40" s="39">
        <f t="shared" si="26"/>
        <v>0</v>
      </c>
      <c r="X40" s="50">
        <f t="shared" si="26"/>
        <v>37930075.68</v>
      </c>
      <c r="Y40" s="39">
        <f t="shared" si="26"/>
        <v>0</v>
      </c>
      <c r="Z40" s="39">
        <f t="shared" si="26"/>
        <v>44155726.939999998</v>
      </c>
      <c r="AA40" s="39">
        <f t="shared" si="26"/>
        <v>0</v>
      </c>
      <c r="AB40" s="50">
        <f t="shared" si="26"/>
        <v>44155726.939999998</v>
      </c>
      <c r="AC40" s="39">
        <f t="shared" si="26"/>
        <v>0</v>
      </c>
      <c r="AD40" s="39">
        <f t="shared" si="26"/>
        <v>48727025</v>
      </c>
      <c r="AE40" s="39">
        <f t="shared" si="26"/>
        <v>0</v>
      </c>
      <c r="AF40" s="50">
        <f t="shared" si="26"/>
        <v>48727025</v>
      </c>
      <c r="AG40" s="39">
        <f t="shared" si="26"/>
        <v>0</v>
      </c>
      <c r="AH40" s="39">
        <f t="shared" si="26"/>
        <v>56661591.659999996</v>
      </c>
      <c r="AI40" s="39">
        <f t="shared" si="26"/>
        <v>0</v>
      </c>
      <c r="AJ40" s="50">
        <f t="shared" si="26"/>
        <v>56661591.659999996</v>
      </c>
      <c r="AK40" s="39">
        <f t="shared" si="26"/>
        <v>0</v>
      </c>
      <c r="AL40" s="108" t="s">
        <v>108</v>
      </c>
      <c r="AM40" s="108" t="s">
        <v>62</v>
      </c>
      <c r="AN40" s="108">
        <f>AX40</f>
        <v>81.739999999999995</v>
      </c>
      <c r="AO40" s="108">
        <f>AY40</f>
        <v>80.709999999999994</v>
      </c>
      <c r="AP40" s="108">
        <v>77.349999999999994</v>
      </c>
      <c r="AQ40" s="108">
        <v>77.37</v>
      </c>
      <c r="AR40" s="108">
        <v>75.5</v>
      </c>
      <c r="AS40" s="120">
        <v>75.5</v>
      </c>
      <c r="AT40" s="114">
        <v>79</v>
      </c>
      <c r="AU40" s="131">
        <v>79.47</v>
      </c>
      <c r="AV40" s="114">
        <v>81.739999999999995</v>
      </c>
      <c r="AW40" s="131">
        <v>78.03</v>
      </c>
      <c r="AX40" s="114">
        <v>81.739999999999995</v>
      </c>
      <c r="AY40" s="131">
        <v>80.709999999999994</v>
      </c>
      <c r="AZ40" s="40" t="s">
        <v>178</v>
      </c>
    </row>
    <row r="41" spans="1:52" s="47" customFormat="1" ht="15" customHeight="1">
      <c r="A41" s="180"/>
      <c r="B41" s="161"/>
      <c r="C41" s="161"/>
      <c r="D41" s="100"/>
      <c r="E41" s="100"/>
      <c r="F41" s="100"/>
      <c r="G41" s="164"/>
      <c r="H41" s="41" t="s">
        <v>47</v>
      </c>
      <c r="I41" s="39">
        <f t="shared" si="2"/>
        <v>48534243.880000003</v>
      </c>
      <c r="J41" s="39">
        <f t="shared" si="3"/>
        <v>48534243.880000003</v>
      </c>
      <c r="K41" s="39">
        <v>24267121.940000001</v>
      </c>
      <c r="L41" s="39">
        <v>0</v>
      </c>
      <c r="M41" s="39">
        <v>24267121.940000001</v>
      </c>
      <c r="N41" s="39">
        <v>0</v>
      </c>
      <c r="O41" s="41" t="s">
        <v>47</v>
      </c>
      <c r="P41" s="39">
        <f>R41+V41+Z41+AH41</f>
        <v>90378236.910000011</v>
      </c>
      <c r="Q41" s="39">
        <f>T41+X41+AB41+AJ41</f>
        <v>90378236.910000011</v>
      </c>
      <c r="R41" s="39">
        <v>24267121.940000001</v>
      </c>
      <c r="S41" s="39">
        <v>0</v>
      </c>
      <c r="T41" s="39">
        <v>24267121.940000001</v>
      </c>
      <c r="U41" s="39">
        <v>0</v>
      </c>
      <c r="V41" s="39">
        <v>23861145.32</v>
      </c>
      <c r="W41" s="39">
        <v>0</v>
      </c>
      <c r="X41" s="50">
        <v>23861145.32</v>
      </c>
      <c r="Y41" s="39">
        <v>0</v>
      </c>
      <c r="Z41" s="39">
        <v>24834145.390000001</v>
      </c>
      <c r="AA41" s="39">
        <v>0</v>
      </c>
      <c r="AB41" s="50">
        <v>24834145.390000001</v>
      </c>
      <c r="AC41" s="39">
        <v>0</v>
      </c>
      <c r="AD41" s="39">
        <v>15223011.57</v>
      </c>
      <c r="AE41" s="39">
        <v>0</v>
      </c>
      <c r="AF41" s="50">
        <v>15223011.57</v>
      </c>
      <c r="AG41" s="39">
        <v>0</v>
      </c>
      <c r="AH41" s="269">
        <v>17415824.260000002</v>
      </c>
      <c r="AI41" s="39">
        <v>0</v>
      </c>
      <c r="AJ41" s="269">
        <v>17415824.260000002</v>
      </c>
      <c r="AK41" s="39">
        <v>0</v>
      </c>
      <c r="AL41" s="109"/>
      <c r="AM41" s="109"/>
      <c r="AN41" s="109"/>
      <c r="AO41" s="109"/>
      <c r="AP41" s="109"/>
      <c r="AQ41" s="109"/>
      <c r="AR41" s="109"/>
      <c r="AS41" s="121"/>
      <c r="AT41" s="115"/>
      <c r="AU41" s="132"/>
      <c r="AV41" s="115"/>
      <c r="AW41" s="132"/>
      <c r="AX41" s="115"/>
      <c r="AY41" s="132"/>
    </row>
    <row r="42" spans="1:52" s="47" customFormat="1" ht="15" customHeight="1">
      <c r="A42" s="180"/>
      <c r="B42" s="161"/>
      <c r="C42" s="161"/>
      <c r="D42" s="100"/>
      <c r="E42" s="100"/>
      <c r="F42" s="100"/>
      <c r="G42" s="164"/>
      <c r="H42" s="41" t="s">
        <v>56</v>
      </c>
      <c r="I42" s="39">
        <f t="shared" si="2"/>
        <v>24745648.120000001</v>
      </c>
      <c r="J42" s="39">
        <f t="shared" si="3"/>
        <v>24745648.120000001</v>
      </c>
      <c r="K42" s="39">
        <v>12372824.060000001</v>
      </c>
      <c r="L42" s="39">
        <v>0</v>
      </c>
      <c r="M42" s="39">
        <v>12372824.060000001</v>
      </c>
      <c r="N42" s="39">
        <v>0</v>
      </c>
      <c r="O42" s="41" t="s">
        <v>56</v>
      </c>
      <c r="P42" s="39">
        <f>R42+V42+Z42+AH42</f>
        <v>85009103.370000005</v>
      </c>
      <c r="Q42" s="39">
        <f>T42+X42+AB42+AJ42</f>
        <v>85009103.370000005</v>
      </c>
      <c r="R42" s="39">
        <v>12372824.060000001</v>
      </c>
      <c r="S42" s="39">
        <v>0</v>
      </c>
      <c r="T42" s="39">
        <v>12372824.060000001</v>
      </c>
      <c r="U42" s="39">
        <v>0</v>
      </c>
      <c r="V42" s="39">
        <v>14068930.359999999</v>
      </c>
      <c r="W42" s="39">
        <v>0</v>
      </c>
      <c r="X42" s="50">
        <v>14068930.359999999</v>
      </c>
      <c r="Y42" s="39">
        <v>0</v>
      </c>
      <c r="Z42" s="39">
        <v>19321581.550000001</v>
      </c>
      <c r="AA42" s="39">
        <v>0</v>
      </c>
      <c r="AB42" s="50">
        <v>19321581.550000001</v>
      </c>
      <c r="AC42" s="39">
        <v>0</v>
      </c>
      <c r="AD42" s="39">
        <v>33504013.43</v>
      </c>
      <c r="AE42" s="39">
        <v>0</v>
      </c>
      <c r="AF42" s="50">
        <v>33504013.43</v>
      </c>
      <c r="AG42" s="39">
        <v>0</v>
      </c>
      <c r="AH42" s="269">
        <v>39245767.399999999</v>
      </c>
      <c r="AI42" s="39">
        <v>0</v>
      </c>
      <c r="AJ42" s="269">
        <v>39245767.399999999</v>
      </c>
      <c r="AK42" s="39">
        <v>0</v>
      </c>
      <c r="AL42" s="109"/>
      <c r="AM42" s="109"/>
      <c r="AN42" s="109"/>
      <c r="AO42" s="109"/>
      <c r="AP42" s="109"/>
      <c r="AQ42" s="109"/>
      <c r="AR42" s="109"/>
      <c r="AS42" s="121"/>
      <c r="AT42" s="115"/>
      <c r="AU42" s="132"/>
      <c r="AV42" s="115"/>
      <c r="AW42" s="132"/>
      <c r="AX42" s="115"/>
      <c r="AY42" s="132"/>
    </row>
    <row r="43" spans="1:52" s="47" customFormat="1" ht="15" customHeight="1">
      <c r="A43" s="180"/>
      <c r="B43" s="161"/>
      <c r="C43" s="161"/>
      <c r="D43" s="100"/>
      <c r="E43" s="100"/>
      <c r="F43" s="100"/>
      <c r="G43" s="164"/>
      <c r="H43" s="41" t="s">
        <v>48</v>
      </c>
      <c r="I43" s="39">
        <f t="shared" si="2"/>
        <v>0</v>
      </c>
      <c r="J43" s="39">
        <f t="shared" si="3"/>
        <v>0</v>
      </c>
      <c r="K43" s="39">
        <v>0</v>
      </c>
      <c r="L43" s="39">
        <v>0</v>
      </c>
      <c r="M43" s="39">
        <v>0</v>
      </c>
      <c r="N43" s="39">
        <v>0</v>
      </c>
      <c r="O43" s="41" t="s">
        <v>48</v>
      </c>
      <c r="P43" s="39">
        <f>R43+V43+AH43</f>
        <v>0</v>
      </c>
      <c r="Q43" s="39">
        <f>T43+X43+AH43</f>
        <v>0</v>
      </c>
      <c r="R43" s="39">
        <v>0</v>
      </c>
      <c r="S43" s="39">
        <v>0</v>
      </c>
      <c r="T43" s="39">
        <v>0</v>
      </c>
      <c r="U43" s="39">
        <v>0</v>
      </c>
      <c r="V43" s="39">
        <v>0</v>
      </c>
      <c r="W43" s="39">
        <v>0</v>
      </c>
      <c r="X43" s="50">
        <v>0</v>
      </c>
      <c r="Y43" s="39">
        <v>0</v>
      </c>
      <c r="Z43" s="39">
        <v>0</v>
      </c>
      <c r="AA43" s="39">
        <v>0</v>
      </c>
      <c r="AB43" s="50">
        <v>0</v>
      </c>
      <c r="AC43" s="39">
        <v>0</v>
      </c>
      <c r="AD43" s="39">
        <v>0</v>
      </c>
      <c r="AE43" s="39">
        <v>0</v>
      </c>
      <c r="AF43" s="50">
        <v>0</v>
      </c>
      <c r="AG43" s="39">
        <v>0</v>
      </c>
      <c r="AH43" s="39">
        <v>0</v>
      </c>
      <c r="AI43" s="39">
        <v>0</v>
      </c>
      <c r="AJ43" s="50">
        <v>0</v>
      </c>
      <c r="AK43" s="39">
        <v>0</v>
      </c>
      <c r="AL43" s="109"/>
      <c r="AM43" s="109"/>
      <c r="AN43" s="109"/>
      <c r="AO43" s="109"/>
      <c r="AP43" s="109"/>
      <c r="AQ43" s="109"/>
      <c r="AR43" s="109"/>
      <c r="AS43" s="121"/>
      <c r="AT43" s="115"/>
      <c r="AU43" s="132"/>
      <c r="AV43" s="115"/>
      <c r="AW43" s="132"/>
      <c r="AX43" s="115"/>
      <c r="AY43" s="132"/>
    </row>
    <row r="44" spans="1:52" s="47" customFormat="1" ht="110.25" customHeight="1">
      <c r="A44" s="177"/>
      <c r="B44" s="161"/>
      <c r="C44" s="161"/>
      <c r="D44" s="101"/>
      <c r="E44" s="101"/>
      <c r="F44" s="101"/>
      <c r="G44" s="165"/>
      <c r="H44" s="41" t="s">
        <v>49</v>
      </c>
      <c r="I44" s="39">
        <f t="shared" si="2"/>
        <v>0</v>
      </c>
      <c r="J44" s="39">
        <f t="shared" si="3"/>
        <v>0</v>
      </c>
      <c r="K44" s="39">
        <v>0</v>
      </c>
      <c r="L44" s="39">
        <v>0</v>
      </c>
      <c r="M44" s="39">
        <v>0</v>
      </c>
      <c r="N44" s="39">
        <v>0</v>
      </c>
      <c r="O44" s="41" t="s">
        <v>49</v>
      </c>
      <c r="P44" s="39">
        <f>R44+V44+AH44</f>
        <v>0</v>
      </c>
      <c r="Q44" s="39">
        <f>T44+X44+AH44</f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50">
        <v>0</v>
      </c>
      <c r="Y44" s="39">
        <v>0</v>
      </c>
      <c r="Z44" s="39">
        <v>0</v>
      </c>
      <c r="AA44" s="39">
        <v>0</v>
      </c>
      <c r="AB44" s="50">
        <v>0</v>
      </c>
      <c r="AC44" s="39">
        <v>0</v>
      </c>
      <c r="AD44" s="39">
        <v>0</v>
      </c>
      <c r="AE44" s="39">
        <v>0</v>
      </c>
      <c r="AF44" s="50">
        <v>0</v>
      </c>
      <c r="AG44" s="39">
        <v>0</v>
      </c>
      <c r="AH44" s="39">
        <v>0</v>
      </c>
      <c r="AI44" s="39">
        <v>0</v>
      </c>
      <c r="AJ44" s="50">
        <v>0</v>
      </c>
      <c r="AK44" s="39">
        <v>0</v>
      </c>
      <c r="AL44" s="110"/>
      <c r="AM44" s="110"/>
      <c r="AN44" s="110"/>
      <c r="AO44" s="110"/>
      <c r="AP44" s="110"/>
      <c r="AQ44" s="110"/>
      <c r="AR44" s="110"/>
      <c r="AS44" s="122"/>
      <c r="AT44" s="116"/>
      <c r="AU44" s="133"/>
      <c r="AV44" s="116"/>
      <c r="AW44" s="133"/>
      <c r="AX44" s="116"/>
      <c r="AY44" s="133"/>
    </row>
    <row r="45" spans="1:52" s="47" customFormat="1" ht="30.75" customHeight="1">
      <c r="A45" s="178" t="s">
        <v>51</v>
      </c>
      <c r="B45" s="161" t="s">
        <v>89</v>
      </c>
      <c r="C45" s="161" t="s">
        <v>92</v>
      </c>
      <c r="D45" s="99">
        <v>21</v>
      </c>
      <c r="E45" s="99" t="s">
        <v>58</v>
      </c>
      <c r="F45" s="99">
        <v>1</v>
      </c>
      <c r="G45" s="105" t="s">
        <v>98</v>
      </c>
      <c r="H45" s="41" t="s">
        <v>20</v>
      </c>
      <c r="I45" s="39">
        <f t="shared" si="2"/>
        <v>0</v>
      </c>
      <c r="J45" s="39">
        <f t="shared" si="3"/>
        <v>0</v>
      </c>
      <c r="K45" s="39">
        <f t="shared" ref="K45:T45" si="27">K46+K47+K48+K49</f>
        <v>0</v>
      </c>
      <c r="L45" s="39">
        <f t="shared" si="27"/>
        <v>0</v>
      </c>
      <c r="M45" s="39">
        <f t="shared" si="27"/>
        <v>0</v>
      </c>
      <c r="N45" s="39">
        <f t="shared" si="27"/>
        <v>0</v>
      </c>
      <c r="O45" s="41" t="s">
        <v>20</v>
      </c>
      <c r="P45" s="39">
        <f>P46+P47+P48+P49</f>
        <v>0</v>
      </c>
      <c r="Q45" s="39">
        <f>Q46+Q47+Q48+Q49</f>
        <v>0</v>
      </c>
      <c r="R45" s="39">
        <f t="shared" si="27"/>
        <v>0</v>
      </c>
      <c r="S45" s="39">
        <f t="shared" si="27"/>
        <v>0</v>
      </c>
      <c r="T45" s="50">
        <f t="shared" si="27"/>
        <v>0</v>
      </c>
      <c r="U45" s="39">
        <f t="shared" ref="U45:AK45" si="28">U46+U47+U48+U49</f>
        <v>0</v>
      </c>
      <c r="V45" s="39">
        <f t="shared" si="28"/>
        <v>0</v>
      </c>
      <c r="W45" s="39">
        <f t="shared" si="28"/>
        <v>0</v>
      </c>
      <c r="X45" s="50">
        <f t="shared" si="28"/>
        <v>0</v>
      </c>
      <c r="Y45" s="39">
        <f t="shared" si="28"/>
        <v>0</v>
      </c>
      <c r="Z45" s="39">
        <f t="shared" si="28"/>
        <v>0</v>
      </c>
      <c r="AA45" s="39">
        <f t="shared" si="28"/>
        <v>0</v>
      </c>
      <c r="AB45" s="50">
        <f t="shared" si="28"/>
        <v>0</v>
      </c>
      <c r="AC45" s="39">
        <f t="shared" si="28"/>
        <v>0</v>
      </c>
      <c r="AD45" s="39">
        <f t="shared" si="28"/>
        <v>0</v>
      </c>
      <c r="AE45" s="39">
        <f t="shared" si="28"/>
        <v>0</v>
      </c>
      <c r="AF45" s="50">
        <f t="shared" si="28"/>
        <v>0</v>
      </c>
      <c r="AG45" s="39">
        <f t="shared" si="28"/>
        <v>0</v>
      </c>
      <c r="AH45" s="39">
        <f t="shared" si="28"/>
        <v>0</v>
      </c>
      <c r="AI45" s="39">
        <f t="shared" si="28"/>
        <v>0</v>
      </c>
      <c r="AJ45" s="50">
        <f t="shared" si="28"/>
        <v>0</v>
      </c>
      <c r="AK45" s="39">
        <f t="shared" si="28"/>
        <v>0</v>
      </c>
      <c r="AL45" s="161" t="s">
        <v>109</v>
      </c>
      <c r="AM45" s="108" t="s">
        <v>101</v>
      </c>
      <c r="AN45" s="108">
        <v>0</v>
      </c>
      <c r="AO45" s="108">
        <f>AY45</f>
        <v>0</v>
      </c>
      <c r="AP45" s="108">
        <v>0</v>
      </c>
      <c r="AQ45" s="108">
        <v>0</v>
      </c>
      <c r="AR45" s="108">
        <v>0</v>
      </c>
      <c r="AS45" s="108">
        <v>0</v>
      </c>
      <c r="AT45" s="126">
        <v>0</v>
      </c>
      <c r="AU45" s="108">
        <v>0</v>
      </c>
      <c r="AV45" s="126">
        <v>0</v>
      </c>
      <c r="AW45" s="108">
        <v>0</v>
      </c>
      <c r="AX45" s="126">
        <v>0</v>
      </c>
      <c r="AY45" s="108">
        <v>0</v>
      </c>
    </row>
    <row r="46" spans="1:52" s="47" customFormat="1" ht="15" customHeight="1">
      <c r="A46" s="178"/>
      <c r="B46" s="161"/>
      <c r="C46" s="161"/>
      <c r="D46" s="100"/>
      <c r="E46" s="100"/>
      <c r="F46" s="100"/>
      <c r="G46" s="106"/>
      <c r="H46" s="41" t="s">
        <v>47</v>
      </c>
      <c r="I46" s="39">
        <f t="shared" si="2"/>
        <v>0</v>
      </c>
      <c r="J46" s="39">
        <f t="shared" si="3"/>
        <v>0</v>
      </c>
      <c r="K46" s="39">
        <v>0</v>
      </c>
      <c r="L46" s="39">
        <v>0</v>
      </c>
      <c r="M46" s="39">
        <v>0</v>
      </c>
      <c r="N46" s="39">
        <v>0</v>
      </c>
      <c r="O46" s="41" t="s">
        <v>47</v>
      </c>
      <c r="P46" s="39">
        <f>R46+V46+Z46+AH46</f>
        <v>0</v>
      </c>
      <c r="Q46" s="39">
        <f>T46+X46+AB46+AJ46</f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50">
        <v>0</v>
      </c>
      <c r="Y46" s="39">
        <v>0</v>
      </c>
      <c r="Z46" s="39">
        <v>0</v>
      </c>
      <c r="AA46" s="39">
        <v>0</v>
      </c>
      <c r="AB46" s="50">
        <v>0</v>
      </c>
      <c r="AC46" s="39">
        <v>0</v>
      </c>
      <c r="AD46" s="39">
        <v>0</v>
      </c>
      <c r="AE46" s="39">
        <v>0</v>
      </c>
      <c r="AF46" s="50">
        <v>0</v>
      </c>
      <c r="AG46" s="39">
        <v>0</v>
      </c>
      <c r="AH46" s="39">
        <v>0</v>
      </c>
      <c r="AI46" s="39">
        <v>0</v>
      </c>
      <c r="AJ46" s="50">
        <v>0</v>
      </c>
      <c r="AK46" s="39">
        <v>0</v>
      </c>
      <c r="AL46" s="161"/>
      <c r="AM46" s="109"/>
      <c r="AN46" s="109"/>
      <c r="AO46" s="109"/>
      <c r="AP46" s="109"/>
      <c r="AQ46" s="109"/>
      <c r="AR46" s="109"/>
      <c r="AS46" s="109"/>
      <c r="AT46" s="126"/>
      <c r="AU46" s="109"/>
      <c r="AV46" s="126"/>
      <c r="AW46" s="109"/>
      <c r="AX46" s="126"/>
      <c r="AY46" s="109"/>
    </row>
    <row r="47" spans="1:52" s="47" customFormat="1" ht="15" customHeight="1">
      <c r="A47" s="178"/>
      <c r="B47" s="161"/>
      <c r="C47" s="161"/>
      <c r="D47" s="100"/>
      <c r="E47" s="100"/>
      <c r="F47" s="100"/>
      <c r="G47" s="106"/>
      <c r="H47" s="41" t="s">
        <v>56</v>
      </c>
      <c r="I47" s="39">
        <f t="shared" si="2"/>
        <v>0</v>
      </c>
      <c r="J47" s="39">
        <f t="shared" si="3"/>
        <v>0</v>
      </c>
      <c r="K47" s="39">
        <v>0</v>
      </c>
      <c r="L47" s="39">
        <v>0</v>
      </c>
      <c r="M47" s="39">
        <v>0</v>
      </c>
      <c r="N47" s="39">
        <v>0</v>
      </c>
      <c r="O47" s="41" t="s">
        <v>56</v>
      </c>
      <c r="P47" s="39">
        <f>R47+V47+Z47+AH47</f>
        <v>0</v>
      </c>
      <c r="Q47" s="39">
        <f>T47+X47+AB47+AJ47</f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50">
        <v>0</v>
      </c>
      <c r="Y47" s="39">
        <v>0</v>
      </c>
      <c r="Z47" s="39">
        <v>0</v>
      </c>
      <c r="AA47" s="39">
        <v>0</v>
      </c>
      <c r="AB47" s="50">
        <v>0</v>
      </c>
      <c r="AC47" s="39">
        <v>0</v>
      </c>
      <c r="AD47" s="39">
        <v>0</v>
      </c>
      <c r="AE47" s="39">
        <v>0</v>
      </c>
      <c r="AF47" s="50">
        <v>0</v>
      </c>
      <c r="AG47" s="39">
        <v>0</v>
      </c>
      <c r="AH47" s="39">
        <v>0</v>
      </c>
      <c r="AI47" s="39">
        <v>0</v>
      </c>
      <c r="AJ47" s="50">
        <v>0</v>
      </c>
      <c r="AK47" s="39">
        <v>0</v>
      </c>
      <c r="AL47" s="161"/>
      <c r="AM47" s="109"/>
      <c r="AN47" s="109"/>
      <c r="AO47" s="109"/>
      <c r="AP47" s="109"/>
      <c r="AQ47" s="109"/>
      <c r="AR47" s="109"/>
      <c r="AS47" s="109"/>
      <c r="AT47" s="126"/>
      <c r="AU47" s="109"/>
      <c r="AV47" s="126"/>
      <c r="AW47" s="109"/>
      <c r="AX47" s="126"/>
      <c r="AY47" s="109"/>
    </row>
    <row r="48" spans="1:52" s="47" customFormat="1" ht="15" customHeight="1">
      <c r="A48" s="178"/>
      <c r="B48" s="161"/>
      <c r="C48" s="161"/>
      <c r="D48" s="100"/>
      <c r="E48" s="100"/>
      <c r="F48" s="100"/>
      <c r="G48" s="106"/>
      <c r="H48" s="41" t="s">
        <v>48</v>
      </c>
      <c r="I48" s="39">
        <f t="shared" si="2"/>
        <v>0</v>
      </c>
      <c r="J48" s="39">
        <f t="shared" si="3"/>
        <v>0</v>
      </c>
      <c r="K48" s="39">
        <v>0</v>
      </c>
      <c r="L48" s="39">
        <v>0</v>
      </c>
      <c r="M48" s="39">
        <v>0</v>
      </c>
      <c r="N48" s="39">
        <v>0</v>
      </c>
      <c r="O48" s="41" t="s">
        <v>48</v>
      </c>
      <c r="P48" s="39">
        <f>R48+V48+AH48</f>
        <v>0</v>
      </c>
      <c r="Q48" s="39">
        <f>T48+X48+AH48</f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50">
        <v>0</v>
      </c>
      <c r="Y48" s="39">
        <v>0</v>
      </c>
      <c r="Z48" s="39">
        <v>0</v>
      </c>
      <c r="AA48" s="39">
        <v>0</v>
      </c>
      <c r="AB48" s="50">
        <v>0</v>
      </c>
      <c r="AC48" s="39">
        <v>0</v>
      </c>
      <c r="AD48" s="39">
        <v>0</v>
      </c>
      <c r="AE48" s="39">
        <v>0</v>
      </c>
      <c r="AF48" s="50">
        <v>0</v>
      </c>
      <c r="AG48" s="39">
        <v>0</v>
      </c>
      <c r="AH48" s="39">
        <v>0</v>
      </c>
      <c r="AI48" s="39">
        <v>0</v>
      </c>
      <c r="AJ48" s="50">
        <v>0</v>
      </c>
      <c r="AK48" s="39">
        <v>0</v>
      </c>
      <c r="AL48" s="161"/>
      <c r="AM48" s="109"/>
      <c r="AN48" s="109"/>
      <c r="AO48" s="109"/>
      <c r="AP48" s="109"/>
      <c r="AQ48" s="109"/>
      <c r="AR48" s="109"/>
      <c r="AS48" s="109"/>
      <c r="AT48" s="126"/>
      <c r="AU48" s="109"/>
      <c r="AV48" s="126"/>
      <c r="AW48" s="109"/>
      <c r="AX48" s="126"/>
      <c r="AY48" s="109"/>
    </row>
    <row r="49" spans="1:52" s="47" customFormat="1" ht="15" customHeight="1">
      <c r="A49" s="178"/>
      <c r="B49" s="161"/>
      <c r="C49" s="161"/>
      <c r="D49" s="101"/>
      <c r="E49" s="101"/>
      <c r="F49" s="101"/>
      <c r="G49" s="107"/>
      <c r="H49" s="41" t="s">
        <v>49</v>
      </c>
      <c r="I49" s="39">
        <f t="shared" si="2"/>
        <v>0</v>
      </c>
      <c r="J49" s="39">
        <f t="shared" si="3"/>
        <v>0</v>
      </c>
      <c r="K49" s="39">
        <v>0</v>
      </c>
      <c r="L49" s="39">
        <v>0</v>
      </c>
      <c r="M49" s="39">
        <v>0</v>
      </c>
      <c r="N49" s="39">
        <v>0</v>
      </c>
      <c r="O49" s="41" t="s">
        <v>49</v>
      </c>
      <c r="P49" s="39">
        <f>R49+V49+AH49</f>
        <v>0</v>
      </c>
      <c r="Q49" s="39">
        <f>T49+X49+AH49</f>
        <v>0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50">
        <v>0</v>
      </c>
      <c r="Y49" s="39">
        <v>0</v>
      </c>
      <c r="Z49" s="39">
        <v>0</v>
      </c>
      <c r="AA49" s="39">
        <v>0</v>
      </c>
      <c r="AB49" s="50">
        <v>0</v>
      </c>
      <c r="AC49" s="39">
        <v>0</v>
      </c>
      <c r="AD49" s="39">
        <v>0</v>
      </c>
      <c r="AE49" s="39">
        <v>0</v>
      </c>
      <c r="AF49" s="50">
        <v>0</v>
      </c>
      <c r="AG49" s="39">
        <v>0</v>
      </c>
      <c r="AH49" s="39">
        <v>0</v>
      </c>
      <c r="AI49" s="39">
        <v>0</v>
      </c>
      <c r="AJ49" s="50">
        <v>0</v>
      </c>
      <c r="AK49" s="39">
        <v>0</v>
      </c>
      <c r="AL49" s="161"/>
      <c r="AM49" s="110"/>
      <c r="AN49" s="110"/>
      <c r="AO49" s="110"/>
      <c r="AP49" s="110"/>
      <c r="AQ49" s="110"/>
      <c r="AR49" s="110"/>
      <c r="AS49" s="110"/>
      <c r="AT49" s="126"/>
      <c r="AU49" s="110"/>
      <c r="AV49" s="126"/>
      <c r="AW49" s="110"/>
      <c r="AX49" s="126"/>
      <c r="AY49" s="110"/>
    </row>
    <row r="50" spans="1:52" s="47" customFormat="1" ht="30.75" customHeight="1">
      <c r="A50" s="178" t="s">
        <v>90</v>
      </c>
      <c r="B50" s="161" t="s">
        <v>91</v>
      </c>
      <c r="C50" s="161" t="s">
        <v>92</v>
      </c>
      <c r="D50" s="99">
        <v>21</v>
      </c>
      <c r="E50" s="99" t="s">
        <v>58</v>
      </c>
      <c r="F50" s="99">
        <v>1</v>
      </c>
      <c r="G50" s="105" t="s">
        <v>99</v>
      </c>
      <c r="H50" s="41" t="s">
        <v>20</v>
      </c>
      <c r="I50" s="39">
        <f t="shared" si="2"/>
        <v>319000</v>
      </c>
      <c r="J50" s="39">
        <f t="shared" si="3"/>
        <v>319000</v>
      </c>
      <c r="K50" s="39">
        <f t="shared" ref="K50:T50" si="29">K51+K52+K53+K54</f>
        <v>159500</v>
      </c>
      <c r="L50" s="39">
        <f t="shared" si="29"/>
        <v>0</v>
      </c>
      <c r="M50" s="39">
        <f t="shared" si="29"/>
        <v>159500</v>
      </c>
      <c r="N50" s="39">
        <f t="shared" si="29"/>
        <v>0</v>
      </c>
      <c r="O50" s="41" t="s">
        <v>20</v>
      </c>
      <c r="P50" s="39">
        <f>P51+P52+P53+P54</f>
        <v>159500</v>
      </c>
      <c r="Q50" s="39">
        <f>Q51+Q52+Q53+Q54</f>
        <v>159500</v>
      </c>
      <c r="R50" s="39">
        <f t="shared" si="29"/>
        <v>159500</v>
      </c>
      <c r="S50" s="39">
        <f t="shared" si="29"/>
        <v>0</v>
      </c>
      <c r="T50" s="50">
        <f t="shared" si="29"/>
        <v>159500</v>
      </c>
      <c r="U50" s="39">
        <f t="shared" ref="U50:AK50" si="30">U51+U52+U53+U54</f>
        <v>0</v>
      </c>
      <c r="V50" s="39">
        <f t="shared" si="30"/>
        <v>0</v>
      </c>
      <c r="W50" s="39">
        <f t="shared" si="30"/>
        <v>0</v>
      </c>
      <c r="X50" s="50">
        <f t="shared" si="30"/>
        <v>0</v>
      </c>
      <c r="Y50" s="39">
        <f t="shared" si="30"/>
        <v>0</v>
      </c>
      <c r="Z50" s="39">
        <f t="shared" si="30"/>
        <v>0</v>
      </c>
      <c r="AA50" s="39">
        <f t="shared" si="30"/>
        <v>0</v>
      </c>
      <c r="AB50" s="50">
        <f t="shared" si="30"/>
        <v>0</v>
      </c>
      <c r="AC50" s="39">
        <f t="shared" si="30"/>
        <v>0</v>
      </c>
      <c r="AD50" s="39">
        <f t="shared" si="30"/>
        <v>0</v>
      </c>
      <c r="AE50" s="39">
        <f t="shared" si="30"/>
        <v>0</v>
      </c>
      <c r="AF50" s="50">
        <f t="shared" si="30"/>
        <v>0</v>
      </c>
      <c r="AG50" s="39">
        <f t="shared" si="30"/>
        <v>0</v>
      </c>
      <c r="AH50" s="39">
        <f t="shared" si="30"/>
        <v>0</v>
      </c>
      <c r="AI50" s="39">
        <f t="shared" si="30"/>
        <v>0</v>
      </c>
      <c r="AJ50" s="50">
        <f t="shared" si="30"/>
        <v>0</v>
      </c>
      <c r="AK50" s="39">
        <f t="shared" si="30"/>
        <v>0</v>
      </c>
      <c r="AL50" s="161" t="s">
        <v>110</v>
      </c>
      <c r="AM50" s="108" t="s">
        <v>63</v>
      </c>
      <c r="AN50" s="108">
        <f t="shared" ref="AN50:AO54" si="31">AX50</f>
        <v>0</v>
      </c>
      <c r="AO50" s="108">
        <f t="shared" si="31"/>
        <v>0</v>
      </c>
      <c r="AP50" s="108">
        <v>120</v>
      </c>
      <c r="AQ50" s="108">
        <v>120</v>
      </c>
      <c r="AR50" s="108">
        <v>0</v>
      </c>
      <c r="AS50" s="108">
        <v>0</v>
      </c>
      <c r="AT50" s="126">
        <v>0</v>
      </c>
      <c r="AU50" s="108">
        <v>0</v>
      </c>
      <c r="AV50" s="126">
        <v>0</v>
      </c>
      <c r="AW50" s="108">
        <v>0</v>
      </c>
      <c r="AX50" s="126">
        <v>0</v>
      </c>
      <c r="AY50" s="108">
        <v>0</v>
      </c>
      <c r="AZ50" s="47" t="s">
        <v>174</v>
      </c>
    </row>
    <row r="51" spans="1:52" s="47" customFormat="1" ht="15" customHeight="1">
      <c r="A51" s="178"/>
      <c r="B51" s="161"/>
      <c r="C51" s="161"/>
      <c r="D51" s="100"/>
      <c r="E51" s="100"/>
      <c r="F51" s="100"/>
      <c r="G51" s="106"/>
      <c r="H51" s="41" t="s">
        <v>47</v>
      </c>
      <c r="I51" s="39">
        <f t="shared" si="2"/>
        <v>319000</v>
      </c>
      <c r="J51" s="39">
        <f t="shared" si="3"/>
        <v>319000</v>
      </c>
      <c r="K51" s="39">
        <v>159500</v>
      </c>
      <c r="L51" s="39">
        <v>0</v>
      </c>
      <c r="M51" s="39">
        <v>159500</v>
      </c>
      <c r="N51" s="39">
        <v>0</v>
      </c>
      <c r="O51" s="41" t="s">
        <v>47</v>
      </c>
      <c r="P51" s="39">
        <f>R51+V51+Z51+AH51</f>
        <v>159500</v>
      </c>
      <c r="Q51" s="39">
        <f>T51+X51+AB51+AJ51</f>
        <v>159500</v>
      </c>
      <c r="R51" s="39">
        <v>159500</v>
      </c>
      <c r="S51" s="39">
        <v>0</v>
      </c>
      <c r="T51" s="39">
        <v>159500</v>
      </c>
      <c r="U51" s="39">
        <v>0</v>
      </c>
      <c r="V51" s="39">
        <v>0</v>
      </c>
      <c r="W51" s="39">
        <v>0</v>
      </c>
      <c r="X51" s="50">
        <v>0</v>
      </c>
      <c r="Y51" s="39">
        <v>0</v>
      </c>
      <c r="Z51" s="39">
        <v>0</v>
      </c>
      <c r="AA51" s="39">
        <v>0</v>
      </c>
      <c r="AB51" s="50">
        <v>0</v>
      </c>
      <c r="AC51" s="39">
        <v>0</v>
      </c>
      <c r="AD51" s="39">
        <v>0</v>
      </c>
      <c r="AE51" s="39">
        <v>0</v>
      </c>
      <c r="AF51" s="50">
        <v>0</v>
      </c>
      <c r="AG51" s="39">
        <v>0</v>
      </c>
      <c r="AH51" s="39">
        <v>0</v>
      </c>
      <c r="AI51" s="39">
        <v>0</v>
      </c>
      <c r="AJ51" s="50">
        <v>0</v>
      </c>
      <c r="AK51" s="39">
        <v>0</v>
      </c>
      <c r="AL51" s="161"/>
      <c r="AM51" s="109"/>
      <c r="AN51" s="109">
        <f t="shared" si="31"/>
        <v>0</v>
      </c>
      <c r="AO51" s="109">
        <f t="shared" si="31"/>
        <v>0</v>
      </c>
      <c r="AP51" s="109"/>
      <c r="AQ51" s="109"/>
      <c r="AR51" s="109"/>
      <c r="AS51" s="109"/>
      <c r="AT51" s="126"/>
      <c r="AU51" s="109"/>
      <c r="AV51" s="126"/>
      <c r="AW51" s="109"/>
      <c r="AX51" s="126"/>
      <c r="AY51" s="109"/>
    </row>
    <row r="52" spans="1:52" s="47" customFormat="1" ht="15" customHeight="1">
      <c r="A52" s="178"/>
      <c r="B52" s="161"/>
      <c r="C52" s="161"/>
      <c r="D52" s="100"/>
      <c r="E52" s="100"/>
      <c r="F52" s="100"/>
      <c r="G52" s="106"/>
      <c r="H52" s="41" t="s">
        <v>56</v>
      </c>
      <c r="I52" s="39">
        <f t="shared" si="2"/>
        <v>0</v>
      </c>
      <c r="J52" s="39">
        <f t="shared" si="3"/>
        <v>0</v>
      </c>
      <c r="K52" s="39">
        <v>0</v>
      </c>
      <c r="L52" s="39">
        <v>0</v>
      </c>
      <c r="M52" s="39">
        <v>0</v>
      </c>
      <c r="N52" s="39">
        <v>0</v>
      </c>
      <c r="O52" s="41" t="s">
        <v>56</v>
      </c>
      <c r="P52" s="39">
        <f>R52+V52+Z52+AH52</f>
        <v>0</v>
      </c>
      <c r="Q52" s="39">
        <f>T52+X52+AB52+AJ52</f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50">
        <v>0</v>
      </c>
      <c r="Y52" s="39">
        <v>0</v>
      </c>
      <c r="Z52" s="39">
        <v>0</v>
      </c>
      <c r="AA52" s="39">
        <v>0</v>
      </c>
      <c r="AB52" s="50">
        <v>0</v>
      </c>
      <c r="AC52" s="39">
        <v>0</v>
      </c>
      <c r="AD52" s="39">
        <v>0</v>
      </c>
      <c r="AE52" s="39">
        <v>0</v>
      </c>
      <c r="AF52" s="50">
        <v>0</v>
      </c>
      <c r="AG52" s="39">
        <v>0</v>
      </c>
      <c r="AH52" s="39">
        <v>0</v>
      </c>
      <c r="AI52" s="39">
        <v>0</v>
      </c>
      <c r="AJ52" s="50">
        <v>0</v>
      </c>
      <c r="AK52" s="39">
        <v>0</v>
      </c>
      <c r="AL52" s="161"/>
      <c r="AM52" s="109"/>
      <c r="AN52" s="109">
        <f t="shared" si="31"/>
        <v>0</v>
      </c>
      <c r="AO52" s="109">
        <f t="shared" si="31"/>
        <v>0</v>
      </c>
      <c r="AP52" s="109"/>
      <c r="AQ52" s="109"/>
      <c r="AR52" s="109"/>
      <c r="AS52" s="109"/>
      <c r="AT52" s="126"/>
      <c r="AU52" s="109"/>
      <c r="AV52" s="126"/>
      <c r="AW52" s="109"/>
      <c r="AX52" s="126"/>
      <c r="AY52" s="109"/>
    </row>
    <row r="53" spans="1:52" s="47" customFormat="1" ht="15" customHeight="1">
      <c r="A53" s="178"/>
      <c r="B53" s="161"/>
      <c r="C53" s="161"/>
      <c r="D53" s="100"/>
      <c r="E53" s="100"/>
      <c r="F53" s="100"/>
      <c r="G53" s="106"/>
      <c r="H53" s="41" t="s">
        <v>48</v>
      </c>
      <c r="I53" s="39">
        <f t="shared" si="2"/>
        <v>0</v>
      </c>
      <c r="J53" s="39">
        <f t="shared" si="3"/>
        <v>0</v>
      </c>
      <c r="K53" s="39">
        <v>0</v>
      </c>
      <c r="L53" s="39">
        <v>0</v>
      </c>
      <c r="M53" s="39">
        <v>0</v>
      </c>
      <c r="N53" s="39">
        <v>0</v>
      </c>
      <c r="O53" s="41" t="s">
        <v>48</v>
      </c>
      <c r="P53" s="39">
        <f>R53+V53+Z53+AH53</f>
        <v>0</v>
      </c>
      <c r="Q53" s="39">
        <f>T53+X53+AB53+AJ53</f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50">
        <v>0</v>
      </c>
      <c r="Y53" s="39">
        <v>0</v>
      </c>
      <c r="Z53" s="39">
        <v>0</v>
      </c>
      <c r="AA53" s="39">
        <v>0</v>
      </c>
      <c r="AB53" s="50">
        <v>0</v>
      </c>
      <c r="AC53" s="39">
        <v>0</v>
      </c>
      <c r="AD53" s="39">
        <v>0</v>
      </c>
      <c r="AE53" s="39">
        <v>0</v>
      </c>
      <c r="AF53" s="50">
        <v>0</v>
      </c>
      <c r="AG53" s="39">
        <v>0</v>
      </c>
      <c r="AH53" s="39">
        <v>0</v>
      </c>
      <c r="AI53" s="39">
        <v>0</v>
      </c>
      <c r="AJ53" s="50">
        <v>0</v>
      </c>
      <c r="AK53" s="39">
        <v>0</v>
      </c>
      <c r="AL53" s="161"/>
      <c r="AM53" s="109"/>
      <c r="AN53" s="109">
        <f t="shared" si="31"/>
        <v>0</v>
      </c>
      <c r="AO53" s="109">
        <f t="shared" si="31"/>
        <v>0</v>
      </c>
      <c r="AP53" s="109"/>
      <c r="AQ53" s="109"/>
      <c r="AR53" s="109"/>
      <c r="AS53" s="109"/>
      <c r="AT53" s="126"/>
      <c r="AU53" s="109"/>
      <c r="AV53" s="126"/>
      <c r="AW53" s="109"/>
      <c r="AX53" s="126"/>
      <c r="AY53" s="109"/>
    </row>
    <row r="54" spans="1:52" s="47" customFormat="1" ht="15" customHeight="1">
      <c r="A54" s="178"/>
      <c r="B54" s="161"/>
      <c r="C54" s="161"/>
      <c r="D54" s="101"/>
      <c r="E54" s="101"/>
      <c r="F54" s="101"/>
      <c r="G54" s="107"/>
      <c r="H54" s="41" t="s">
        <v>49</v>
      </c>
      <c r="I54" s="39">
        <f t="shared" si="2"/>
        <v>0</v>
      </c>
      <c r="J54" s="39">
        <f t="shared" si="3"/>
        <v>0</v>
      </c>
      <c r="K54" s="39">
        <v>0</v>
      </c>
      <c r="L54" s="39">
        <v>0</v>
      </c>
      <c r="M54" s="39">
        <v>0</v>
      </c>
      <c r="N54" s="39">
        <v>0</v>
      </c>
      <c r="O54" s="41" t="s">
        <v>49</v>
      </c>
      <c r="P54" s="39">
        <f>R54+V54+Z54+AH54</f>
        <v>0</v>
      </c>
      <c r="Q54" s="39">
        <f>T54+X54+AB54+AJ54</f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50">
        <v>0</v>
      </c>
      <c r="Y54" s="39">
        <v>0</v>
      </c>
      <c r="Z54" s="39">
        <v>0</v>
      </c>
      <c r="AA54" s="39">
        <v>0</v>
      </c>
      <c r="AB54" s="50">
        <v>0</v>
      </c>
      <c r="AC54" s="39">
        <v>0</v>
      </c>
      <c r="AD54" s="39">
        <v>0</v>
      </c>
      <c r="AE54" s="39">
        <v>0</v>
      </c>
      <c r="AF54" s="50">
        <v>0</v>
      </c>
      <c r="AG54" s="39">
        <v>0</v>
      </c>
      <c r="AH54" s="39">
        <v>0</v>
      </c>
      <c r="AI54" s="39">
        <v>0</v>
      </c>
      <c r="AJ54" s="50">
        <v>0</v>
      </c>
      <c r="AK54" s="39">
        <v>0</v>
      </c>
      <c r="AL54" s="161"/>
      <c r="AM54" s="110"/>
      <c r="AN54" s="110">
        <f t="shared" si="31"/>
        <v>0</v>
      </c>
      <c r="AO54" s="110">
        <f t="shared" si="31"/>
        <v>0</v>
      </c>
      <c r="AP54" s="110"/>
      <c r="AQ54" s="110"/>
      <c r="AR54" s="110"/>
      <c r="AS54" s="110"/>
      <c r="AT54" s="126"/>
      <c r="AU54" s="110"/>
      <c r="AV54" s="126"/>
      <c r="AW54" s="110"/>
      <c r="AX54" s="126"/>
      <c r="AY54" s="110"/>
    </row>
    <row r="55" spans="1:52" s="47" customFormat="1" ht="16.5" customHeight="1">
      <c r="A55" s="270">
        <v>2</v>
      </c>
      <c r="B55" s="152" t="s">
        <v>124</v>
      </c>
      <c r="C55" s="152"/>
      <c r="D55" s="152"/>
      <c r="E55" s="152"/>
      <c r="F55" s="152"/>
      <c r="G55" s="152"/>
      <c r="H55" s="41" t="s">
        <v>20</v>
      </c>
      <c r="I55" s="38">
        <f t="shared" si="2"/>
        <v>1021839.02</v>
      </c>
      <c r="J55" s="38">
        <f t="shared" si="3"/>
        <v>1021839.02</v>
      </c>
      <c r="K55" s="38">
        <f>K56+K57+K58+K59</f>
        <v>510919.51</v>
      </c>
      <c r="L55" s="38">
        <v>0</v>
      </c>
      <c r="M55" s="38">
        <f>M56+M57+M58+M59</f>
        <v>510919.51</v>
      </c>
      <c r="N55" s="38">
        <v>0</v>
      </c>
      <c r="O55" s="38" t="s">
        <v>20</v>
      </c>
      <c r="P55" s="38">
        <f>P56+P57+P58+P59</f>
        <v>3187659.03</v>
      </c>
      <c r="Q55" s="38">
        <f>Q56+Q57+Q58+Q59</f>
        <v>3152653.1699999995</v>
      </c>
      <c r="R55" s="38">
        <f>R56+R57+R58+R59</f>
        <v>510919.51</v>
      </c>
      <c r="S55" s="38">
        <v>0</v>
      </c>
      <c r="T55" s="51">
        <f>T56+T57+T58+T59</f>
        <v>510919.51</v>
      </c>
      <c r="U55" s="38">
        <v>0</v>
      </c>
      <c r="V55" s="38">
        <f>V56+V57+V58+V59</f>
        <v>856848.46</v>
      </c>
      <c r="W55" s="38">
        <v>0</v>
      </c>
      <c r="X55" s="51">
        <f>X56+X57+X58+X59</f>
        <v>856848.46</v>
      </c>
      <c r="Y55" s="38">
        <v>0</v>
      </c>
      <c r="Z55" s="38">
        <f>Z56+Z57+Z58+Z59</f>
        <v>795078.96</v>
      </c>
      <c r="AA55" s="38">
        <v>0</v>
      </c>
      <c r="AB55" s="51">
        <f>AB56+AB57+AB58+AB59</f>
        <v>795078.96</v>
      </c>
      <c r="AC55" s="38">
        <v>0</v>
      </c>
      <c r="AD55" s="38">
        <f>AD56+AD57+AD58+AD59</f>
        <v>855676.44</v>
      </c>
      <c r="AE55" s="38">
        <v>0</v>
      </c>
      <c r="AF55" s="51">
        <f>AF56+AF57+AF58+AF59</f>
        <v>855676.44</v>
      </c>
      <c r="AG55" s="38">
        <v>0</v>
      </c>
      <c r="AH55" s="38">
        <f>AH56+AH57+AH58+AH59</f>
        <v>1024812.1000000001</v>
      </c>
      <c r="AI55" s="38">
        <v>0</v>
      </c>
      <c r="AJ55" s="51">
        <f>AJ56+AJ57+AJ58+AJ59</f>
        <v>989806.24</v>
      </c>
      <c r="AK55" s="38">
        <v>0</v>
      </c>
      <c r="AL55" s="110" t="s">
        <v>21</v>
      </c>
      <c r="AM55" s="110" t="s">
        <v>21</v>
      </c>
      <c r="AN55" s="110" t="s">
        <v>21</v>
      </c>
      <c r="AO55" s="110" t="s">
        <v>21</v>
      </c>
      <c r="AP55" s="110" t="s">
        <v>21</v>
      </c>
      <c r="AQ55" s="110" t="s">
        <v>21</v>
      </c>
      <c r="AR55" s="110" t="s">
        <v>21</v>
      </c>
      <c r="AS55" s="110" t="s">
        <v>21</v>
      </c>
      <c r="AT55" s="110" t="s">
        <v>21</v>
      </c>
      <c r="AU55" s="110" t="s">
        <v>21</v>
      </c>
      <c r="AV55" s="110" t="s">
        <v>21</v>
      </c>
      <c r="AW55" s="110" t="s">
        <v>21</v>
      </c>
      <c r="AX55" s="110" t="s">
        <v>21</v>
      </c>
      <c r="AY55" s="110" t="s">
        <v>21</v>
      </c>
    </row>
    <row r="56" spans="1:52" s="47" customFormat="1" ht="16.5" customHeight="1">
      <c r="A56" s="270"/>
      <c r="B56" s="153"/>
      <c r="C56" s="153"/>
      <c r="D56" s="153"/>
      <c r="E56" s="153"/>
      <c r="F56" s="153"/>
      <c r="G56" s="153"/>
      <c r="H56" s="41" t="s">
        <v>47</v>
      </c>
      <c r="I56" s="39">
        <f t="shared" si="2"/>
        <v>821839.02</v>
      </c>
      <c r="J56" s="39">
        <f t="shared" si="3"/>
        <v>821839.02</v>
      </c>
      <c r="K56" s="39">
        <f>K61</f>
        <v>410919.51</v>
      </c>
      <c r="L56" s="39">
        <v>0</v>
      </c>
      <c r="M56" s="39">
        <f>M61</f>
        <v>410919.51</v>
      </c>
      <c r="N56" s="39">
        <v>0</v>
      </c>
      <c r="O56" s="39" t="s">
        <v>47</v>
      </c>
      <c r="P56" s="39">
        <f t="shared" ref="P56:R59" si="32">P61</f>
        <v>2565378.4299999997</v>
      </c>
      <c r="Q56" s="39">
        <f t="shared" si="32"/>
        <v>2530372.5699999994</v>
      </c>
      <c r="R56" s="39">
        <f t="shared" si="32"/>
        <v>410919.51</v>
      </c>
      <c r="S56" s="39">
        <v>0</v>
      </c>
      <c r="T56" s="50">
        <f>T61</f>
        <v>410919.51</v>
      </c>
      <c r="U56" s="39">
        <v>0</v>
      </c>
      <c r="V56" s="39">
        <f>V61</f>
        <v>669623.88</v>
      </c>
      <c r="W56" s="39">
        <v>0</v>
      </c>
      <c r="X56" s="50">
        <f>X61</f>
        <v>669623.88</v>
      </c>
      <c r="Y56" s="39">
        <v>0</v>
      </c>
      <c r="Z56" s="39">
        <f>Z61</f>
        <v>609897.93999999994</v>
      </c>
      <c r="AA56" s="39">
        <v>0</v>
      </c>
      <c r="AB56" s="50">
        <f>AB61</f>
        <v>609897.93999999994</v>
      </c>
      <c r="AC56" s="39">
        <v>0</v>
      </c>
      <c r="AD56" s="39">
        <f>AD61</f>
        <v>687327.44</v>
      </c>
      <c r="AE56" s="39">
        <v>0</v>
      </c>
      <c r="AF56" s="50">
        <f>AF61</f>
        <v>687327.44</v>
      </c>
      <c r="AG56" s="39">
        <v>0</v>
      </c>
      <c r="AH56" s="39">
        <f>AH61</f>
        <v>874937.10000000009</v>
      </c>
      <c r="AI56" s="39">
        <v>0</v>
      </c>
      <c r="AJ56" s="50">
        <f>AJ61</f>
        <v>839931.24</v>
      </c>
      <c r="AK56" s="39">
        <v>0</v>
      </c>
      <c r="AL56" s="111"/>
      <c r="AM56" s="111"/>
      <c r="AN56" s="111"/>
      <c r="AO56" s="111"/>
      <c r="AP56" s="111"/>
      <c r="AQ56" s="111"/>
      <c r="AR56" s="111"/>
      <c r="AS56" s="111"/>
      <c r="AT56" s="111"/>
      <c r="AU56" s="111"/>
      <c r="AV56" s="111"/>
      <c r="AW56" s="111"/>
      <c r="AX56" s="111"/>
      <c r="AY56" s="111"/>
    </row>
    <row r="57" spans="1:52" s="47" customFormat="1" ht="16.5" customHeight="1">
      <c r="A57" s="270"/>
      <c r="B57" s="153"/>
      <c r="C57" s="153"/>
      <c r="D57" s="153"/>
      <c r="E57" s="153"/>
      <c r="F57" s="153"/>
      <c r="G57" s="153"/>
      <c r="H57" s="41" t="s">
        <v>56</v>
      </c>
      <c r="I57" s="39">
        <f t="shared" si="2"/>
        <v>200000</v>
      </c>
      <c r="J57" s="39">
        <f t="shared" si="3"/>
        <v>200000</v>
      </c>
      <c r="K57" s="39">
        <f>K62</f>
        <v>100000</v>
      </c>
      <c r="L57" s="39">
        <v>0</v>
      </c>
      <c r="M57" s="39">
        <f>M62</f>
        <v>100000</v>
      </c>
      <c r="N57" s="39">
        <v>0</v>
      </c>
      <c r="O57" s="39" t="s">
        <v>56</v>
      </c>
      <c r="P57" s="39">
        <f t="shared" si="32"/>
        <v>622280.6</v>
      </c>
      <c r="Q57" s="39">
        <f t="shared" si="32"/>
        <v>622280.6</v>
      </c>
      <c r="R57" s="39">
        <f t="shared" si="32"/>
        <v>100000</v>
      </c>
      <c r="S57" s="39">
        <v>0</v>
      </c>
      <c r="T57" s="50">
        <f>T62</f>
        <v>100000</v>
      </c>
      <c r="U57" s="39">
        <v>0</v>
      </c>
      <c r="V57" s="39">
        <f>V62</f>
        <v>187224.58</v>
      </c>
      <c r="W57" s="39">
        <v>0</v>
      </c>
      <c r="X57" s="50">
        <f>X62</f>
        <v>187224.58</v>
      </c>
      <c r="Y57" s="39">
        <v>0</v>
      </c>
      <c r="Z57" s="39">
        <f>Z62</f>
        <v>185181.02</v>
      </c>
      <c r="AA57" s="39">
        <v>0</v>
      </c>
      <c r="AB57" s="50">
        <f>AB62</f>
        <v>185181.02</v>
      </c>
      <c r="AC57" s="39">
        <v>0</v>
      </c>
      <c r="AD57" s="39">
        <f>AD62</f>
        <v>168349</v>
      </c>
      <c r="AE57" s="39">
        <v>0</v>
      </c>
      <c r="AF57" s="50">
        <f>AF62</f>
        <v>168349</v>
      </c>
      <c r="AG57" s="39">
        <v>0</v>
      </c>
      <c r="AH57" s="39">
        <f>AH62</f>
        <v>149875</v>
      </c>
      <c r="AI57" s="39">
        <v>0</v>
      </c>
      <c r="AJ57" s="50">
        <f>AJ62</f>
        <v>149875</v>
      </c>
      <c r="AK57" s="39">
        <v>0</v>
      </c>
      <c r="AL57" s="111"/>
      <c r="AM57" s="111"/>
      <c r="AN57" s="111"/>
      <c r="AO57" s="111"/>
      <c r="AP57" s="111"/>
      <c r="AQ57" s="111"/>
      <c r="AR57" s="111"/>
      <c r="AS57" s="111"/>
      <c r="AT57" s="111"/>
      <c r="AU57" s="111"/>
      <c r="AV57" s="111"/>
      <c r="AW57" s="111"/>
      <c r="AX57" s="111"/>
      <c r="AY57" s="111"/>
    </row>
    <row r="58" spans="1:52" s="47" customFormat="1" ht="16.5" customHeight="1">
      <c r="A58" s="270"/>
      <c r="B58" s="153"/>
      <c r="C58" s="153"/>
      <c r="D58" s="153"/>
      <c r="E58" s="153"/>
      <c r="F58" s="153"/>
      <c r="G58" s="153"/>
      <c r="H58" s="41" t="s">
        <v>48</v>
      </c>
      <c r="I58" s="39">
        <f t="shared" si="2"/>
        <v>0</v>
      </c>
      <c r="J58" s="39">
        <f t="shared" si="3"/>
        <v>0</v>
      </c>
      <c r="K58" s="39">
        <f>K63</f>
        <v>0</v>
      </c>
      <c r="L58" s="39">
        <v>0</v>
      </c>
      <c r="M58" s="39">
        <f>M63</f>
        <v>0</v>
      </c>
      <c r="N58" s="39">
        <v>0</v>
      </c>
      <c r="O58" s="39" t="s">
        <v>48</v>
      </c>
      <c r="P58" s="39">
        <f t="shared" si="32"/>
        <v>0</v>
      </c>
      <c r="Q58" s="39">
        <f t="shared" si="32"/>
        <v>0</v>
      </c>
      <c r="R58" s="39">
        <f t="shared" si="32"/>
        <v>0</v>
      </c>
      <c r="S58" s="39">
        <v>0</v>
      </c>
      <c r="T58" s="50">
        <f>T63</f>
        <v>0</v>
      </c>
      <c r="U58" s="39">
        <v>0</v>
      </c>
      <c r="V58" s="39">
        <f>V63</f>
        <v>0</v>
      </c>
      <c r="W58" s="39">
        <v>0</v>
      </c>
      <c r="X58" s="50">
        <f>X63</f>
        <v>0</v>
      </c>
      <c r="Y58" s="39">
        <v>0</v>
      </c>
      <c r="Z58" s="39">
        <f>Z63</f>
        <v>0</v>
      </c>
      <c r="AA58" s="39">
        <v>0</v>
      </c>
      <c r="AB58" s="50">
        <f>AB63</f>
        <v>0</v>
      </c>
      <c r="AC58" s="39">
        <v>0</v>
      </c>
      <c r="AD58" s="39">
        <f>AD63</f>
        <v>0</v>
      </c>
      <c r="AE58" s="39">
        <v>0</v>
      </c>
      <c r="AF58" s="50">
        <f>AF63</f>
        <v>0</v>
      </c>
      <c r="AG58" s="39">
        <v>0</v>
      </c>
      <c r="AH58" s="39">
        <f>AH63</f>
        <v>0</v>
      </c>
      <c r="AI58" s="39">
        <v>0</v>
      </c>
      <c r="AJ58" s="50">
        <f>AJ63</f>
        <v>0</v>
      </c>
      <c r="AK58" s="39">
        <v>0</v>
      </c>
      <c r="AL58" s="111"/>
      <c r="AM58" s="111"/>
      <c r="AN58" s="111"/>
      <c r="AO58" s="111"/>
      <c r="AP58" s="111"/>
      <c r="AQ58" s="111"/>
      <c r="AR58" s="111"/>
      <c r="AS58" s="111"/>
      <c r="AT58" s="111"/>
      <c r="AU58" s="111"/>
      <c r="AV58" s="111"/>
      <c r="AW58" s="111"/>
      <c r="AX58" s="111"/>
      <c r="AY58" s="111"/>
    </row>
    <row r="59" spans="1:52" s="47" customFormat="1">
      <c r="A59" s="270"/>
      <c r="B59" s="153"/>
      <c r="C59" s="153"/>
      <c r="D59" s="153"/>
      <c r="E59" s="153"/>
      <c r="F59" s="153"/>
      <c r="G59" s="153"/>
      <c r="H59" s="41" t="s">
        <v>49</v>
      </c>
      <c r="I59" s="39">
        <f t="shared" si="2"/>
        <v>0</v>
      </c>
      <c r="J59" s="39">
        <f t="shared" si="3"/>
        <v>0</v>
      </c>
      <c r="K59" s="39">
        <f>K64</f>
        <v>0</v>
      </c>
      <c r="L59" s="39">
        <v>0</v>
      </c>
      <c r="M59" s="39">
        <f>M64</f>
        <v>0</v>
      </c>
      <c r="N59" s="39">
        <v>0</v>
      </c>
      <c r="O59" s="39" t="s">
        <v>49</v>
      </c>
      <c r="P59" s="39">
        <f t="shared" si="32"/>
        <v>0</v>
      </c>
      <c r="Q59" s="39">
        <f t="shared" si="32"/>
        <v>0</v>
      </c>
      <c r="R59" s="39">
        <f t="shared" si="32"/>
        <v>0</v>
      </c>
      <c r="S59" s="39">
        <v>0</v>
      </c>
      <c r="T59" s="50">
        <f>T64</f>
        <v>0</v>
      </c>
      <c r="U59" s="39">
        <v>0</v>
      </c>
      <c r="V59" s="39">
        <f>V64</f>
        <v>0</v>
      </c>
      <c r="W59" s="39">
        <v>0</v>
      </c>
      <c r="X59" s="50">
        <f>X64</f>
        <v>0</v>
      </c>
      <c r="Y59" s="39">
        <v>0</v>
      </c>
      <c r="Z59" s="39">
        <f>Z64</f>
        <v>0</v>
      </c>
      <c r="AA59" s="39">
        <v>0</v>
      </c>
      <c r="AB59" s="50">
        <f>AB64</f>
        <v>0</v>
      </c>
      <c r="AC59" s="39">
        <v>0</v>
      </c>
      <c r="AD59" s="39">
        <f>AD64</f>
        <v>0</v>
      </c>
      <c r="AE59" s="39">
        <v>0</v>
      </c>
      <c r="AF59" s="50">
        <f>AF64</f>
        <v>0</v>
      </c>
      <c r="AG59" s="39">
        <v>0</v>
      </c>
      <c r="AH59" s="39">
        <f>AH64</f>
        <v>0</v>
      </c>
      <c r="AI59" s="39">
        <v>0</v>
      </c>
      <c r="AJ59" s="50">
        <f>AJ64</f>
        <v>0</v>
      </c>
      <c r="AK59" s="39">
        <v>0</v>
      </c>
      <c r="AL59" s="111"/>
      <c r="AM59" s="111"/>
      <c r="AN59" s="111"/>
      <c r="AO59" s="111"/>
      <c r="AP59" s="111"/>
      <c r="AQ59" s="111"/>
      <c r="AR59" s="111"/>
      <c r="AS59" s="111"/>
      <c r="AT59" s="111"/>
      <c r="AU59" s="111"/>
      <c r="AV59" s="111"/>
      <c r="AW59" s="111"/>
      <c r="AX59" s="111"/>
      <c r="AY59" s="111"/>
    </row>
    <row r="60" spans="1:52" s="47" customFormat="1" ht="30.75" customHeight="1">
      <c r="A60" s="158" t="s">
        <v>52</v>
      </c>
      <c r="B60" s="141" t="s">
        <v>111</v>
      </c>
      <c r="C60" s="167" t="s">
        <v>21</v>
      </c>
      <c r="D60" s="99">
        <v>21</v>
      </c>
      <c r="E60" s="99" t="s">
        <v>58</v>
      </c>
      <c r="F60" s="99">
        <v>2</v>
      </c>
      <c r="G60" s="105" t="s">
        <v>97</v>
      </c>
      <c r="H60" s="41" t="s">
        <v>20</v>
      </c>
      <c r="I60" s="39">
        <f t="shared" si="2"/>
        <v>1021839.02</v>
      </c>
      <c r="J60" s="39">
        <f t="shared" si="3"/>
        <v>1021839.02</v>
      </c>
      <c r="K60" s="39">
        <f t="shared" ref="K60:T60" si="33">K65+K70+K75+K80+K85</f>
        <v>510919.51</v>
      </c>
      <c r="L60" s="39">
        <f t="shared" si="33"/>
        <v>0</v>
      </c>
      <c r="M60" s="39">
        <f t="shared" si="33"/>
        <v>510919.51</v>
      </c>
      <c r="N60" s="39">
        <f t="shared" si="33"/>
        <v>0</v>
      </c>
      <c r="O60" s="41" t="s">
        <v>20</v>
      </c>
      <c r="P60" s="39">
        <f t="shared" ref="P60:Q64" si="34">P65+P70+P75+P80+P85</f>
        <v>3187659.03</v>
      </c>
      <c r="Q60" s="39">
        <f t="shared" si="34"/>
        <v>3152653.1699999995</v>
      </c>
      <c r="R60" s="39">
        <f t="shared" si="33"/>
        <v>510919.51</v>
      </c>
      <c r="S60" s="39">
        <f t="shared" si="33"/>
        <v>0</v>
      </c>
      <c r="T60" s="50">
        <f t="shared" si="33"/>
        <v>510919.51</v>
      </c>
      <c r="U60" s="39">
        <f t="shared" ref="U60:X64" si="35">U65+U70+U75+U80+U85</f>
        <v>0</v>
      </c>
      <c r="V60" s="39">
        <f t="shared" si="35"/>
        <v>856848.46</v>
      </c>
      <c r="W60" s="39">
        <f t="shared" si="35"/>
        <v>0</v>
      </c>
      <c r="X60" s="50">
        <f t="shared" si="35"/>
        <v>856848.46</v>
      </c>
      <c r="Y60" s="39">
        <f t="shared" ref="Y60:AF64" si="36">Y65+Y70+Y75+Y80+Y85</f>
        <v>0</v>
      </c>
      <c r="Z60" s="39">
        <f t="shared" si="36"/>
        <v>795078.96</v>
      </c>
      <c r="AA60" s="39">
        <f t="shared" si="36"/>
        <v>0</v>
      </c>
      <c r="AB60" s="50">
        <f t="shared" si="36"/>
        <v>795078.96</v>
      </c>
      <c r="AC60" s="39">
        <f t="shared" si="36"/>
        <v>0</v>
      </c>
      <c r="AD60" s="39">
        <f t="shared" si="36"/>
        <v>855676.44</v>
      </c>
      <c r="AE60" s="39">
        <f t="shared" si="36"/>
        <v>0</v>
      </c>
      <c r="AF60" s="50">
        <f t="shared" si="36"/>
        <v>855676.44</v>
      </c>
      <c r="AG60" s="39">
        <f t="shared" ref="AG60:AK64" si="37">AG65+AG70+AG75+AG80+AG85</f>
        <v>0</v>
      </c>
      <c r="AH60" s="39">
        <f t="shared" si="37"/>
        <v>1024812.1000000001</v>
      </c>
      <c r="AI60" s="39">
        <f t="shared" si="37"/>
        <v>0</v>
      </c>
      <c r="AJ60" s="50">
        <f t="shared" si="37"/>
        <v>989806.24</v>
      </c>
      <c r="AK60" s="39">
        <f t="shared" si="37"/>
        <v>0</v>
      </c>
      <c r="AL60" s="108" t="s">
        <v>21</v>
      </c>
      <c r="AM60" s="108" t="s">
        <v>21</v>
      </c>
      <c r="AN60" s="108" t="s">
        <v>21</v>
      </c>
      <c r="AO60" s="108" t="s">
        <v>21</v>
      </c>
      <c r="AP60" s="108" t="s">
        <v>21</v>
      </c>
      <c r="AQ60" s="108" t="s">
        <v>21</v>
      </c>
      <c r="AR60" s="108" t="s">
        <v>21</v>
      </c>
      <c r="AS60" s="108" t="s">
        <v>21</v>
      </c>
      <c r="AT60" s="108" t="s">
        <v>21</v>
      </c>
      <c r="AU60" s="108" t="s">
        <v>21</v>
      </c>
      <c r="AV60" s="108" t="s">
        <v>21</v>
      </c>
      <c r="AW60" s="108" t="s">
        <v>21</v>
      </c>
      <c r="AX60" s="108" t="s">
        <v>21</v>
      </c>
      <c r="AY60" s="108" t="s">
        <v>21</v>
      </c>
    </row>
    <row r="61" spans="1:52" s="47" customFormat="1" ht="15" customHeight="1">
      <c r="A61" s="169"/>
      <c r="B61" s="141"/>
      <c r="C61" s="168"/>
      <c r="D61" s="100"/>
      <c r="E61" s="100"/>
      <c r="F61" s="100"/>
      <c r="G61" s="106"/>
      <c r="H61" s="41" t="s">
        <v>47</v>
      </c>
      <c r="I61" s="39">
        <f t="shared" si="2"/>
        <v>821839.02</v>
      </c>
      <c r="J61" s="39">
        <f t="shared" si="3"/>
        <v>821839.02</v>
      </c>
      <c r="K61" s="39">
        <f t="shared" ref="K61:N64" si="38">K66+K71+K76+K81+K86</f>
        <v>410919.51</v>
      </c>
      <c r="L61" s="39">
        <f t="shared" si="38"/>
        <v>0</v>
      </c>
      <c r="M61" s="39">
        <f t="shared" si="38"/>
        <v>410919.51</v>
      </c>
      <c r="N61" s="39">
        <f t="shared" si="38"/>
        <v>0</v>
      </c>
      <c r="O61" s="41" t="s">
        <v>47</v>
      </c>
      <c r="P61" s="39">
        <f t="shared" si="34"/>
        <v>2565378.4299999997</v>
      </c>
      <c r="Q61" s="39">
        <f t="shared" si="34"/>
        <v>2530372.5699999994</v>
      </c>
      <c r="R61" s="39">
        <f t="shared" ref="R61:T64" si="39">R66+R71+R76+R81+R86</f>
        <v>410919.51</v>
      </c>
      <c r="S61" s="39">
        <f t="shared" si="39"/>
        <v>0</v>
      </c>
      <c r="T61" s="50">
        <f t="shared" si="39"/>
        <v>410919.51</v>
      </c>
      <c r="U61" s="39">
        <f t="shared" si="35"/>
        <v>0</v>
      </c>
      <c r="V61" s="39">
        <f t="shared" si="35"/>
        <v>669623.88</v>
      </c>
      <c r="W61" s="39">
        <f t="shared" si="35"/>
        <v>0</v>
      </c>
      <c r="X61" s="50">
        <f t="shared" si="35"/>
        <v>669623.88</v>
      </c>
      <c r="Y61" s="39">
        <f t="shared" si="36"/>
        <v>0</v>
      </c>
      <c r="Z61" s="39">
        <f t="shared" si="36"/>
        <v>609897.93999999994</v>
      </c>
      <c r="AA61" s="39">
        <f t="shared" si="36"/>
        <v>0</v>
      </c>
      <c r="AB61" s="50">
        <f t="shared" si="36"/>
        <v>609897.93999999994</v>
      </c>
      <c r="AC61" s="39">
        <f t="shared" si="36"/>
        <v>0</v>
      </c>
      <c r="AD61" s="39">
        <f t="shared" si="36"/>
        <v>687327.44</v>
      </c>
      <c r="AE61" s="39">
        <f t="shared" si="36"/>
        <v>0</v>
      </c>
      <c r="AF61" s="50">
        <f t="shared" si="36"/>
        <v>687327.44</v>
      </c>
      <c r="AG61" s="39">
        <f t="shared" si="37"/>
        <v>0</v>
      </c>
      <c r="AH61" s="39">
        <f t="shared" si="37"/>
        <v>874937.10000000009</v>
      </c>
      <c r="AI61" s="39">
        <f t="shared" si="37"/>
        <v>0</v>
      </c>
      <c r="AJ61" s="50">
        <f t="shared" si="37"/>
        <v>839931.24</v>
      </c>
      <c r="AK61" s="39">
        <f t="shared" si="37"/>
        <v>0</v>
      </c>
      <c r="AL61" s="109"/>
      <c r="AM61" s="109"/>
      <c r="AN61" s="109"/>
      <c r="AO61" s="109"/>
      <c r="AP61" s="109"/>
      <c r="AQ61" s="109"/>
      <c r="AR61" s="109"/>
      <c r="AS61" s="109"/>
      <c r="AT61" s="109"/>
      <c r="AU61" s="109"/>
      <c r="AV61" s="109"/>
      <c r="AW61" s="109"/>
      <c r="AX61" s="109"/>
      <c r="AY61" s="109"/>
    </row>
    <row r="62" spans="1:52" s="47" customFormat="1" ht="15" customHeight="1">
      <c r="A62" s="169"/>
      <c r="B62" s="141"/>
      <c r="C62" s="168"/>
      <c r="D62" s="100"/>
      <c r="E62" s="100"/>
      <c r="F62" s="100"/>
      <c r="G62" s="106"/>
      <c r="H62" s="41" t="s">
        <v>56</v>
      </c>
      <c r="I62" s="39">
        <f t="shared" si="2"/>
        <v>200000</v>
      </c>
      <c r="J62" s="39">
        <f t="shared" si="3"/>
        <v>200000</v>
      </c>
      <c r="K62" s="39">
        <f t="shared" si="38"/>
        <v>100000</v>
      </c>
      <c r="L62" s="39">
        <f t="shared" si="38"/>
        <v>0</v>
      </c>
      <c r="M62" s="39">
        <f t="shared" si="38"/>
        <v>100000</v>
      </c>
      <c r="N62" s="39">
        <f t="shared" si="38"/>
        <v>0</v>
      </c>
      <c r="O62" s="41" t="s">
        <v>56</v>
      </c>
      <c r="P62" s="39">
        <f t="shared" si="34"/>
        <v>622280.6</v>
      </c>
      <c r="Q62" s="39">
        <f t="shared" si="34"/>
        <v>622280.6</v>
      </c>
      <c r="R62" s="39">
        <f t="shared" si="39"/>
        <v>100000</v>
      </c>
      <c r="S62" s="39">
        <f t="shared" si="39"/>
        <v>0</v>
      </c>
      <c r="T62" s="50">
        <f t="shared" si="39"/>
        <v>100000</v>
      </c>
      <c r="U62" s="39">
        <f t="shared" si="35"/>
        <v>0</v>
      </c>
      <c r="V62" s="39">
        <f t="shared" si="35"/>
        <v>187224.58</v>
      </c>
      <c r="W62" s="39">
        <f t="shared" si="35"/>
        <v>0</v>
      </c>
      <c r="X62" s="50">
        <f t="shared" si="35"/>
        <v>187224.58</v>
      </c>
      <c r="Y62" s="39">
        <f t="shared" si="36"/>
        <v>0</v>
      </c>
      <c r="Z62" s="39">
        <f t="shared" si="36"/>
        <v>185181.02</v>
      </c>
      <c r="AA62" s="39">
        <f t="shared" si="36"/>
        <v>0</v>
      </c>
      <c r="AB62" s="50">
        <f t="shared" si="36"/>
        <v>185181.02</v>
      </c>
      <c r="AC62" s="39">
        <f t="shared" si="36"/>
        <v>0</v>
      </c>
      <c r="AD62" s="39">
        <f t="shared" si="36"/>
        <v>168349</v>
      </c>
      <c r="AE62" s="39">
        <f t="shared" si="36"/>
        <v>0</v>
      </c>
      <c r="AF62" s="50">
        <f t="shared" si="36"/>
        <v>168349</v>
      </c>
      <c r="AG62" s="39">
        <f t="shared" si="37"/>
        <v>0</v>
      </c>
      <c r="AH62" s="39">
        <f t="shared" si="37"/>
        <v>149875</v>
      </c>
      <c r="AI62" s="39">
        <f t="shared" si="37"/>
        <v>0</v>
      </c>
      <c r="AJ62" s="50">
        <f t="shared" si="37"/>
        <v>149875</v>
      </c>
      <c r="AK62" s="39">
        <f t="shared" si="37"/>
        <v>0</v>
      </c>
      <c r="AL62" s="109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  <c r="AX62" s="109"/>
      <c r="AY62" s="109"/>
    </row>
    <row r="63" spans="1:52" s="47" customFormat="1" ht="15" customHeight="1">
      <c r="A63" s="169"/>
      <c r="B63" s="141"/>
      <c r="C63" s="168"/>
      <c r="D63" s="100"/>
      <c r="E63" s="100"/>
      <c r="F63" s="100"/>
      <c r="G63" s="106"/>
      <c r="H63" s="41" t="s">
        <v>48</v>
      </c>
      <c r="I63" s="39">
        <f t="shared" si="2"/>
        <v>0</v>
      </c>
      <c r="J63" s="39">
        <f t="shared" si="3"/>
        <v>0</v>
      </c>
      <c r="K63" s="39">
        <f t="shared" si="38"/>
        <v>0</v>
      </c>
      <c r="L63" s="39">
        <f t="shared" si="38"/>
        <v>0</v>
      </c>
      <c r="M63" s="39">
        <f t="shared" si="38"/>
        <v>0</v>
      </c>
      <c r="N63" s="39">
        <f t="shared" si="38"/>
        <v>0</v>
      </c>
      <c r="O63" s="41" t="s">
        <v>48</v>
      </c>
      <c r="P63" s="39">
        <f t="shared" si="34"/>
        <v>0</v>
      </c>
      <c r="Q63" s="39">
        <f t="shared" si="34"/>
        <v>0</v>
      </c>
      <c r="R63" s="39">
        <f t="shared" si="39"/>
        <v>0</v>
      </c>
      <c r="S63" s="39">
        <f t="shared" si="39"/>
        <v>0</v>
      </c>
      <c r="T63" s="50">
        <f t="shared" si="39"/>
        <v>0</v>
      </c>
      <c r="U63" s="39">
        <f t="shared" si="35"/>
        <v>0</v>
      </c>
      <c r="V63" s="39">
        <f t="shared" si="35"/>
        <v>0</v>
      </c>
      <c r="W63" s="39">
        <f t="shared" si="35"/>
        <v>0</v>
      </c>
      <c r="X63" s="50">
        <f t="shared" si="35"/>
        <v>0</v>
      </c>
      <c r="Y63" s="39">
        <f t="shared" si="36"/>
        <v>0</v>
      </c>
      <c r="Z63" s="39">
        <f t="shared" si="36"/>
        <v>0</v>
      </c>
      <c r="AA63" s="39">
        <f t="shared" si="36"/>
        <v>0</v>
      </c>
      <c r="AB63" s="50">
        <f t="shared" si="36"/>
        <v>0</v>
      </c>
      <c r="AC63" s="39">
        <f t="shared" si="36"/>
        <v>0</v>
      </c>
      <c r="AD63" s="39">
        <f t="shared" si="36"/>
        <v>0</v>
      </c>
      <c r="AE63" s="39">
        <f t="shared" si="36"/>
        <v>0</v>
      </c>
      <c r="AF63" s="50">
        <f t="shared" si="36"/>
        <v>0</v>
      </c>
      <c r="AG63" s="39">
        <f t="shared" si="37"/>
        <v>0</v>
      </c>
      <c r="AH63" s="39">
        <f t="shared" si="37"/>
        <v>0</v>
      </c>
      <c r="AI63" s="39">
        <f t="shared" si="37"/>
        <v>0</v>
      </c>
      <c r="AJ63" s="50">
        <f t="shared" si="37"/>
        <v>0</v>
      </c>
      <c r="AK63" s="39">
        <f t="shared" si="37"/>
        <v>0</v>
      </c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</row>
    <row r="64" spans="1:52" s="47" customFormat="1" ht="15" customHeight="1">
      <c r="A64" s="170"/>
      <c r="B64" s="141"/>
      <c r="C64" s="150"/>
      <c r="D64" s="101"/>
      <c r="E64" s="101"/>
      <c r="F64" s="101"/>
      <c r="G64" s="107"/>
      <c r="H64" s="41" t="s">
        <v>49</v>
      </c>
      <c r="I64" s="39">
        <f t="shared" si="2"/>
        <v>0</v>
      </c>
      <c r="J64" s="39">
        <f t="shared" si="3"/>
        <v>0</v>
      </c>
      <c r="K64" s="39">
        <f t="shared" si="38"/>
        <v>0</v>
      </c>
      <c r="L64" s="39">
        <f t="shared" si="38"/>
        <v>0</v>
      </c>
      <c r="M64" s="39">
        <f t="shared" si="38"/>
        <v>0</v>
      </c>
      <c r="N64" s="39">
        <f t="shared" si="38"/>
        <v>0</v>
      </c>
      <c r="O64" s="41" t="s">
        <v>49</v>
      </c>
      <c r="P64" s="39">
        <f t="shared" si="34"/>
        <v>0</v>
      </c>
      <c r="Q64" s="39">
        <f t="shared" si="34"/>
        <v>0</v>
      </c>
      <c r="R64" s="39">
        <f t="shared" si="39"/>
        <v>0</v>
      </c>
      <c r="S64" s="39">
        <f t="shared" si="39"/>
        <v>0</v>
      </c>
      <c r="T64" s="50">
        <f t="shared" si="39"/>
        <v>0</v>
      </c>
      <c r="U64" s="39">
        <f t="shared" si="35"/>
        <v>0</v>
      </c>
      <c r="V64" s="39">
        <f t="shared" si="35"/>
        <v>0</v>
      </c>
      <c r="W64" s="39">
        <f t="shared" si="35"/>
        <v>0</v>
      </c>
      <c r="X64" s="50">
        <f t="shared" si="35"/>
        <v>0</v>
      </c>
      <c r="Y64" s="39">
        <f t="shared" si="36"/>
        <v>0</v>
      </c>
      <c r="Z64" s="39">
        <f t="shared" si="36"/>
        <v>0</v>
      </c>
      <c r="AA64" s="39">
        <f t="shared" si="36"/>
        <v>0</v>
      </c>
      <c r="AB64" s="50">
        <f t="shared" si="36"/>
        <v>0</v>
      </c>
      <c r="AC64" s="39">
        <f t="shared" si="36"/>
        <v>0</v>
      </c>
      <c r="AD64" s="39">
        <f t="shared" si="36"/>
        <v>0</v>
      </c>
      <c r="AE64" s="39">
        <f t="shared" si="36"/>
        <v>0</v>
      </c>
      <c r="AF64" s="50">
        <f t="shared" si="36"/>
        <v>0</v>
      </c>
      <c r="AG64" s="39">
        <f t="shared" si="37"/>
        <v>0</v>
      </c>
      <c r="AH64" s="39">
        <f t="shared" si="37"/>
        <v>0</v>
      </c>
      <c r="AI64" s="39">
        <f t="shared" si="37"/>
        <v>0</v>
      </c>
      <c r="AJ64" s="50">
        <f t="shared" si="37"/>
        <v>0</v>
      </c>
      <c r="AK64" s="39">
        <f t="shared" si="37"/>
        <v>0</v>
      </c>
      <c r="AL64" s="110"/>
      <c r="AM64" s="110"/>
      <c r="AN64" s="110"/>
      <c r="AO64" s="110"/>
      <c r="AP64" s="110"/>
      <c r="AQ64" s="110"/>
      <c r="AR64" s="110"/>
      <c r="AS64" s="110"/>
      <c r="AT64" s="110"/>
      <c r="AU64" s="110"/>
      <c r="AV64" s="110"/>
      <c r="AW64" s="110"/>
      <c r="AX64" s="110"/>
      <c r="AY64" s="110"/>
    </row>
    <row r="65" spans="1:52" s="47" customFormat="1" ht="25.5" customHeight="1">
      <c r="A65" s="158" t="s">
        <v>53</v>
      </c>
      <c r="B65" s="171" t="s">
        <v>112</v>
      </c>
      <c r="C65" s="161" t="s">
        <v>92</v>
      </c>
      <c r="D65" s="99">
        <v>21</v>
      </c>
      <c r="E65" s="99" t="s">
        <v>58</v>
      </c>
      <c r="F65" s="99">
        <v>2</v>
      </c>
      <c r="G65" s="105" t="s">
        <v>61</v>
      </c>
      <c r="H65" s="41" t="s">
        <v>20</v>
      </c>
      <c r="I65" s="39">
        <f t="shared" si="2"/>
        <v>817757.38</v>
      </c>
      <c r="J65" s="39">
        <f t="shared" si="3"/>
        <v>817757.38</v>
      </c>
      <c r="K65" s="39">
        <f t="shared" ref="K65:T65" si="40">K66+K67+K68+K69</f>
        <v>408878.69</v>
      </c>
      <c r="L65" s="39">
        <f t="shared" si="40"/>
        <v>0</v>
      </c>
      <c r="M65" s="39">
        <f t="shared" si="40"/>
        <v>408878.69</v>
      </c>
      <c r="N65" s="39">
        <f t="shared" si="40"/>
        <v>0</v>
      </c>
      <c r="O65" s="41" t="s">
        <v>20</v>
      </c>
      <c r="P65" s="39">
        <f>P66+P67+P68+P69</f>
        <v>2552678.83</v>
      </c>
      <c r="Q65" s="39">
        <f>Q66+Q67+Q68+Q69</f>
        <v>2517672.9699999997</v>
      </c>
      <c r="R65" s="39">
        <f t="shared" si="40"/>
        <v>408878.69</v>
      </c>
      <c r="S65" s="39">
        <f t="shared" si="40"/>
        <v>0</v>
      </c>
      <c r="T65" s="50">
        <f t="shared" si="40"/>
        <v>408878.69</v>
      </c>
      <c r="U65" s="39">
        <f t="shared" ref="U65:AK65" si="41">U66+U67+U68+U69</f>
        <v>0</v>
      </c>
      <c r="V65" s="39">
        <f t="shared" si="41"/>
        <v>665802.97</v>
      </c>
      <c r="W65" s="39">
        <f t="shared" si="41"/>
        <v>0</v>
      </c>
      <c r="X65" s="50">
        <f t="shared" si="41"/>
        <v>665802.97</v>
      </c>
      <c r="Y65" s="39">
        <f t="shared" si="41"/>
        <v>0</v>
      </c>
      <c r="Z65" s="39">
        <f t="shared" si="41"/>
        <v>606118.74</v>
      </c>
      <c r="AA65" s="39">
        <f t="shared" si="41"/>
        <v>0</v>
      </c>
      <c r="AB65" s="50">
        <f t="shared" si="41"/>
        <v>606118.74</v>
      </c>
      <c r="AC65" s="39">
        <f t="shared" si="41"/>
        <v>0</v>
      </c>
      <c r="AD65" s="39">
        <f t="shared" si="41"/>
        <v>683891.75</v>
      </c>
      <c r="AE65" s="39">
        <f t="shared" si="41"/>
        <v>0</v>
      </c>
      <c r="AF65" s="50">
        <f t="shared" si="41"/>
        <v>683891.75</v>
      </c>
      <c r="AG65" s="39">
        <f t="shared" si="41"/>
        <v>0</v>
      </c>
      <c r="AH65" s="39">
        <f t="shared" si="41"/>
        <v>871878.43</v>
      </c>
      <c r="AI65" s="39">
        <f t="shared" si="41"/>
        <v>0</v>
      </c>
      <c r="AJ65" s="50">
        <f t="shared" si="41"/>
        <v>836872.57</v>
      </c>
      <c r="AK65" s="39">
        <f t="shared" si="41"/>
        <v>0</v>
      </c>
      <c r="AL65" s="174" t="s">
        <v>102</v>
      </c>
      <c r="AM65" s="108" t="s">
        <v>62</v>
      </c>
      <c r="AN65" s="108">
        <f>AX65</f>
        <v>100</v>
      </c>
      <c r="AO65" s="108">
        <v>100</v>
      </c>
      <c r="AP65" s="108">
        <v>100</v>
      </c>
      <c r="AQ65" s="108">
        <v>100</v>
      </c>
      <c r="AR65" s="108">
        <v>100</v>
      </c>
      <c r="AS65" s="108">
        <v>100</v>
      </c>
      <c r="AT65" s="126">
        <v>100</v>
      </c>
      <c r="AU65" s="108">
        <v>100</v>
      </c>
      <c r="AV65" s="126">
        <v>100</v>
      </c>
      <c r="AW65" s="108">
        <v>100</v>
      </c>
      <c r="AX65" s="126">
        <v>100</v>
      </c>
      <c r="AY65" s="108">
        <v>100</v>
      </c>
      <c r="AZ65" s="40" t="s">
        <v>177</v>
      </c>
    </row>
    <row r="66" spans="1:52" ht="15" customHeight="1">
      <c r="A66" s="169"/>
      <c r="B66" s="172"/>
      <c r="C66" s="161"/>
      <c r="D66" s="100"/>
      <c r="E66" s="100"/>
      <c r="F66" s="100"/>
      <c r="G66" s="106"/>
      <c r="H66" s="41" t="s">
        <v>47</v>
      </c>
      <c r="I66" s="39">
        <f t="shared" si="2"/>
        <v>817757.38</v>
      </c>
      <c r="J66" s="39">
        <f t="shared" si="3"/>
        <v>817757.38</v>
      </c>
      <c r="K66" s="39">
        <v>408878.69</v>
      </c>
      <c r="L66" s="39">
        <v>0</v>
      </c>
      <c r="M66" s="39">
        <v>408878.69</v>
      </c>
      <c r="N66" s="39">
        <v>0</v>
      </c>
      <c r="O66" s="41" t="s">
        <v>47</v>
      </c>
      <c r="P66" s="39">
        <f>R66+V66+Z66+AH66</f>
        <v>2552678.83</v>
      </c>
      <c r="Q66" s="39">
        <f>T66+X66+AB66+AJ66</f>
        <v>2517672.9699999997</v>
      </c>
      <c r="R66" s="39">
        <v>408878.69</v>
      </c>
      <c r="S66" s="39">
        <v>0</v>
      </c>
      <c r="T66" s="39">
        <v>408878.69</v>
      </c>
      <c r="U66" s="39">
        <v>0</v>
      </c>
      <c r="V66" s="39">
        <v>665802.97</v>
      </c>
      <c r="W66" s="39">
        <v>0</v>
      </c>
      <c r="X66" s="50">
        <v>665802.97</v>
      </c>
      <c r="Y66" s="39">
        <v>0</v>
      </c>
      <c r="Z66" s="39">
        <v>606118.74</v>
      </c>
      <c r="AA66" s="39">
        <v>0</v>
      </c>
      <c r="AB66" s="50">
        <v>606118.74</v>
      </c>
      <c r="AC66" s="39">
        <v>0</v>
      </c>
      <c r="AD66" s="39">
        <v>683891.75</v>
      </c>
      <c r="AE66" s="39">
        <v>0</v>
      </c>
      <c r="AF66" s="50">
        <v>683891.75</v>
      </c>
      <c r="AG66" s="39">
        <v>0</v>
      </c>
      <c r="AH66" s="39">
        <v>871878.43</v>
      </c>
      <c r="AI66" s="39">
        <v>0</v>
      </c>
      <c r="AJ66" s="50">
        <v>836872.57</v>
      </c>
      <c r="AK66" s="39">
        <v>0</v>
      </c>
      <c r="AL66" s="175"/>
      <c r="AM66" s="109"/>
      <c r="AN66" s="109"/>
      <c r="AO66" s="109"/>
      <c r="AP66" s="109"/>
      <c r="AQ66" s="109"/>
      <c r="AR66" s="109"/>
      <c r="AS66" s="109"/>
      <c r="AT66" s="126"/>
      <c r="AU66" s="109"/>
      <c r="AV66" s="126"/>
      <c r="AW66" s="109"/>
      <c r="AX66" s="126"/>
      <c r="AY66" s="109"/>
    </row>
    <row r="67" spans="1:52" ht="15" customHeight="1">
      <c r="A67" s="169"/>
      <c r="B67" s="172"/>
      <c r="C67" s="161"/>
      <c r="D67" s="100"/>
      <c r="E67" s="100"/>
      <c r="F67" s="100"/>
      <c r="G67" s="106"/>
      <c r="H67" s="41" t="s">
        <v>56</v>
      </c>
      <c r="I67" s="39">
        <f t="shared" si="2"/>
        <v>0</v>
      </c>
      <c r="J67" s="39">
        <f t="shared" si="3"/>
        <v>0</v>
      </c>
      <c r="K67" s="39">
        <v>0</v>
      </c>
      <c r="L67" s="39">
        <v>0</v>
      </c>
      <c r="M67" s="39">
        <v>0</v>
      </c>
      <c r="N67" s="39">
        <v>0</v>
      </c>
      <c r="O67" s="41" t="s">
        <v>56</v>
      </c>
      <c r="P67" s="39">
        <f>R67+V67+Z67+AH67</f>
        <v>0</v>
      </c>
      <c r="Q67" s="39">
        <f>T67+X67+AB67+AJ67</f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50">
        <v>0</v>
      </c>
      <c r="Y67" s="39">
        <v>0</v>
      </c>
      <c r="Z67" s="39">
        <v>0</v>
      </c>
      <c r="AA67" s="39">
        <v>0</v>
      </c>
      <c r="AB67" s="50">
        <v>0</v>
      </c>
      <c r="AC67" s="39">
        <v>0</v>
      </c>
      <c r="AD67" s="39">
        <v>0</v>
      </c>
      <c r="AE67" s="39">
        <v>0</v>
      </c>
      <c r="AF67" s="50">
        <v>0</v>
      </c>
      <c r="AG67" s="39">
        <v>0</v>
      </c>
      <c r="AH67" s="39">
        <v>0</v>
      </c>
      <c r="AI67" s="39">
        <v>0</v>
      </c>
      <c r="AJ67" s="50">
        <v>0</v>
      </c>
      <c r="AK67" s="39">
        <v>0</v>
      </c>
      <c r="AL67" s="175"/>
      <c r="AM67" s="109"/>
      <c r="AN67" s="109"/>
      <c r="AO67" s="109"/>
      <c r="AP67" s="109"/>
      <c r="AQ67" s="109"/>
      <c r="AR67" s="109"/>
      <c r="AS67" s="109"/>
      <c r="AT67" s="126"/>
      <c r="AU67" s="109"/>
      <c r="AV67" s="126"/>
      <c r="AW67" s="109"/>
      <c r="AX67" s="126"/>
      <c r="AY67" s="109"/>
    </row>
    <row r="68" spans="1:52" ht="15" customHeight="1">
      <c r="A68" s="169"/>
      <c r="B68" s="172"/>
      <c r="C68" s="161"/>
      <c r="D68" s="100"/>
      <c r="E68" s="100"/>
      <c r="F68" s="100"/>
      <c r="G68" s="106"/>
      <c r="H68" s="41" t="s">
        <v>48</v>
      </c>
      <c r="I68" s="39">
        <f t="shared" si="2"/>
        <v>0</v>
      </c>
      <c r="J68" s="39">
        <f t="shared" si="3"/>
        <v>0</v>
      </c>
      <c r="K68" s="39">
        <v>0</v>
      </c>
      <c r="L68" s="39">
        <v>0</v>
      </c>
      <c r="M68" s="39">
        <v>0</v>
      </c>
      <c r="N68" s="39">
        <v>0</v>
      </c>
      <c r="O68" s="41" t="s">
        <v>48</v>
      </c>
      <c r="P68" s="39">
        <f>R68+V68+Z68+AH68</f>
        <v>0</v>
      </c>
      <c r="Q68" s="39">
        <f>T68+X68+AB68+AJ68</f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50">
        <v>0</v>
      </c>
      <c r="Y68" s="39">
        <v>0</v>
      </c>
      <c r="Z68" s="39">
        <v>0</v>
      </c>
      <c r="AA68" s="39">
        <v>0</v>
      </c>
      <c r="AB68" s="50">
        <v>0</v>
      </c>
      <c r="AC68" s="39">
        <v>0</v>
      </c>
      <c r="AD68" s="39">
        <v>0</v>
      </c>
      <c r="AE68" s="39">
        <v>0</v>
      </c>
      <c r="AF68" s="50">
        <v>0</v>
      </c>
      <c r="AG68" s="39">
        <v>0</v>
      </c>
      <c r="AH68" s="39">
        <v>0</v>
      </c>
      <c r="AI68" s="39">
        <v>0</v>
      </c>
      <c r="AJ68" s="50">
        <v>0</v>
      </c>
      <c r="AK68" s="39">
        <v>0</v>
      </c>
      <c r="AL68" s="175"/>
      <c r="AM68" s="109"/>
      <c r="AN68" s="109"/>
      <c r="AO68" s="109"/>
      <c r="AP68" s="109"/>
      <c r="AQ68" s="109"/>
      <c r="AR68" s="109"/>
      <c r="AS68" s="109"/>
      <c r="AT68" s="126"/>
      <c r="AU68" s="109"/>
      <c r="AV68" s="126"/>
      <c r="AW68" s="109"/>
      <c r="AX68" s="126"/>
      <c r="AY68" s="109"/>
    </row>
    <row r="69" spans="1:52" ht="42" customHeight="1">
      <c r="A69" s="170"/>
      <c r="B69" s="173"/>
      <c r="C69" s="161"/>
      <c r="D69" s="101"/>
      <c r="E69" s="101"/>
      <c r="F69" s="101"/>
      <c r="G69" s="107"/>
      <c r="H69" s="41" t="s">
        <v>49</v>
      </c>
      <c r="I69" s="39">
        <f t="shared" si="2"/>
        <v>0</v>
      </c>
      <c r="J69" s="39">
        <f t="shared" si="3"/>
        <v>0</v>
      </c>
      <c r="K69" s="39">
        <v>0</v>
      </c>
      <c r="L69" s="39">
        <v>0</v>
      </c>
      <c r="M69" s="39">
        <v>0</v>
      </c>
      <c r="N69" s="39">
        <v>0</v>
      </c>
      <c r="O69" s="41" t="s">
        <v>49</v>
      </c>
      <c r="P69" s="39">
        <f>R69+V69+Z69+AH69</f>
        <v>0</v>
      </c>
      <c r="Q69" s="39">
        <f>T69+X69+AB69+AJ69</f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50">
        <v>0</v>
      </c>
      <c r="Y69" s="39">
        <v>0</v>
      </c>
      <c r="Z69" s="39">
        <v>0</v>
      </c>
      <c r="AA69" s="39">
        <v>0</v>
      </c>
      <c r="AB69" s="50">
        <v>0</v>
      </c>
      <c r="AC69" s="39">
        <v>0</v>
      </c>
      <c r="AD69" s="39">
        <v>0</v>
      </c>
      <c r="AE69" s="39">
        <v>0</v>
      </c>
      <c r="AF69" s="50">
        <v>0</v>
      </c>
      <c r="AG69" s="39">
        <v>0</v>
      </c>
      <c r="AH69" s="39">
        <v>0</v>
      </c>
      <c r="AI69" s="39">
        <v>0</v>
      </c>
      <c r="AJ69" s="50">
        <v>0</v>
      </c>
      <c r="AK69" s="39">
        <v>0</v>
      </c>
      <c r="AL69" s="176"/>
      <c r="AM69" s="110"/>
      <c r="AN69" s="110"/>
      <c r="AO69" s="110"/>
      <c r="AP69" s="110"/>
      <c r="AQ69" s="110"/>
      <c r="AR69" s="110"/>
      <c r="AS69" s="110"/>
      <c r="AT69" s="126"/>
      <c r="AU69" s="110"/>
      <c r="AV69" s="126"/>
      <c r="AW69" s="110"/>
      <c r="AX69" s="126"/>
      <c r="AY69" s="110"/>
    </row>
    <row r="70" spans="1:52" s="47" customFormat="1" ht="25.5" customHeight="1">
      <c r="A70" s="157" t="s">
        <v>113</v>
      </c>
      <c r="B70" s="159" t="s">
        <v>114</v>
      </c>
      <c r="C70" s="161" t="s">
        <v>92</v>
      </c>
      <c r="D70" s="167">
        <v>21</v>
      </c>
      <c r="E70" s="167">
        <v>1</v>
      </c>
      <c r="F70" s="167">
        <v>2</v>
      </c>
      <c r="G70" s="167"/>
      <c r="H70" s="41" t="s">
        <v>20</v>
      </c>
      <c r="I70" s="39">
        <f t="shared" si="2"/>
        <v>0</v>
      </c>
      <c r="J70" s="39">
        <f t="shared" si="3"/>
        <v>0</v>
      </c>
      <c r="K70" s="39">
        <f t="shared" ref="K70:T70" si="42">K71+K72+K73+K74</f>
        <v>0</v>
      </c>
      <c r="L70" s="39">
        <f t="shared" si="42"/>
        <v>0</v>
      </c>
      <c r="M70" s="39">
        <f t="shared" si="42"/>
        <v>0</v>
      </c>
      <c r="N70" s="39">
        <f t="shared" si="42"/>
        <v>0</v>
      </c>
      <c r="O70" s="41" t="s">
        <v>20</v>
      </c>
      <c r="P70" s="39">
        <f>P71+P72+P73+P74</f>
        <v>0</v>
      </c>
      <c r="Q70" s="39">
        <f>Q71+Q72+Q73+Q74</f>
        <v>0</v>
      </c>
      <c r="R70" s="39">
        <f t="shared" si="42"/>
        <v>0</v>
      </c>
      <c r="S70" s="39">
        <f t="shared" si="42"/>
        <v>0</v>
      </c>
      <c r="T70" s="50">
        <f t="shared" si="42"/>
        <v>0</v>
      </c>
      <c r="U70" s="39">
        <f t="shared" ref="U70:AK70" si="43">U71+U72+U73+U74</f>
        <v>0</v>
      </c>
      <c r="V70" s="39">
        <f t="shared" si="43"/>
        <v>0</v>
      </c>
      <c r="W70" s="39">
        <f t="shared" si="43"/>
        <v>0</v>
      </c>
      <c r="X70" s="50">
        <f t="shared" si="43"/>
        <v>0</v>
      </c>
      <c r="Y70" s="39">
        <f t="shared" si="43"/>
        <v>0</v>
      </c>
      <c r="Z70" s="39">
        <f t="shared" si="43"/>
        <v>0</v>
      </c>
      <c r="AA70" s="39">
        <f t="shared" si="43"/>
        <v>0</v>
      </c>
      <c r="AB70" s="50">
        <f t="shared" si="43"/>
        <v>0</v>
      </c>
      <c r="AC70" s="39">
        <f t="shared" si="43"/>
        <v>0</v>
      </c>
      <c r="AD70" s="39">
        <f t="shared" si="43"/>
        <v>0</v>
      </c>
      <c r="AE70" s="39">
        <f t="shared" si="43"/>
        <v>0</v>
      </c>
      <c r="AF70" s="50">
        <f t="shared" si="43"/>
        <v>0</v>
      </c>
      <c r="AG70" s="39">
        <f t="shared" si="43"/>
        <v>0</v>
      </c>
      <c r="AH70" s="39">
        <f t="shared" si="43"/>
        <v>0</v>
      </c>
      <c r="AI70" s="39">
        <f t="shared" si="43"/>
        <v>0</v>
      </c>
      <c r="AJ70" s="50">
        <f t="shared" si="43"/>
        <v>0</v>
      </c>
      <c r="AK70" s="39">
        <f t="shared" si="43"/>
        <v>0</v>
      </c>
      <c r="AL70" s="161" t="s">
        <v>118</v>
      </c>
      <c r="AM70" s="108" t="s">
        <v>62</v>
      </c>
      <c r="AN70" s="108">
        <f>AX70</f>
        <v>2.2999999999999998</v>
      </c>
      <c r="AO70" s="108">
        <f>AY70</f>
        <v>2.1</v>
      </c>
      <c r="AP70" s="108">
        <v>2</v>
      </c>
      <c r="AQ70" s="108">
        <v>2</v>
      </c>
      <c r="AR70" s="108">
        <v>2.2000000000000002</v>
      </c>
      <c r="AS70" s="108">
        <v>2</v>
      </c>
      <c r="AT70" s="113">
        <v>2.2999999999999998</v>
      </c>
      <c r="AU70" s="117">
        <v>2</v>
      </c>
      <c r="AV70" s="113">
        <v>2.2999999999999998</v>
      </c>
      <c r="AW70" s="117">
        <v>2.2999999999999998</v>
      </c>
      <c r="AX70" s="113">
        <v>2.2999999999999998</v>
      </c>
      <c r="AY70" s="117">
        <v>2.1</v>
      </c>
      <c r="AZ70" s="40" t="s">
        <v>177</v>
      </c>
    </row>
    <row r="71" spans="1:52" ht="15" customHeight="1">
      <c r="A71" s="157"/>
      <c r="B71" s="160"/>
      <c r="C71" s="161"/>
      <c r="D71" s="168"/>
      <c r="E71" s="168"/>
      <c r="F71" s="168"/>
      <c r="G71" s="168"/>
      <c r="H71" s="41" t="s">
        <v>47</v>
      </c>
      <c r="I71" s="39">
        <f t="shared" si="2"/>
        <v>0</v>
      </c>
      <c r="J71" s="39">
        <f t="shared" si="3"/>
        <v>0</v>
      </c>
      <c r="K71" s="39">
        <v>0</v>
      </c>
      <c r="L71" s="39">
        <v>0</v>
      </c>
      <c r="M71" s="39">
        <v>0</v>
      </c>
      <c r="N71" s="39">
        <v>0</v>
      </c>
      <c r="O71" s="41" t="s">
        <v>47</v>
      </c>
      <c r="P71" s="39">
        <f>R71+V71+Z71+AH71</f>
        <v>0</v>
      </c>
      <c r="Q71" s="39">
        <f>T71+X71+AB71+AJ71</f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50">
        <v>0</v>
      </c>
      <c r="Y71" s="39">
        <v>0</v>
      </c>
      <c r="Z71" s="39">
        <v>0</v>
      </c>
      <c r="AA71" s="39">
        <v>0</v>
      </c>
      <c r="AB71" s="50">
        <v>0</v>
      </c>
      <c r="AC71" s="39">
        <v>0</v>
      </c>
      <c r="AD71" s="39">
        <v>0</v>
      </c>
      <c r="AE71" s="39">
        <v>0</v>
      </c>
      <c r="AF71" s="50">
        <v>0</v>
      </c>
      <c r="AG71" s="39">
        <v>0</v>
      </c>
      <c r="AH71" s="39">
        <v>0</v>
      </c>
      <c r="AI71" s="39">
        <v>0</v>
      </c>
      <c r="AJ71" s="50">
        <v>0</v>
      </c>
      <c r="AK71" s="39">
        <v>0</v>
      </c>
      <c r="AL71" s="161"/>
      <c r="AM71" s="109"/>
      <c r="AN71" s="109"/>
      <c r="AO71" s="109"/>
      <c r="AP71" s="109"/>
      <c r="AQ71" s="109"/>
      <c r="AR71" s="109"/>
      <c r="AS71" s="109"/>
      <c r="AT71" s="113"/>
      <c r="AU71" s="118"/>
      <c r="AV71" s="113"/>
      <c r="AW71" s="118"/>
      <c r="AX71" s="113"/>
      <c r="AY71" s="118"/>
    </row>
    <row r="72" spans="1:52" ht="15" customHeight="1">
      <c r="A72" s="157"/>
      <c r="B72" s="160"/>
      <c r="C72" s="161"/>
      <c r="D72" s="168"/>
      <c r="E72" s="168"/>
      <c r="F72" s="168"/>
      <c r="G72" s="168"/>
      <c r="H72" s="41" t="s">
        <v>56</v>
      </c>
      <c r="I72" s="39">
        <f t="shared" si="2"/>
        <v>0</v>
      </c>
      <c r="J72" s="39">
        <f t="shared" si="3"/>
        <v>0</v>
      </c>
      <c r="K72" s="39">
        <v>0</v>
      </c>
      <c r="L72" s="39">
        <v>0</v>
      </c>
      <c r="M72" s="39">
        <v>0</v>
      </c>
      <c r="N72" s="39">
        <v>0</v>
      </c>
      <c r="O72" s="41" t="s">
        <v>56</v>
      </c>
      <c r="P72" s="39">
        <f>R72+V72+Z72+AH72</f>
        <v>0</v>
      </c>
      <c r="Q72" s="39">
        <f>T72+X72+AB72+AJ72</f>
        <v>0</v>
      </c>
      <c r="R72" s="39">
        <v>0</v>
      </c>
      <c r="S72" s="39">
        <v>0</v>
      </c>
      <c r="T72" s="39">
        <v>0</v>
      </c>
      <c r="U72" s="39">
        <v>0</v>
      </c>
      <c r="V72" s="39">
        <v>0</v>
      </c>
      <c r="W72" s="39">
        <v>0</v>
      </c>
      <c r="X72" s="50">
        <v>0</v>
      </c>
      <c r="Y72" s="39">
        <v>0</v>
      </c>
      <c r="Z72" s="39">
        <v>0</v>
      </c>
      <c r="AA72" s="39">
        <v>0</v>
      </c>
      <c r="AB72" s="50">
        <v>0</v>
      </c>
      <c r="AC72" s="39">
        <v>0</v>
      </c>
      <c r="AD72" s="39">
        <v>0</v>
      </c>
      <c r="AE72" s="39">
        <v>0</v>
      </c>
      <c r="AF72" s="50">
        <v>0</v>
      </c>
      <c r="AG72" s="39">
        <v>0</v>
      </c>
      <c r="AH72" s="39">
        <v>0</v>
      </c>
      <c r="AI72" s="39">
        <v>0</v>
      </c>
      <c r="AJ72" s="50">
        <v>0</v>
      </c>
      <c r="AK72" s="39">
        <v>0</v>
      </c>
      <c r="AL72" s="161"/>
      <c r="AM72" s="109"/>
      <c r="AN72" s="109"/>
      <c r="AO72" s="109"/>
      <c r="AP72" s="109"/>
      <c r="AQ72" s="109"/>
      <c r="AR72" s="109"/>
      <c r="AS72" s="109"/>
      <c r="AT72" s="113"/>
      <c r="AU72" s="118"/>
      <c r="AV72" s="113"/>
      <c r="AW72" s="118"/>
      <c r="AX72" s="113"/>
      <c r="AY72" s="118"/>
    </row>
    <row r="73" spans="1:52" ht="15" customHeight="1">
      <c r="A73" s="157"/>
      <c r="B73" s="160"/>
      <c r="C73" s="161"/>
      <c r="D73" s="168"/>
      <c r="E73" s="168"/>
      <c r="F73" s="168"/>
      <c r="G73" s="168"/>
      <c r="H73" s="41" t="s">
        <v>48</v>
      </c>
      <c r="I73" s="39">
        <f t="shared" si="2"/>
        <v>0</v>
      </c>
      <c r="J73" s="39">
        <f t="shared" si="3"/>
        <v>0</v>
      </c>
      <c r="K73" s="39">
        <v>0</v>
      </c>
      <c r="L73" s="39">
        <v>0</v>
      </c>
      <c r="M73" s="39">
        <v>0</v>
      </c>
      <c r="N73" s="39">
        <v>0</v>
      </c>
      <c r="O73" s="41" t="s">
        <v>48</v>
      </c>
      <c r="P73" s="39">
        <f>R73+V73+Z73+AH73</f>
        <v>0</v>
      </c>
      <c r="Q73" s="39">
        <f>T73+X73+AB73+AJ73</f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50">
        <v>0</v>
      </c>
      <c r="Y73" s="39">
        <v>0</v>
      </c>
      <c r="Z73" s="39">
        <v>0</v>
      </c>
      <c r="AA73" s="39">
        <v>0</v>
      </c>
      <c r="AB73" s="50">
        <v>0</v>
      </c>
      <c r="AC73" s="39">
        <v>0</v>
      </c>
      <c r="AD73" s="39">
        <v>0</v>
      </c>
      <c r="AE73" s="39">
        <v>0</v>
      </c>
      <c r="AF73" s="50">
        <v>0</v>
      </c>
      <c r="AG73" s="39">
        <v>0</v>
      </c>
      <c r="AH73" s="39">
        <v>0</v>
      </c>
      <c r="AI73" s="39">
        <v>0</v>
      </c>
      <c r="AJ73" s="50">
        <v>0</v>
      </c>
      <c r="AK73" s="39">
        <v>0</v>
      </c>
      <c r="AL73" s="161"/>
      <c r="AM73" s="109"/>
      <c r="AN73" s="109"/>
      <c r="AO73" s="109"/>
      <c r="AP73" s="109"/>
      <c r="AQ73" s="109"/>
      <c r="AR73" s="109"/>
      <c r="AS73" s="109"/>
      <c r="AT73" s="113"/>
      <c r="AU73" s="118"/>
      <c r="AV73" s="113"/>
      <c r="AW73" s="118"/>
      <c r="AX73" s="113"/>
      <c r="AY73" s="118"/>
    </row>
    <row r="74" spans="1:52" ht="42" customHeight="1">
      <c r="A74" s="157"/>
      <c r="B74" s="162"/>
      <c r="C74" s="161"/>
      <c r="D74" s="150"/>
      <c r="E74" s="150"/>
      <c r="F74" s="150"/>
      <c r="G74" s="150"/>
      <c r="H74" s="41" t="s">
        <v>49</v>
      </c>
      <c r="I74" s="39">
        <f t="shared" si="2"/>
        <v>0</v>
      </c>
      <c r="J74" s="39">
        <f t="shared" si="3"/>
        <v>0</v>
      </c>
      <c r="K74" s="39">
        <v>0</v>
      </c>
      <c r="L74" s="39">
        <v>0</v>
      </c>
      <c r="M74" s="39">
        <v>0</v>
      </c>
      <c r="N74" s="39">
        <v>0</v>
      </c>
      <c r="O74" s="41" t="s">
        <v>49</v>
      </c>
      <c r="P74" s="39">
        <f>R74+V74+Z74+AH74</f>
        <v>0</v>
      </c>
      <c r="Q74" s="39">
        <f>T74+X74+AB74+AJ74</f>
        <v>0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50">
        <v>0</v>
      </c>
      <c r="Y74" s="39">
        <v>0</v>
      </c>
      <c r="Z74" s="39">
        <v>0</v>
      </c>
      <c r="AA74" s="39">
        <v>0</v>
      </c>
      <c r="AB74" s="50">
        <v>0</v>
      </c>
      <c r="AC74" s="39">
        <v>0</v>
      </c>
      <c r="AD74" s="39">
        <v>0</v>
      </c>
      <c r="AE74" s="39">
        <v>0</v>
      </c>
      <c r="AF74" s="50">
        <v>0</v>
      </c>
      <c r="AG74" s="39">
        <v>0</v>
      </c>
      <c r="AH74" s="39">
        <v>0</v>
      </c>
      <c r="AI74" s="39">
        <v>0</v>
      </c>
      <c r="AJ74" s="50">
        <v>0</v>
      </c>
      <c r="AK74" s="39">
        <v>0</v>
      </c>
      <c r="AL74" s="161"/>
      <c r="AM74" s="110"/>
      <c r="AN74" s="110"/>
      <c r="AO74" s="110"/>
      <c r="AP74" s="110"/>
      <c r="AQ74" s="110"/>
      <c r="AR74" s="110"/>
      <c r="AS74" s="110"/>
      <c r="AT74" s="113"/>
      <c r="AU74" s="119"/>
      <c r="AV74" s="113"/>
      <c r="AW74" s="119"/>
      <c r="AX74" s="113"/>
      <c r="AY74" s="119"/>
    </row>
    <row r="75" spans="1:52" s="47" customFormat="1" ht="32.25" customHeight="1">
      <c r="A75" s="158" t="s">
        <v>115</v>
      </c>
      <c r="B75" s="171" t="s">
        <v>117</v>
      </c>
      <c r="C75" s="161" t="s">
        <v>92</v>
      </c>
      <c r="D75" s="167">
        <v>21</v>
      </c>
      <c r="E75" s="167">
        <v>1</v>
      </c>
      <c r="F75" s="167">
        <v>2</v>
      </c>
      <c r="G75" s="167"/>
      <c r="H75" s="41" t="s">
        <v>20</v>
      </c>
      <c r="I75" s="39">
        <f t="shared" si="2"/>
        <v>0</v>
      </c>
      <c r="J75" s="39">
        <f t="shared" si="3"/>
        <v>0</v>
      </c>
      <c r="K75" s="39">
        <f t="shared" ref="K75:T75" si="44">K76+K77+K78+K79</f>
        <v>0</v>
      </c>
      <c r="L75" s="39">
        <f t="shared" si="44"/>
        <v>0</v>
      </c>
      <c r="M75" s="39">
        <f t="shared" si="44"/>
        <v>0</v>
      </c>
      <c r="N75" s="39">
        <f t="shared" si="44"/>
        <v>0</v>
      </c>
      <c r="O75" s="41" t="s">
        <v>20</v>
      </c>
      <c r="P75" s="39">
        <f>P76+P77+P78+P79</f>
        <v>0</v>
      </c>
      <c r="Q75" s="39">
        <f>Q76+Q77+Q78+Q79</f>
        <v>0</v>
      </c>
      <c r="R75" s="39">
        <f t="shared" si="44"/>
        <v>0</v>
      </c>
      <c r="S75" s="39">
        <f t="shared" si="44"/>
        <v>0</v>
      </c>
      <c r="T75" s="50">
        <f t="shared" si="44"/>
        <v>0</v>
      </c>
      <c r="U75" s="39">
        <f t="shared" ref="U75:AK75" si="45">U76+U77+U78+U79</f>
        <v>0</v>
      </c>
      <c r="V75" s="39">
        <f t="shared" si="45"/>
        <v>0</v>
      </c>
      <c r="W75" s="39">
        <f t="shared" si="45"/>
        <v>0</v>
      </c>
      <c r="X75" s="50">
        <f t="shared" si="45"/>
        <v>0</v>
      </c>
      <c r="Y75" s="39">
        <f t="shared" si="45"/>
        <v>0</v>
      </c>
      <c r="Z75" s="39">
        <f t="shared" si="45"/>
        <v>0</v>
      </c>
      <c r="AA75" s="39">
        <f t="shared" si="45"/>
        <v>0</v>
      </c>
      <c r="AB75" s="50">
        <f t="shared" si="45"/>
        <v>0</v>
      </c>
      <c r="AC75" s="39">
        <f t="shared" si="45"/>
        <v>0</v>
      </c>
      <c r="AD75" s="39">
        <f t="shared" si="45"/>
        <v>0</v>
      </c>
      <c r="AE75" s="39">
        <f t="shared" si="45"/>
        <v>0</v>
      </c>
      <c r="AF75" s="50">
        <f t="shared" si="45"/>
        <v>0</v>
      </c>
      <c r="AG75" s="39">
        <f t="shared" si="45"/>
        <v>0</v>
      </c>
      <c r="AH75" s="39">
        <f t="shared" si="45"/>
        <v>0</v>
      </c>
      <c r="AI75" s="39">
        <f t="shared" si="45"/>
        <v>0</v>
      </c>
      <c r="AJ75" s="50">
        <f t="shared" si="45"/>
        <v>0</v>
      </c>
      <c r="AK75" s="39">
        <f t="shared" si="45"/>
        <v>0</v>
      </c>
      <c r="AL75" s="174" t="s">
        <v>120</v>
      </c>
      <c r="AM75" s="108" t="s">
        <v>119</v>
      </c>
      <c r="AN75" s="108">
        <f>AX75</f>
        <v>11.7</v>
      </c>
      <c r="AO75" s="108">
        <f>AY75</f>
        <v>11.9</v>
      </c>
      <c r="AP75" s="108">
        <v>11.5</v>
      </c>
      <c r="AQ75" s="108">
        <v>9</v>
      </c>
      <c r="AR75" s="108">
        <v>11.5</v>
      </c>
      <c r="AS75" s="140" t="str">
        <f>AM75</f>
        <v>ед</v>
      </c>
      <c r="AT75" s="113">
        <v>11.6</v>
      </c>
      <c r="AU75" s="140">
        <v>13.75</v>
      </c>
      <c r="AV75" s="113">
        <v>11.6</v>
      </c>
      <c r="AW75" s="120">
        <v>14.77</v>
      </c>
      <c r="AX75" s="113">
        <v>11.7</v>
      </c>
      <c r="AY75" s="120">
        <v>11.9</v>
      </c>
      <c r="AZ75" s="40" t="s">
        <v>177</v>
      </c>
    </row>
    <row r="76" spans="1:52" ht="15" customHeight="1">
      <c r="A76" s="169"/>
      <c r="B76" s="172"/>
      <c r="C76" s="161"/>
      <c r="D76" s="168"/>
      <c r="E76" s="168"/>
      <c r="F76" s="168"/>
      <c r="G76" s="168"/>
      <c r="H76" s="41" t="s">
        <v>47</v>
      </c>
      <c r="I76" s="39">
        <f t="shared" si="2"/>
        <v>0</v>
      </c>
      <c r="J76" s="39">
        <f t="shared" si="3"/>
        <v>0</v>
      </c>
      <c r="K76" s="39">
        <v>0</v>
      </c>
      <c r="L76" s="39">
        <v>0</v>
      </c>
      <c r="M76" s="39">
        <v>0</v>
      </c>
      <c r="N76" s="39">
        <v>0</v>
      </c>
      <c r="O76" s="41" t="s">
        <v>47</v>
      </c>
      <c r="P76" s="39">
        <f>R76+V76+Z76+AH76</f>
        <v>0</v>
      </c>
      <c r="Q76" s="39">
        <f>T76+X76+AB76+AJ76</f>
        <v>0</v>
      </c>
      <c r="R76" s="39">
        <v>0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50">
        <v>0</v>
      </c>
      <c r="Y76" s="39">
        <v>0</v>
      </c>
      <c r="Z76" s="39">
        <v>0</v>
      </c>
      <c r="AA76" s="39">
        <v>0</v>
      </c>
      <c r="AB76" s="50">
        <v>0</v>
      </c>
      <c r="AC76" s="39">
        <v>0</v>
      </c>
      <c r="AD76" s="39">
        <v>0</v>
      </c>
      <c r="AE76" s="39">
        <v>0</v>
      </c>
      <c r="AF76" s="50">
        <v>0</v>
      </c>
      <c r="AG76" s="39">
        <v>0</v>
      </c>
      <c r="AH76" s="39">
        <v>0</v>
      </c>
      <c r="AI76" s="39">
        <v>0</v>
      </c>
      <c r="AJ76" s="50">
        <v>0</v>
      </c>
      <c r="AK76" s="39">
        <v>0</v>
      </c>
      <c r="AL76" s="175"/>
      <c r="AM76" s="109"/>
      <c r="AN76" s="109"/>
      <c r="AO76" s="109"/>
      <c r="AP76" s="109"/>
      <c r="AQ76" s="109"/>
      <c r="AR76" s="109"/>
      <c r="AS76" s="118"/>
      <c r="AT76" s="113"/>
      <c r="AU76" s="118"/>
      <c r="AV76" s="113"/>
      <c r="AW76" s="121"/>
      <c r="AX76" s="113"/>
      <c r="AY76" s="121"/>
    </row>
    <row r="77" spans="1:52" ht="15" customHeight="1">
      <c r="A77" s="169"/>
      <c r="B77" s="172"/>
      <c r="C77" s="161"/>
      <c r="D77" s="168"/>
      <c r="E77" s="168"/>
      <c r="F77" s="168"/>
      <c r="G77" s="168"/>
      <c r="H77" s="41" t="s">
        <v>56</v>
      </c>
      <c r="I77" s="39">
        <f t="shared" si="2"/>
        <v>0</v>
      </c>
      <c r="J77" s="39">
        <f t="shared" si="3"/>
        <v>0</v>
      </c>
      <c r="K77" s="39">
        <v>0</v>
      </c>
      <c r="L77" s="39">
        <v>0</v>
      </c>
      <c r="M77" s="39">
        <v>0</v>
      </c>
      <c r="N77" s="39">
        <v>0</v>
      </c>
      <c r="O77" s="41" t="s">
        <v>56</v>
      </c>
      <c r="P77" s="39">
        <f>R77+V77+Z77+AH77</f>
        <v>0</v>
      </c>
      <c r="Q77" s="39">
        <f>T77+X77+AB77+AJ77</f>
        <v>0</v>
      </c>
      <c r="R77" s="39">
        <v>0</v>
      </c>
      <c r="S77" s="39">
        <v>0</v>
      </c>
      <c r="T77" s="39">
        <v>0</v>
      </c>
      <c r="U77" s="39">
        <v>0</v>
      </c>
      <c r="V77" s="39">
        <v>0</v>
      </c>
      <c r="W77" s="39">
        <v>0</v>
      </c>
      <c r="X77" s="50">
        <v>0</v>
      </c>
      <c r="Y77" s="39">
        <v>0</v>
      </c>
      <c r="Z77" s="39">
        <v>0</v>
      </c>
      <c r="AA77" s="39">
        <v>0</v>
      </c>
      <c r="AB77" s="50">
        <v>0</v>
      </c>
      <c r="AC77" s="39">
        <v>0</v>
      </c>
      <c r="AD77" s="39">
        <v>0</v>
      </c>
      <c r="AE77" s="39">
        <v>0</v>
      </c>
      <c r="AF77" s="50">
        <v>0</v>
      </c>
      <c r="AG77" s="39">
        <v>0</v>
      </c>
      <c r="AH77" s="39">
        <v>0</v>
      </c>
      <c r="AI77" s="39">
        <v>0</v>
      </c>
      <c r="AJ77" s="50">
        <v>0</v>
      </c>
      <c r="AK77" s="39">
        <v>0</v>
      </c>
      <c r="AL77" s="175"/>
      <c r="AM77" s="109"/>
      <c r="AN77" s="109"/>
      <c r="AO77" s="109"/>
      <c r="AP77" s="109"/>
      <c r="AQ77" s="109"/>
      <c r="AR77" s="109"/>
      <c r="AS77" s="118"/>
      <c r="AT77" s="113"/>
      <c r="AU77" s="118"/>
      <c r="AV77" s="113"/>
      <c r="AW77" s="121"/>
      <c r="AX77" s="113"/>
      <c r="AY77" s="121"/>
    </row>
    <row r="78" spans="1:52" ht="15" customHeight="1">
      <c r="A78" s="169"/>
      <c r="B78" s="172"/>
      <c r="C78" s="161"/>
      <c r="D78" s="168"/>
      <c r="E78" s="168"/>
      <c r="F78" s="168"/>
      <c r="G78" s="168"/>
      <c r="H78" s="41" t="s">
        <v>48</v>
      </c>
      <c r="I78" s="39">
        <f t="shared" si="2"/>
        <v>0</v>
      </c>
      <c r="J78" s="39">
        <f t="shared" si="3"/>
        <v>0</v>
      </c>
      <c r="K78" s="39">
        <v>0</v>
      </c>
      <c r="L78" s="39">
        <v>0</v>
      </c>
      <c r="M78" s="39">
        <v>0</v>
      </c>
      <c r="N78" s="39">
        <v>0</v>
      </c>
      <c r="O78" s="41" t="s">
        <v>48</v>
      </c>
      <c r="P78" s="39">
        <f>R78+V78+Z78+AH78</f>
        <v>0</v>
      </c>
      <c r="Q78" s="39">
        <f>T78+X78+AB78+AJ78</f>
        <v>0</v>
      </c>
      <c r="R78" s="39">
        <v>0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50">
        <v>0</v>
      </c>
      <c r="Y78" s="39">
        <v>0</v>
      </c>
      <c r="Z78" s="39">
        <v>0</v>
      </c>
      <c r="AA78" s="39">
        <v>0</v>
      </c>
      <c r="AB78" s="50">
        <v>0</v>
      </c>
      <c r="AC78" s="39">
        <v>0</v>
      </c>
      <c r="AD78" s="39">
        <v>0</v>
      </c>
      <c r="AE78" s="39">
        <v>0</v>
      </c>
      <c r="AF78" s="50">
        <v>0</v>
      </c>
      <c r="AG78" s="39">
        <v>0</v>
      </c>
      <c r="AH78" s="39">
        <v>0</v>
      </c>
      <c r="AI78" s="39">
        <v>0</v>
      </c>
      <c r="AJ78" s="50">
        <v>0</v>
      </c>
      <c r="AK78" s="39">
        <v>0</v>
      </c>
      <c r="AL78" s="175"/>
      <c r="AM78" s="109"/>
      <c r="AN78" s="109"/>
      <c r="AO78" s="109"/>
      <c r="AP78" s="109"/>
      <c r="AQ78" s="109"/>
      <c r="AR78" s="109"/>
      <c r="AS78" s="118"/>
      <c r="AT78" s="113"/>
      <c r="AU78" s="118"/>
      <c r="AV78" s="113"/>
      <c r="AW78" s="121"/>
      <c r="AX78" s="113"/>
      <c r="AY78" s="121"/>
    </row>
    <row r="79" spans="1:52" ht="42" customHeight="1">
      <c r="A79" s="170"/>
      <c r="B79" s="173"/>
      <c r="C79" s="161"/>
      <c r="D79" s="150"/>
      <c r="E79" s="150"/>
      <c r="F79" s="150"/>
      <c r="G79" s="150"/>
      <c r="H79" s="41" t="s">
        <v>49</v>
      </c>
      <c r="I79" s="39">
        <f t="shared" si="2"/>
        <v>0</v>
      </c>
      <c r="J79" s="39">
        <f t="shared" si="3"/>
        <v>0</v>
      </c>
      <c r="K79" s="39">
        <v>0</v>
      </c>
      <c r="L79" s="39">
        <v>0</v>
      </c>
      <c r="M79" s="39">
        <v>0</v>
      </c>
      <c r="N79" s="39">
        <v>0</v>
      </c>
      <c r="O79" s="41" t="s">
        <v>49</v>
      </c>
      <c r="P79" s="39">
        <f>R79+V79+Z79+AH79</f>
        <v>0</v>
      </c>
      <c r="Q79" s="39">
        <f>T79+X79+AB79+AJ79</f>
        <v>0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50">
        <v>0</v>
      </c>
      <c r="Y79" s="39">
        <v>0</v>
      </c>
      <c r="Z79" s="39">
        <v>0</v>
      </c>
      <c r="AA79" s="39">
        <v>0</v>
      </c>
      <c r="AB79" s="50">
        <v>0</v>
      </c>
      <c r="AC79" s="39">
        <v>0</v>
      </c>
      <c r="AD79" s="39">
        <v>0</v>
      </c>
      <c r="AE79" s="39">
        <v>0</v>
      </c>
      <c r="AF79" s="50">
        <v>0</v>
      </c>
      <c r="AG79" s="39">
        <v>0</v>
      </c>
      <c r="AH79" s="39">
        <v>0</v>
      </c>
      <c r="AI79" s="39">
        <v>0</v>
      </c>
      <c r="AJ79" s="50">
        <v>0</v>
      </c>
      <c r="AK79" s="39">
        <v>0</v>
      </c>
      <c r="AL79" s="176"/>
      <c r="AM79" s="110"/>
      <c r="AN79" s="110"/>
      <c r="AO79" s="110"/>
      <c r="AP79" s="110"/>
      <c r="AQ79" s="110"/>
      <c r="AR79" s="110"/>
      <c r="AS79" s="119"/>
      <c r="AT79" s="113"/>
      <c r="AU79" s="119"/>
      <c r="AV79" s="113"/>
      <c r="AW79" s="122"/>
      <c r="AX79" s="113"/>
      <c r="AY79" s="122"/>
    </row>
    <row r="80" spans="1:52" s="47" customFormat="1" ht="25.5" customHeight="1">
      <c r="A80" s="158" t="s">
        <v>116</v>
      </c>
      <c r="B80" s="171" t="s">
        <v>170</v>
      </c>
      <c r="C80" s="161" t="s">
        <v>92</v>
      </c>
      <c r="D80" s="99">
        <v>21</v>
      </c>
      <c r="E80" s="99" t="s">
        <v>58</v>
      </c>
      <c r="F80" s="99">
        <v>2</v>
      </c>
      <c r="G80" s="105" t="s">
        <v>122</v>
      </c>
      <c r="H80" s="41" t="s">
        <v>20</v>
      </c>
      <c r="I80" s="39">
        <f t="shared" si="2"/>
        <v>204081.64</v>
      </c>
      <c r="J80" s="39">
        <f t="shared" si="3"/>
        <v>204081.64</v>
      </c>
      <c r="K80" s="39">
        <f t="shared" ref="K80:T80" si="46">K81+K82+K83+K84</f>
        <v>102040.82</v>
      </c>
      <c r="L80" s="39">
        <f t="shared" si="46"/>
        <v>0</v>
      </c>
      <c r="M80" s="39">
        <f t="shared" si="46"/>
        <v>102040.82</v>
      </c>
      <c r="N80" s="39">
        <f t="shared" si="46"/>
        <v>0</v>
      </c>
      <c r="O80" s="41" t="s">
        <v>20</v>
      </c>
      <c r="P80" s="39">
        <f>P81+P82+P83+P84</f>
        <v>102040.82</v>
      </c>
      <c r="Q80" s="39">
        <f>Q81+Q82+Q83+Q84</f>
        <v>102040.82</v>
      </c>
      <c r="R80" s="39">
        <f t="shared" si="46"/>
        <v>102040.82</v>
      </c>
      <c r="S80" s="39">
        <f t="shared" si="46"/>
        <v>0</v>
      </c>
      <c r="T80" s="50">
        <f t="shared" si="46"/>
        <v>102040.82</v>
      </c>
      <c r="U80" s="39">
        <f t="shared" ref="U80:AK80" si="47">U81+U82+U83+U84</f>
        <v>0</v>
      </c>
      <c r="V80" s="39">
        <f t="shared" si="47"/>
        <v>0</v>
      </c>
      <c r="W80" s="39">
        <f t="shared" si="47"/>
        <v>0</v>
      </c>
      <c r="X80" s="50">
        <f t="shared" si="47"/>
        <v>0</v>
      </c>
      <c r="Y80" s="39">
        <f t="shared" si="47"/>
        <v>0</v>
      </c>
      <c r="Z80" s="39">
        <f t="shared" si="47"/>
        <v>0</v>
      </c>
      <c r="AA80" s="39">
        <f t="shared" si="47"/>
        <v>0</v>
      </c>
      <c r="AB80" s="50">
        <f t="shared" si="47"/>
        <v>0</v>
      </c>
      <c r="AC80" s="39">
        <f t="shared" si="47"/>
        <v>0</v>
      </c>
      <c r="AD80" s="39">
        <f t="shared" si="47"/>
        <v>0</v>
      </c>
      <c r="AE80" s="39">
        <f t="shared" si="47"/>
        <v>0</v>
      </c>
      <c r="AF80" s="50">
        <f t="shared" si="47"/>
        <v>0</v>
      </c>
      <c r="AG80" s="39">
        <f t="shared" si="47"/>
        <v>0</v>
      </c>
      <c r="AH80" s="39">
        <f t="shared" si="47"/>
        <v>0</v>
      </c>
      <c r="AI80" s="39">
        <f t="shared" si="47"/>
        <v>0</v>
      </c>
      <c r="AJ80" s="50">
        <f t="shared" si="47"/>
        <v>0</v>
      </c>
      <c r="AK80" s="39">
        <f t="shared" si="47"/>
        <v>0</v>
      </c>
      <c r="AL80" s="174" t="s">
        <v>121</v>
      </c>
      <c r="AM80" s="108" t="s">
        <v>62</v>
      </c>
      <c r="AN80" s="108" t="str">
        <f>AX80</f>
        <v>-</v>
      </c>
      <c r="AO80" s="108" t="str">
        <f>AY80</f>
        <v>-</v>
      </c>
      <c r="AP80" s="108">
        <v>30</v>
      </c>
      <c r="AQ80" s="108">
        <v>82</v>
      </c>
      <c r="AR80" s="108">
        <v>0</v>
      </c>
      <c r="AS80" s="117">
        <v>0</v>
      </c>
      <c r="AT80" s="113" t="s">
        <v>216</v>
      </c>
      <c r="AU80" s="117" t="s">
        <v>216</v>
      </c>
      <c r="AV80" s="113" t="s">
        <v>216</v>
      </c>
      <c r="AW80" s="117" t="s">
        <v>216</v>
      </c>
      <c r="AX80" s="113" t="s">
        <v>216</v>
      </c>
      <c r="AY80" s="117" t="s">
        <v>216</v>
      </c>
      <c r="AZ80" s="40" t="s">
        <v>177</v>
      </c>
    </row>
    <row r="81" spans="1:51" ht="15" customHeight="1">
      <c r="A81" s="169"/>
      <c r="B81" s="172"/>
      <c r="C81" s="161"/>
      <c r="D81" s="100"/>
      <c r="E81" s="100"/>
      <c r="F81" s="100"/>
      <c r="G81" s="106"/>
      <c r="H81" s="41" t="s">
        <v>47</v>
      </c>
      <c r="I81" s="39">
        <f t="shared" si="2"/>
        <v>4081.64</v>
      </c>
      <c r="J81" s="39">
        <f t="shared" si="3"/>
        <v>4081.64</v>
      </c>
      <c r="K81" s="39">
        <v>2040.82</v>
      </c>
      <c r="L81" s="39">
        <v>0</v>
      </c>
      <c r="M81" s="39">
        <v>2040.82</v>
      </c>
      <c r="N81" s="39">
        <v>0</v>
      </c>
      <c r="O81" s="41" t="s">
        <v>47</v>
      </c>
      <c r="P81" s="39">
        <f>R81+V81+Z81+AH81</f>
        <v>2040.82</v>
      </c>
      <c r="Q81" s="39">
        <f>T81+X81+AB81+AJ81</f>
        <v>2040.82</v>
      </c>
      <c r="R81" s="39">
        <v>2040.82</v>
      </c>
      <c r="S81" s="39">
        <v>0</v>
      </c>
      <c r="T81" s="39">
        <v>2040.82</v>
      </c>
      <c r="U81" s="39">
        <v>0</v>
      </c>
      <c r="V81" s="39">
        <v>0</v>
      </c>
      <c r="W81" s="39">
        <v>0</v>
      </c>
      <c r="X81" s="50">
        <v>0</v>
      </c>
      <c r="Y81" s="39">
        <v>0</v>
      </c>
      <c r="Z81" s="39">
        <v>0</v>
      </c>
      <c r="AA81" s="39">
        <v>0</v>
      </c>
      <c r="AB81" s="50">
        <v>0</v>
      </c>
      <c r="AC81" s="39">
        <v>0</v>
      </c>
      <c r="AD81" s="39">
        <v>0</v>
      </c>
      <c r="AE81" s="39">
        <v>0</v>
      </c>
      <c r="AF81" s="50">
        <v>0</v>
      </c>
      <c r="AG81" s="39">
        <v>0</v>
      </c>
      <c r="AH81" s="39">
        <v>0</v>
      </c>
      <c r="AI81" s="39">
        <v>0</v>
      </c>
      <c r="AJ81" s="50">
        <v>0</v>
      </c>
      <c r="AK81" s="39">
        <v>0</v>
      </c>
      <c r="AL81" s="175"/>
      <c r="AM81" s="109"/>
      <c r="AN81" s="109"/>
      <c r="AO81" s="109"/>
      <c r="AP81" s="109"/>
      <c r="AQ81" s="109"/>
      <c r="AR81" s="109"/>
      <c r="AS81" s="118"/>
      <c r="AT81" s="113"/>
      <c r="AU81" s="118"/>
      <c r="AV81" s="113"/>
      <c r="AW81" s="118"/>
      <c r="AX81" s="113"/>
      <c r="AY81" s="118"/>
    </row>
    <row r="82" spans="1:51" ht="15" customHeight="1">
      <c r="A82" s="169"/>
      <c r="B82" s="172"/>
      <c r="C82" s="161"/>
      <c r="D82" s="100"/>
      <c r="E82" s="100"/>
      <c r="F82" s="100"/>
      <c r="G82" s="106"/>
      <c r="H82" s="41" t="s">
        <v>56</v>
      </c>
      <c r="I82" s="39">
        <f t="shared" si="2"/>
        <v>200000</v>
      </c>
      <c r="J82" s="39">
        <f t="shared" si="3"/>
        <v>200000</v>
      </c>
      <c r="K82" s="39">
        <v>100000</v>
      </c>
      <c r="L82" s="39">
        <v>0</v>
      </c>
      <c r="M82" s="39">
        <v>100000</v>
      </c>
      <c r="N82" s="39">
        <v>0</v>
      </c>
      <c r="O82" s="41" t="s">
        <v>56</v>
      </c>
      <c r="P82" s="39">
        <f>R82+V82+Z82+AH82</f>
        <v>100000</v>
      </c>
      <c r="Q82" s="39">
        <f>T82+X82+AB82+AJ82</f>
        <v>100000</v>
      </c>
      <c r="R82" s="39">
        <v>100000</v>
      </c>
      <c r="S82" s="39">
        <v>0</v>
      </c>
      <c r="T82" s="39">
        <v>100000</v>
      </c>
      <c r="U82" s="39">
        <v>0</v>
      </c>
      <c r="V82" s="39">
        <v>0</v>
      </c>
      <c r="W82" s="39">
        <v>0</v>
      </c>
      <c r="X82" s="50">
        <v>0</v>
      </c>
      <c r="Y82" s="39">
        <v>0</v>
      </c>
      <c r="Z82" s="39">
        <v>0</v>
      </c>
      <c r="AA82" s="39">
        <v>0</v>
      </c>
      <c r="AB82" s="50">
        <v>0</v>
      </c>
      <c r="AC82" s="39">
        <v>0</v>
      </c>
      <c r="AD82" s="39">
        <v>0</v>
      </c>
      <c r="AE82" s="39">
        <v>0</v>
      </c>
      <c r="AF82" s="50">
        <v>0</v>
      </c>
      <c r="AG82" s="39">
        <v>0</v>
      </c>
      <c r="AH82" s="39">
        <v>0</v>
      </c>
      <c r="AI82" s="39">
        <v>0</v>
      </c>
      <c r="AJ82" s="50">
        <v>0</v>
      </c>
      <c r="AK82" s="39">
        <v>0</v>
      </c>
      <c r="AL82" s="175"/>
      <c r="AM82" s="109"/>
      <c r="AN82" s="109"/>
      <c r="AO82" s="109"/>
      <c r="AP82" s="109"/>
      <c r="AQ82" s="109"/>
      <c r="AR82" s="109"/>
      <c r="AS82" s="118"/>
      <c r="AT82" s="113"/>
      <c r="AU82" s="118"/>
      <c r="AV82" s="113"/>
      <c r="AW82" s="118"/>
      <c r="AX82" s="113"/>
      <c r="AY82" s="118"/>
    </row>
    <row r="83" spans="1:51" ht="15" customHeight="1">
      <c r="A83" s="169"/>
      <c r="B83" s="172"/>
      <c r="C83" s="161"/>
      <c r="D83" s="100"/>
      <c r="E83" s="100"/>
      <c r="F83" s="100"/>
      <c r="G83" s="106"/>
      <c r="H83" s="41" t="s">
        <v>48</v>
      </c>
      <c r="I83" s="39">
        <f t="shared" si="2"/>
        <v>0</v>
      </c>
      <c r="J83" s="39">
        <f t="shared" si="3"/>
        <v>0</v>
      </c>
      <c r="K83" s="39">
        <v>0</v>
      </c>
      <c r="L83" s="39">
        <v>0</v>
      </c>
      <c r="M83" s="39">
        <v>0</v>
      </c>
      <c r="N83" s="39">
        <v>0</v>
      </c>
      <c r="O83" s="41" t="s">
        <v>48</v>
      </c>
      <c r="P83" s="39">
        <f>R83+V83+Z83+AH83</f>
        <v>0</v>
      </c>
      <c r="Q83" s="39">
        <f>T83+X83+AB83+AJ83</f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50">
        <v>0</v>
      </c>
      <c r="Y83" s="39">
        <v>0</v>
      </c>
      <c r="Z83" s="39">
        <v>0</v>
      </c>
      <c r="AA83" s="39">
        <v>0</v>
      </c>
      <c r="AB83" s="50">
        <v>0</v>
      </c>
      <c r="AC83" s="39">
        <v>0</v>
      </c>
      <c r="AD83" s="39">
        <v>0</v>
      </c>
      <c r="AE83" s="39">
        <v>0</v>
      </c>
      <c r="AF83" s="50">
        <v>0</v>
      </c>
      <c r="AG83" s="39">
        <v>0</v>
      </c>
      <c r="AH83" s="39">
        <v>0</v>
      </c>
      <c r="AI83" s="39">
        <v>0</v>
      </c>
      <c r="AJ83" s="50">
        <v>0</v>
      </c>
      <c r="AK83" s="39">
        <v>0</v>
      </c>
      <c r="AL83" s="175"/>
      <c r="AM83" s="109"/>
      <c r="AN83" s="109"/>
      <c r="AO83" s="109"/>
      <c r="AP83" s="109"/>
      <c r="AQ83" s="109"/>
      <c r="AR83" s="109"/>
      <c r="AS83" s="118"/>
      <c r="AT83" s="113"/>
      <c r="AU83" s="118"/>
      <c r="AV83" s="113"/>
      <c r="AW83" s="118"/>
      <c r="AX83" s="113"/>
      <c r="AY83" s="118"/>
    </row>
    <row r="84" spans="1:51" ht="42" customHeight="1">
      <c r="A84" s="170"/>
      <c r="B84" s="173"/>
      <c r="C84" s="161"/>
      <c r="D84" s="101"/>
      <c r="E84" s="101"/>
      <c r="F84" s="101"/>
      <c r="G84" s="107"/>
      <c r="H84" s="41" t="s">
        <v>49</v>
      </c>
      <c r="I84" s="39">
        <f t="shared" si="2"/>
        <v>0</v>
      </c>
      <c r="J84" s="39">
        <f t="shared" si="3"/>
        <v>0</v>
      </c>
      <c r="K84" s="39">
        <v>0</v>
      </c>
      <c r="L84" s="39">
        <v>0</v>
      </c>
      <c r="M84" s="39">
        <v>0</v>
      </c>
      <c r="N84" s="39">
        <v>0</v>
      </c>
      <c r="O84" s="41" t="s">
        <v>49</v>
      </c>
      <c r="P84" s="39">
        <f>R84+V84+Z84+AH84</f>
        <v>0</v>
      </c>
      <c r="Q84" s="39">
        <f>T84+X84+AB84+AJ84</f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50">
        <v>0</v>
      </c>
      <c r="Y84" s="39">
        <v>0</v>
      </c>
      <c r="Z84" s="39">
        <v>0</v>
      </c>
      <c r="AA84" s="39">
        <v>0</v>
      </c>
      <c r="AB84" s="50">
        <v>0</v>
      </c>
      <c r="AC84" s="39">
        <v>0</v>
      </c>
      <c r="AD84" s="39">
        <v>0</v>
      </c>
      <c r="AE84" s="39">
        <v>0</v>
      </c>
      <c r="AF84" s="50">
        <v>0</v>
      </c>
      <c r="AG84" s="39">
        <v>0</v>
      </c>
      <c r="AH84" s="39">
        <v>0</v>
      </c>
      <c r="AI84" s="39">
        <v>0</v>
      </c>
      <c r="AJ84" s="50">
        <v>0</v>
      </c>
      <c r="AK84" s="39">
        <v>0</v>
      </c>
      <c r="AL84" s="176"/>
      <c r="AM84" s="110"/>
      <c r="AN84" s="110"/>
      <c r="AO84" s="110"/>
      <c r="AP84" s="110"/>
      <c r="AQ84" s="110"/>
      <c r="AR84" s="110"/>
      <c r="AS84" s="119"/>
      <c r="AT84" s="113"/>
      <c r="AU84" s="119"/>
      <c r="AV84" s="113"/>
      <c r="AW84" s="119"/>
      <c r="AX84" s="113"/>
      <c r="AY84" s="119"/>
    </row>
    <row r="85" spans="1:51" ht="35.25" customHeight="1">
      <c r="A85" s="158" t="s">
        <v>182</v>
      </c>
      <c r="B85" s="184" t="s">
        <v>183</v>
      </c>
      <c r="C85" s="136"/>
      <c r="D85" s="99">
        <v>21</v>
      </c>
      <c r="E85" s="99">
        <v>1</v>
      </c>
      <c r="F85" s="99">
        <v>2</v>
      </c>
      <c r="G85" s="105" t="s">
        <v>214</v>
      </c>
      <c r="H85" s="41" t="s">
        <v>20</v>
      </c>
      <c r="I85" s="38">
        <f t="shared" ref="I85:I148" si="48">K85+R85</f>
        <v>0</v>
      </c>
      <c r="J85" s="38">
        <f t="shared" ref="J85:J148" si="49">M85+T85</f>
        <v>0</v>
      </c>
      <c r="K85" s="38">
        <f t="shared" ref="K85:T85" si="50">K86+K87+K88+K89</f>
        <v>0</v>
      </c>
      <c r="L85" s="38">
        <f t="shared" si="50"/>
        <v>0</v>
      </c>
      <c r="M85" s="38">
        <f t="shared" si="50"/>
        <v>0</v>
      </c>
      <c r="N85" s="38">
        <f t="shared" si="50"/>
        <v>0</v>
      </c>
      <c r="O85" s="41" t="s">
        <v>20</v>
      </c>
      <c r="P85" s="39">
        <f>P86+P87+P88+P89</f>
        <v>532939.38</v>
      </c>
      <c r="Q85" s="39">
        <f>Q86+Q87+Q88+Q89</f>
        <v>532939.38</v>
      </c>
      <c r="R85" s="38">
        <f t="shared" si="50"/>
        <v>0</v>
      </c>
      <c r="S85" s="38">
        <f t="shared" si="50"/>
        <v>0</v>
      </c>
      <c r="T85" s="51">
        <f t="shared" si="50"/>
        <v>0</v>
      </c>
      <c r="U85" s="38">
        <f t="shared" ref="U85:AJ85" si="51">U86+U87+U88+U89</f>
        <v>0</v>
      </c>
      <c r="V85" s="38">
        <f t="shared" si="51"/>
        <v>191045.49</v>
      </c>
      <c r="W85" s="38">
        <f t="shared" si="51"/>
        <v>0</v>
      </c>
      <c r="X85" s="51">
        <f t="shared" si="51"/>
        <v>191045.49</v>
      </c>
      <c r="Y85" s="38">
        <f t="shared" si="51"/>
        <v>0</v>
      </c>
      <c r="Z85" s="38">
        <f t="shared" si="51"/>
        <v>188960.22</v>
      </c>
      <c r="AA85" s="38">
        <f t="shared" si="51"/>
        <v>0</v>
      </c>
      <c r="AB85" s="51">
        <f t="shared" si="51"/>
        <v>188960.22</v>
      </c>
      <c r="AC85" s="38">
        <f t="shared" si="51"/>
        <v>0</v>
      </c>
      <c r="AD85" s="38">
        <f t="shared" si="51"/>
        <v>171784.69</v>
      </c>
      <c r="AE85" s="38">
        <f t="shared" si="51"/>
        <v>0</v>
      </c>
      <c r="AF85" s="51">
        <f t="shared" si="51"/>
        <v>171784.69</v>
      </c>
      <c r="AG85" s="38">
        <f t="shared" si="51"/>
        <v>0</v>
      </c>
      <c r="AH85" s="38">
        <f t="shared" si="51"/>
        <v>152933.67000000001</v>
      </c>
      <c r="AI85" s="38">
        <f t="shared" si="51"/>
        <v>0</v>
      </c>
      <c r="AJ85" s="51">
        <f t="shared" si="51"/>
        <v>152933.67000000001</v>
      </c>
      <c r="AK85" s="38">
        <f t="shared" ref="AK85:AK95" si="52">AK86+AK87+AK88+AK89</f>
        <v>0</v>
      </c>
      <c r="AL85" s="136" t="s">
        <v>185</v>
      </c>
      <c r="AM85" s="108" t="s">
        <v>62</v>
      </c>
      <c r="AN85" s="108">
        <f>AX85</f>
        <v>2</v>
      </c>
      <c r="AO85" s="108">
        <f>AY85</f>
        <v>2</v>
      </c>
      <c r="AP85" s="108">
        <v>0</v>
      </c>
      <c r="AQ85" s="108">
        <v>0</v>
      </c>
      <c r="AR85" s="108">
        <v>2.2000000000000002</v>
      </c>
      <c r="AS85" s="123">
        <v>2</v>
      </c>
      <c r="AT85" s="120">
        <v>2</v>
      </c>
      <c r="AU85" s="123">
        <v>2</v>
      </c>
      <c r="AV85" s="120">
        <v>2</v>
      </c>
      <c r="AW85" s="123">
        <v>2</v>
      </c>
      <c r="AX85" s="120">
        <v>2</v>
      </c>
      <c r="AY85" s="123">
        <v>2</v>
      </c>
    </row>
    <row r="86" spans="1:51" ht="17.25" customHeight="1">
      <c r="A86" s="169"/>
      <c r="B86" s="185"/>
      <c r="C86" s="137"/>
      <c r="D86" s="100"/>
      <c r="E86" s="100"/>
      <c r="F86" s="100"/>
      <c r="G86" s="106"/>
      <c r="H86" s="41" t="s">
        <v>47</v>
      </c>
      <c r="I86" s="38">
        <f t="shared" si="48"/>
        <v>0</v>
      </c>
      <c r="J86" s="38">
        <f t="shared" si="49"/>
        <v>0</v>
      </c>
      <c r="K86" s="38">
        <v>0</v>
      </c>
      <c r="L86" s="38">
        <v>0</v>
      </c>
      <c r="M86" s="38">
        <v>0</v>
      </c>
      <c r="N86" s="38">
        <v>0</v>
      </c>
      <c r="O86" s="41" t="s">
        <v>47</v>
      </c>
      <c r="P86" s="39">
        <f>R86+V86+Z86+AH86</f>
        <v>10658.779999999999</v>
      </c>
      <c r="Q86" s="39">
        <f>T86+X86+AB86+AJ86</f>
        <v>10658.779999999999</v>
      </c>
      <c r="R86" s="38">
        <v>0</v>
      </c>
      <c r="S86" s="38">
        <v>0</v>
      </c>
      <c r="T86" s="51">
        <v>0</v>
      </c>
      <c r="U86" s="38">
        <f t="shared" ref="U86:U95" si="53">U87+U88+U89+U90</f>
        <v>0</v>
      </c>
      <c r="V86" s="38">
        <v>3820.91</v>
      </c>
      <c r="W86" s="38">
        <v>0</v>
      </c>
      <c r="X86" s="51">
        <v>3820.91</v>
      </c>
      <c r="Y86" s="38">
        <f t="shared" ref="Y86:Y95" si="54">Y87+Y88+Y89+Y90</f>
        <v>0</v>
      </c>
      <c r="Z86" s="38">
        <v>3779.2</v>
      </c>
      <c r="AA86" s="38">
        <v>0</v>
      </c>
      <c r="AB86" s="51">
        <v>3779.2</v>
      </c>
      <c r="AC86" s="38">
        <f t="shared" ref="AC86:AC95" si="55">AC87+AC88+AC89+AC90</f>
        <v>0</v>
      </c>
      <c r="AD86" s="38">
        <v>3435.69</v>
      </c>
      <c r="AE86" s="38">
        <v>0</v>
      </c>
      <c r="AF86" s="51">
        <v>3435.69</v>
      </c>
      <c r="AG86" s="38">
        <f t="shared" ref="AG86:AG95" si="56">AG87+AG88+AG89+AG90</f>
        <v>0</v>
      </c>
      <c r="AH86" s="38">
        <v>3058.67</v>
      </c>
      <c r="AI86" s="38">
        <v>0</v>
      </c>
      <c r="AJ86" s="38">
        <v>3058.67</v>
      </c>
      <c r="AK86" s="38">
        <f t="shared" si="52"/>
        <v>0</v>
      </c>
      <c r="AL86" s="137"/>
      <c r="AM86" s="109"/>
      <c r="AN86" s="109"/>
      <c r="AO86" s="109"/>
      <c r="AP86" s="109"/>
      <c r="AQ86" s="109"/>
      <c r="AR86" s="109"/>
      <c r="AS86" s="124"/>
      <c r="AT86" s="121"/>
      <c r="AU86" s="124"/>
      <c r="AV86" s="121"/>
      <c r="AW86" s="124"/>
      <c r="AX86" s="121"/>
      <c r="AY86" s="124"/>
    </row>
    <row r="87" spans="1:51" ht="16.5" customHeight="1">
      <c r="A87" s="169"/>
      <c r="B87" s="185"/>
      <c r="C87" s="137"/>
      <c r="D87" s="100"/>
      <c r="E87" s="100"/>
      <c r="F87" s="100"/>
      <c r="G87" s="106"/>
      <c r="H87" s="41" t="s">
        <v>184</v>
      </c>
      <c r="I87" s="38">
        <f t="shared" si="48"/>
        <v>0</v>
      </c>
      <c r="J87" s="38">
        <f t="shared" si="49"/>
        <v>0</v>
      </c>
      <c r="K87" s="38">
        <v>0</v>
      </c>
      <c r="L87" s="38">
        <v>0</v>
      </c>
      <c r="M87" s="38">
        <v>0</v>
      </c>
      <c r="N87" s="38">
        <v>0</v>
      </c>
      <c r="O87" s="41" t="s">
        <v>56</v>
      </c>
      <c r="P87" s="39">
        <f>R87+V87+Z87+AH87</f>
        <v>522280.6</v>
      </c>
      <c r="Q87" s="39">
        <f>T87+X87+AB87+AJ87</f>
        <v>522280.6</v>
      </c>
      <c r="R87" s="38">
        <v>0</v>
      </c>
      <c r="S87" s="38">
        <v>0</v>
      </c>
      <c r="T87" s="51">
        <v>0</v>
      </c>
      <c r="U87" s="38">
        <f t="shared" si="53"/>
        <v>0</v>
      </c>
      <c r="V87" s="38">
        <v>187224.58</v>
      </c>
      <c r="W87" s="38">
        <v>0</v>
      </c>
      <c r="X87" s="51">
        <v>187224.58</v>
      </c>
      <c r="Y87" s="38">
        <f t="shared" si="54"/>
        <v>0</v>
      </c>
      <c r="Z87" s="38">
        <v>185181.02</v>
      </c>
      <c r="AA87" s="38">
        <v>0</v>
      </c>
      <c r="AB87" s="51">
        <v>185181.02</v>
      </c>
      <c r="AC87" s="38">
        <f t="shared" si="55"/>
        <v>0</v>
      </c>
      <c r="AD87" s="38">
        <v>168349</v>
      </c>
      <c r="AE87" s="38">
        <v>0</v>
      </c>
      <c r="AF87" s="51">
        <v>168349</v>
      </c>
      <c r="AG87" s="38">
        <f t="shared" si="56"/>
        <v>0</v>
      </c>
      <c r="AH87" s="38">
        <v>149875</v>
      </c>
      <c r="AI87" s="38">
        <v>0</v>
      </c>
      <c r="AJ87" s="38">
        <v>149875</v>
      </c>
      <c r="AK87" s="38">
        <f t="shared" si="52"/>
        <v>0</v>
      </c>
      <c r="AL87" s="137"/>
      <c r="AM87" s="109"/>
      <c r="AN87" s="109"/>
      <c r="AO87" s="109"/>
      <c r="AP87" s="109"/>
      <c r="AQ87" s="109"/>
      <c r="AR87" s="109"/>
      <c r="AS87" s="124"/>
      <c r="AT87" s="121"/>
      <c r="AU87" s="124"/>
      <c r="AV87" s="121"/>
      <c r="AW87" s="124"/>
      <c r="AX87" s="121"/>
      <c r="AY87" s="124"/>
    </row>
    <row r="88" spans="1:51" ht="18.75" customHeight="1">
      <c r="A88" s="169"/>
      <c r="B88" s="185"/>
      <c r="C88" s="137"/>
      <c r="D88" s="100"/>
      <c r="E88" s="100"/>
      <c r="F88" s="100"/>
      <c r="G88" s="106"/>
      <c r="H88" s="41" t="s">
        <v>48</v>
      </c>
      <c r="I88" s="38">
        <f t="shared" si="48"/>
        <v>0</v>
      </c>
      <c r="J88" s="38">
        <f t="shared" si="49"/>
        <v>0</v>
      </c>
      <c r="K88" s="38">
        <v>0</v>
      </c>
      <c r="L88" s="38">
        <v>0</v>
      </c>
      <c r="M88" s="38">
        <v>0</v>
      </c>
      <c r="N88" s="38">
        <v>0</v>
      </c>
      <c r="O88" s="41" t="s">
        <v>48</v>
      </c>
      <c r="P88" s="39">
        <f>R88+V88+Z88+AH88</f>
        <v>0</v>
      </c>
      <c r="Q88" s="39">
        <f>T88+X88+AB88+AJ88</f>
        <v>0</v>
      </c>
      <c r="R88" s="38">
        <v>0</v>
      </c>
      <c r="S88" s="38">
        <v>0</v>
      </c>
      <c r="T88" s="51">
        <v>0</v>
      </c>
      <c r="U88" s="38">
        <f t="shared" si="53"/>
        <v>0</v>
      </c>
      <c r="V88" s="38">
        <v>0</v>
      </c>
      <c r="W88" s="38">
        <v>0</v>
      </c>
      <c r="X88" s="51">
        <v>0</v>
      </c>
      <c r="Y88" s="38">
        <f t="shared" si="54"/>
        <v>0</v>
      </c>
      <c r="Z88" s="38">
        <v>0</v>
      </c>
      <c r="AA88" s="38">
        <v>0</v>
      </c>
      <c r="AB88" s="51">
        <v>0</v>
      </c>
      <c r="AC88" s="38">
        <f t="shared" si="55"/>
        <v>0</v>
      </c>
      <c r="AD88" s="38">
        <v>0</v>
      </c>
      <c r="AE88" s="38">
        <v>0</v>
      </c>
      <c r="AF88" s="51">
        <v>0</v>
      </c>
      <c r="AG88" s="38">
        <f t="shared" si="56"/>
        <v>0</v>
      </c>
      <c r="AH88" s="38">
        <v>0</v>
      </c>
      <c r="AI88" s="38">
        <v>0</v>
      </c>
      <c r="AJ88" s="51">
        <v>0</v>
      </c>
      <c r="AK88" s="38">
        <f t="shared" si="52"/>
        <v>0</v>
      </c>
      <c r="AL88" s="137"/>
      <c r="AM88" s="109"/>
      <c r="AN88" s="109"/>
      <c r="AO88" s="109"/>
      <c r="AP88" s="109"/>
      <c r="AQ88" s="109"/>
      <c r="AR88" s="109"/>
      <c r="AS88" s="124"/>
      <c r="AT88" s="121"/>
      <c r="AU88" s="124"/>
      <c r="AV88" s="121"/>
      <c r="AW88" s="124"/>
      <c r="AX88" s="121"/>
      <c r="AY88" s="124"/>
    </row>
    <row r="89" spans="1:51" ht="16.5" customHeight="1">
      <c r="A89" s="170"/>
      <c r="B89" s="186"/>
      <c r="C89" s="138"/>
      <c r="D89" s="101"/>
      <c r="E89" s="101"/>
      <c r="F89" s="101"/>
      <c r="G89" s="107"/>
      <c r="H89" s="41" t="s">
        <v>49</v>
      </c>
      <c r="I89" s="38">
        <f t="shared" si="48"/>
        <v>0</v>
      </c>
      <c r="J89" s="38">
        <f t="shared" si="49"/>
        <v>0</v>
      </c>
      <c r="K89" s="38">
        <v>0</v>
      </c>
      <c r="L89" s="38">
        <v>0</v>
      </c>
      <c r="M89" s="38">
        <v>0</v>
      </c>
      <c r="N89" s="38">
        <v>0</v>
      </c>
      <c r="O89" s="41" t="s">
        <v>49</v>
      </c>
      <c r="P89" s="39">
        <f>R89+V89+Z89+AH89</f>
        <v>0</v>
      </c>
      <c r="Q89" s="39">
        <f>T89+X89+AB89+AJ89</f>
        <v>0</v>
      </c>
      <c r="R89" s="38">
        <v>0</v>
      </c>
      <c r="S89" s="38">
        <v>0</v>
      </c>
      <c r="T89" s="51">
        <v>0</v>
      </c>
      <c r="U89" s="38">
        <f t="shared" si="53"/>
        <v>0</v>
      </c>
      <c r="V89" s="38">
        <v>0</v>
      </c>
      <c r="W89" s="38">
        <v>0</v>
      </c>
      <c r="X89" s="51">
        <v>0</v>
      </c>
      <c r="Y89" s="38">
        <f t="shared" si="54"/>
        <v>0</v>
      </c>
      <c r="Z89" s="38">
        <v>0</v>
      </c>
      <c r="AA89" s="38">
        <v>0</v>
      </c>
      <c r="AB89" s="51">
        <v>0</v>
      </c>
      <c r="AC89" s="38">
        <f t="shared" si="55"/>
        <v>0</v>
      </c>
      <c r="AD89" s="38">
        <v>0</v>
      </c>
      <c r="AE89" s="38">
        <v>0</v>
      </c>
      <c r="AF89" s="51">
        <v>0</v>
      </c>
      <c r="AG89" s="38">
        <f t="shared" si="56"/>
        <v>0</v>
      </c>
      <c r="AH89" s="38">
        <v>0</v>
      </c>
      <c r="AI89" s="38">
        <v>0</v>
      </c>
      <c r="AJ89" s="51">
        <v>0</v>
      </c>
      <c r="AK89" s="38">
        <f t="shared" si="52"/>
        <v>0</v>
      </c>
      <c r="AL89" s="138"/>
      <c r="AM89" s="110"/>
      <c r="AN89" s="110"/>
      <c r="AO89" s="110"/>
      <c r="AP89" s="110"/>
      <c r="AQ89" s="110"/>
      <c r="AR89" s="110"/>
      <c r="AS89" s="125"/>
      <c r="AT89" s="122"/>
      <c r="AU89" s="125"/>
      <c r="AV89" s="122"/>
      <c r="AW89" s="125"/>
      <c r="AX89" s="122"/>
      <c r="AY89" s="125"/>
    </row>
    <row r="90" spans="1:51" ht="15" customHeight="1">
      <c r="A90" s="271">
        <v>3</v>
      </c>
      <c r="B90" s="272" t="s">
        <v>125</v>
      </c>
      <c r="C90" s="272"/>
      <c r="D90" s="272"/>
      <c r="E90" s="272"/>
      <c r="F90" s="272"/>
      <c r="G90" s="272"/>
      <c r="H90" s="41" t="s">
        <v>20</v>
      </c>
      <c r="I90" s="38">
        <f t="shared" si="48"/>
        <v>7674858.1600000001</v>
      </c>
      <c r="J90" s="38">
        <f t="shared" si="49"/>
        <v>7674858.1600000001</v>
      </c>
      <c r="K90" s="38">
        <f>K91+K92+K93+K94</f>
        <v>3837429.08</v>
      </c>
      <c r="L90" s="38">
        <f>L91+L92+L93+L94</f>
        <v>0</v>
      </c>
      <c r="M90" s="38">
        <f>M91+M92+M93+M94</f>
        <v>3837429.08</v>
      </c>
      <c r="N90" s="38">
        <f>N91+N92+N93+N94</f>
        <v>0</v>
      </c>
      <c r="O90" s="38" t="s">
        <v>20</v>
      </c>
      <c r="P90" s="38">
        <f>P91+P92+P93+P94</f>
        <v>16161132.879999999</v>
      </c>
      <c r="Q90" s="38">
        <f>Q91+Q92+Q93+Q94</f>
        <v>16147817.369999997</v>
      </c>
      <c r="R90" s="38">
        <f>R91+R92+R93+R94</f>
        <v>3837429.08</v>
      </c>
      <c r="S90" s="38">
        <v>0</v>
      </c>
      <c r="T90" s="51">
        <f>T91+T92+T93+T94</f>
        <v>3837429.08</v>
      </c>
      <c r="U90" s="38">
        <f t="shared" si="53"/>
        <v>0</v>
      </c>
      <c r="V90" s="38">
        <f>V91+V92+V93+V94</f>
        <v>4882344.8</v>
      </c>
      <c r="W90" s="38">
        <v>0</v>
      </c>
      <c r="X90" s="51">
        <f>X91+X92+X93+X94</f>
        <v>4882344.8</v>
      </c>
      <c r="Y90" s="38">
        <f t="shared" si="54"/>
        <v>0</v>
      </c>
      <c r="Z90" s="38">
        <f>Z91+Z92+Z93+Z94</f>
        <v>3761654.36</v>
      </c>
      <c r="AA90" s="38">
        <v>0</v>
      </c>
      <c r="AB90" s="51">
        <f>AB91+AB92+AB93+AB94</f>
        <v>3761654.36</v>
      </c>
      <c r="AC90" s="38">
        <f t="shared" si="55"/>
        <v>0</v>
      </c>
      <c r="AD90" s="38">
        <f>AD91+AD92+AD93+AD94</f>
        <v>3383375.34</v>
      </c>
      <c r="AE90" s="38">
        <v>0</v>
      </c>
      <c r="AF90" s="51">
        <f>AF91+AF92+AF93+AF94</f>
        <v>3345245.34</v>
      </c>
      <c r="AG90" s="38">
        <f t="shared" si="56"/>
        <v>0</v>
      </c>
      <c r="AH90" s="38">
        <f>AH91+AH92+AH93+AH94</f>
        <v>3679704.64</v>
      </c>
      <c r="AI90" s="38">
        <v>0</v>
      </c>
      <c r="AJ90" s="51">
        <f>AJ91+AJ92+AJ93+AJ94</f>
        <v>3666389.13</v>
      </c>
      <c r="AK90" s="38">
        <f t="shared" si="52"/>
        <v>0</v>
      </c>
      <c r="AL90" s="110" t="s">
        <v>21</v>
      </c>
      <c r="AM90" s="110" t="s">
        <v>21</v>
      </c>
      <c r="AN90" s="110" t="s">
        <v>21</v>
      </c>
      <c r="AO90" s="110" t="s">
        <v>21</v>
      </c>
      <c r="AP90" s="110" t="s">
        <v>21</v>
      </c>
      <c r="AQ90" s="110" t="s">
        <v>21</v>
      </c>
      <c r="AR90" s="110" t="s">
        <v>21</v>
      </c>
      <c r="AS90" s="110" t="s">
        <v>21</v>
      </c>
      <c r="AT90" s="110" t="s">
        <v>21</v>
      </c>
      <c r="AU90" s="110" t="s">
        <v>21</v>
      </c>
      <c r="AV90" s="110" t="s">
        <v>21</v>
      </c>
      <c r="AW90" s="110" t="s">
        <v>21</v>
      </c>
      <c r="AX90" s="110" t="s">
        <v>21</v>
      </c>
      <c r="AY90" s="110" t="s">
        <v>21</v>
      </c>
    </row>
    <row r="91" spans="1:51">
      <c r="A91" s="271"/>
      <c r="B91" s="272"/>
      <c r="C91" s="272"/>
      <c r="D91" s="272"/>
      <c r="E91" s="272"/>
      <c r="F91" s="272"/>
      <c r="G91" s="272"/>
      <c r="H91" s="41" t="s">
        <v>47</v>
      </c>
      <c r="I91" s="39">
        <f t="shared" si="48"/>
        <v>7674858.1600000001</v>
      </c>
      <c r="J91" s="39">
        <f t="shared" si="49"/>
        <v>7674858.1600000001</v>
      </c>
      <c r="K91" s="39">
        <f t="shared" ref="K91:R94" si="57">K96</f>
        <v>3837429.08</v>
      </c>
      <c r="L91" s="39">
        <f t="shared" si="57"/>
        <v>0</v>
      </c>
      <c r="M91" s="39">
        <f t="shared" si="57"/>
        <v>3837429.08</v>
      </c>
      <c r="N91" s="39">
        <f t="shared" si="57"/>
        <v>0</v>
      </c>
      <c r="O91" s="39" t="s">
        <v>47</v>
      </c>
      <c r="P91" s="39">
        <f t="shared" ref="P91:Q94" si="58">P96</f>
        <v>16161132.879999999</v>
      </c>
      <c r="Q91" s="39">
        <f t="shared" si="58"/>
        <v>16147817.369999997</v>
      </c>
      <c r="R91" s="39">
        <f t="shared" si="57"/>
        <v>3837429.08</v>
      </c>
      <c r="S91" s="39">
        <v>0</v>
      </c>
      <c r="T91" s="50">
        <f>T96</f>
        <v>3837429.08</v>
      </c>
      <c r="U91" s="38">
        <f t="shared" si="53"/>
        <v>0</v>
      </c>
      <c r="V91" s="39">
        <f>V96</f>
        <v>4882344.8</v>
      </c>
      <c r="W91" s="39">
        <v>0</v>
      </c>
      <c r="X91" s="50">
        <f>X96</f>
        <v>4882344.8</v>
      </c>
      <c r="Y91" s="38">
        <f t="shared" si="54"/>
        <v>0</v>
      </c>
      <c r="Z91" s="39">
        <f>Z96</f>
        <v>3761654.36</v>
      </c>
      <c r="AA91" s="39">
        <v>0</v>
      </c>
      <c r="AB91" s="50">
        <f>AB96</f>
        <v>3761654.36</v>
      </c>
      <c r="AC91" s="38">
        <f t="shared" si="55"/>
        <v>0</v>
      </c>
      <c r="AD91" s="39">
        <f>AD96</f>
        <v>3383375.34</v>
      </c>
      <c r="AE91" s="39">
        <v>0</v>
      </c>
      <c r="AF91" s="50">
        <f>AF96</f>
        <v>3345245.34</v>
      </c>
      <c r="AG91" s="38">
        <f t="shared" si="56"/>
        <v>0</v>
      </c>
      <c r="AH91" s="39">
        <f>AH96</f>
        <v>3679704.64</v>
      </c>
      <c r="AI91" s="39">
        <v>0</v>
      </c>
      <c r="AJ91" s="50">
        <f>AJ96</f>
        <v>3666389.13</v>
      </c>
      <c r="AK91" s="38">
        <f t="shared" si="52"/>
        <v>0</v>
      </c>
      <c r="AL91" s="111"/>
      <c r="AM91" s="111"/>
      <c r="AN91" s="111"/>
      <c r="AO91" s="111"/>
      <c r="AP91" s="111"/>
      <c r="AQ91" s="111"/>
      <c r="AR91" s="111"/>
      <c r="AS91" s="111"/>
      <c r="AT91" s="111"/>
      <c r="AU91" s="111"/>
      <c r="AV91" s="111"/>
      <c r="AW91" s="111"/>
      <c r="AX91" s="111"/>
      <c r="AY91" s="111"/>
    </row>
    <row r="92" spans="1:51">
      <c r="A92" s="271"/>
      <c r="B92" s="272"/>
      <c r="C92" s="272"/>
      <c r="D92" s="272"/>
      <c r="E92" s="272"/>
      <c r="F92" s="272"/>
      <c r="G92" s="272"/>
      <c r="H92" s="41" t="s">
        <v>56</v>
      </c>
      <c r="I92" s="39">
        <f t="shared" si="48"/>
        <v>0</v>
      </c>
      <c r="J92" s="39">
        <f t="shared" si="49"/>
        <v>0</v>
      </c>
      <c r="K92" s="39">
        <f t="shared" si="57"/>
        <v>0</v>
      </c>
      <c r="L92" s="39">
        <f t="shared" si="57"/>
        <v>0</v>
      </c>
      <c r="M92" s="39">
        <f t="shared" si="57"/>
        <v>0</v>
      </c>
      <c r="N92" s="39">
        <f t="shared" si="57"/>
        <v>0</v>
      </c>
      <c r="O92" s="39" t="s">
        <v>56</v>
      </c>
      <c r="P92" s="39">
        <f t="shared" si="58"/>
        <v>0</v>
      </c>
      <c r="Q92" s="39">
        <f t="shared" si="58"/>
        <v>0</v>
      </c>
      <c r="R92" s="39">
        <f t="shared" si="57"/>
        <v>0</v>
      </c>
      <c r="S92" s="39">
        <v>0</v>
      </c>
      <c r="T92" s="50">
        <f>T97</f>
        <v>0</v>
      </c>
      <c r="U92" s="38">
        <f t="shared" si="53"/>
        <v>0</v>
      </c>
      <c r="V92" s="39">
        <f>V97</f>
        <v>0</v>
      </c>
      <c r="W92" s="39">
        <v>0</v>
      </c>
      <c r="X92" s="50">
        <f>X97</f>
        <v>0</v>
      </c>
      <c r="Y92" s="38">
        <f t="shared" si="54"/>
        <v>0</v>
      </c>
      <c r="Z92" s="39">
        <f>Z97</f>
        <v>0</v>
      </c>
      <c r="AA92" s="39">
        <v>0</v>
      </c>
      <c r="AB92" s="50">
        <f>AB97</f>
        <v>0</v>
      </c>
      <c r="AC92" s="38">
        <f t="shared" si="55"/>
        <v>0</v>
      </c>
      <c r="AD92" s="39">
        <f>AD97</f>
        <v>0</v>
      </c>
      <c r="AE92" s="39">
        <v>0</v>
      </c>
      <c r="AF92" s="50">
        <f>AF97</f>
        <v>0</v>
      </c>
      <c r="AG92" s="38">
        <f t="shared" si="56"/>
        <v>0</v>
      </c>
      <c r="AH92" s="39">
        <f>AH97</f>
        <v>0</v>
      </c>
      <c r="AI92" s="39">
        <v>0</v>
      </c>
      <c r="AJ92" s="50">
        <f>AJ97</f>
        <v>0</v>
      </c>
      <c r="AK92" s="38">
        <f t="shared" si="52"/>
        <v>0</v>
      </c>
      <c r="AL92" s="111"/>
      <c r="AM92" s="111"/>
      <c r="AN92" s="111"/>
      <c r="AO92" s="111"/>
      <c r="AP92" s="111"/>
      <c r="AQ92" s="111"/>
      <c r="AR92" s="111"/>
      <c r="AS92" s="111"/>
      <c r="AT92" s="111"/>
      <c r="AU92" s="111"/>
      <c r="AV92" s="111"/>
      <c r="AW92" s="111"/>
      <c r="AX92" s="111"/>
      <c r="AY92" s="111"/>
    </row>
    <row r="93" spans="1:51">
      <c r="A93" s="271"/>
      <c r="B93" s="272"/>
      <c r="C93" s="272"/>
      <c r="D93" s="272"/>
      <c r="E93" s="272"/>
      <c r="F93" s="272"/>
      <c r="G93" s="272"/>
      <c r="H93" s="41" t="s">
        <v>48</v>
      </c>
      <c r="I93" s="39">
        <f t="shared" si="48"/>
        <v>0</v>
      </c>
      <c r="J93" s="39">
        <f t="shared" si="49"/>
        <v>0</v>
      </c>
      <c r="K93" s="39">
        <f t="shared" si="57"/>
        <v>0</v>
      </c>
      <c r="L93" s="39">
        <f t="shared" si="57"/>
        <v>0</v>
      </c>
      <c r="M93" s="39">
        <f t="shared" si="57"/>
        <v>0</v>
      </c>
      <c r="N93" s="39">
        <f t="shared" si="57"/>
        <v>0</v>
      </c>
      <c r="O93" s="39" t="s">
        <v>48</v>
      </c>
      <c r="P93" s="39">
        <f t="shared" si="58"/>
        <v>0</v>
      </c>
      <c r="Q93" s="39">
        <f t="shared" si="58"/>
        <v>0</v>
      </c>
      <c r="R93" s="39">
        <f t="shared" si="57"/>
        <v>0</v>
      </c>
      <c r="S93" s="39">
        <v>0</v>
      </c>
      <c r="T93" s="50">
        <f>T98</f>
        <v>0</v>
      </c>
      <c r="U93" s="38">
        <f t="shared" si="53"/>
        <v>0</v>
      </c>
      <c r="V93" s="39">
        <f>V98</f>
        <v>0</v>
      </c>
      <c r="W93" s="39">
        <v>0</v>
      </c>
      <c r="X93" s="50">
        <f>X98</f>
        <v>0</v>
      </c>
      <c r="Y93" s="38">
        <f t="shared" si="54"/>
        <v>0</v>
      </c>
      <c r="Z93" s="39">
        <f>Z98</f>
        <v>0</v>
      </c>
      <c r="AA93" s="39">
        <v>0</v>
      </c>
      <c r="AB93" s="50">
        <f>AB98</f>
        <v>0</v>
      </c>
      <c r="AC93" s="38">
        <f t="shared" si="55"/>
        <v>0</v>
      </c>
      <c r="AD93" s="39">
        <f>AD98</f>
        <v>0</v>
      </c>
      <c r="AE93" s="39">
        <v>0</v>
      </c>
      <c r="AF93" s="50">
        <f>AF98</f>
        <v>0</v>
      </c>
      <c r="AG93" s="38">
        <f t="shared" si="56"/>
        <v>0</v>
      </c>
      <c r="AH93" s="39">
        <f>AH98</f>
        <v>0</v>
      </c>
      <c r="AI93" s="39">
        <v>0</v>
      </c>
      <c r="AJ93" s="50">
        <f>AJ98</f>
        <v>0</v>
      </c>
      <c r="AK93" s="38">
        <f t="shared" si="52"/>
        <v>0</v>
      </c>
      <c r="AL93" s="111"/>
      <c r="AM93" s="111"/>
      <c r="AN93" s="111"/>
      <c r="AO93" s="111"/>
      <c r="AP93" s="111"/>
      <c r="AQ93" s="111"/>
      <c r="AR93" s="111"/>
      <c r="AS93" s="111"/>
      <c r="AT93" s="111"/>
      <c r="AU93" s="111"/>
      <c r="AV93" s="111"/>
      <c r="AW93" s="111"/>
      <c r="AX93" s="111"/>
      <c r="AY93" s="111"/>
    </row>
    <row r="94" spans="1:51">
      <c r="A94" s="271"/>
      <c r="B94" s="272"/>
      <c r="C94" s="272"/>
      <c r="D94" s="272"/>
      <c r="E94" s="272"/>
      <c r="F94" s="272"/>
      <c r="G94" s="272"/>
      <c r="H94" s="41" t="s">
        <v>49</v>
      </c>
      <c r="I94" s="39">
        <f t="shared" si="48"/>
        <v>0</v>
      </c>
      <c r="J94" s="39">
        <f t="shared" si="49"/>
        <v>0</v>
      </c>
      <c r="K94" s="39">
        <f t="shared" si="57"/>
        <v>0</v>
      </c>
      <c r="L94" s="39">
        <f t="shared" si="57"/>
        <v>0</v>
      </c>
      <c r="M94" s="39">
        <f t="shared" si="57"/>
        <v>0</v>
      </c>
      <c r="N94" s="39">
        <f t="shared" si="57"/>
        <v>0</v>
      </c>
      <c r="O94" s="39" t="s">
        <v>49</v>
      </c>
      <c r="P94" s="39">
        <f t="shared" si="58"/>
        <v>0</v>
      </c>
      <c r="Q94" s="39">
        <f t="shared" si="58"/>
        <v>0</v>
      </c>
      <c r="R94" s="39">
        <f t="shared" si="57"/>
        <v>0</v>
      </c>
      <c r="S94" s="39">
        <v>0</v>
      </c>
      <c r="T94" s="50">
        <f>T99</f>
        <v>0</v>
      </c>
      <c r="U94" s="38">
        <f t="shared" si="53"/>
        <v>0</v>
      </c>
      <c r="V94" s="39">
        <f>V99</f>
        <v>0</v>
      </c>
      <c r="W94" s="39">
        <v>0</v>
      </c>
      <c r="X94" s="50">
        <f>X99</f>
        <v>0</v>
      </c>
      <c r="Y94" s="38">
        <f t="shared" si="54"/>
        <v>0</v>
      </c>
      <c r="Z94" s="39">
        <f>Z99</f>
        <v>0</v>
      </c>
      <c r="AA94" s="39">
        <v>0</v>
      </c>
      <c r="AB94" s="50">
        <f>AB99</f>
        <v>0</v>
      </c>
      <c r="AC94" s="38">
        <f t="shared" si="55"/>
        <v>0</v>
      </c>
      <c r="AD94" s="39">
        <f>AD99</f>
        <v>0</v>
      </c>
      <c r="AE94" s="39">
        <v>0</v>
      </c>
      <c r="AF94" s="50">
        <f>AF99</f>
        <v>0</v>
      </c>
      <c r="AG94" s="38">
        <f t="shared" si="56"/>
        <v>0</v>
      </c>
      <c r="AH94" s="39">
        <f>AH99</f>
        <v>0</v>
      </c>
      <c r="AI94" s="39">
        <v>0</v>
      </c>
      <c r="AJ94" s="50">
        <f>AJ99</f>
        <v>0</v>
      </c>
      <c r="AK94" s="38">
        <f t="shared" si="52"/>
        <v>0</v>
      </c>
      <c r="AL94" s="111"/>
      <c r="AM94" s="111"/>
      <c r="AN94" s="111"/>
      <c r="AO94" s="111"/>
      <c r="AP94" s="111"/>
      <c r="AQ94" s="111"/>
      <c r="AR94" s="111"/>
      <c r="AS94" s="111"/>
      <c r="AT94" s="111"/>
      <c r="AU94" s="111"/>
      <c r="AV94" s="111"/>
      <c r="AW94" s="111"/>
      <c r="AX94" s="111"/>
      <c r="AY94" s="111"/>
    </row>
    <row r="95" spans="1:51" ht="25.5">
      <c r="A95" s="157" t="s">
        <v>54</v>
      </c>
      <c r="B95" s="166" t="s">
        <v>126</v>
      </c>
      <c r="C95" s="167" t="s">
        <v>21</v>
      </c>
      <c r="D95" s="99">
        <v>21</v>
      </c>
      <c r="E95" s="99" t="s">
        <v>58</v>
      </c>
      <c r="F95" s="99">
        <v>3</v>
      </c>
      <c r="G95" s="105" t="s">
        <v>97</v>
      </c>
      <c r="H95" s="41" t="s">
        <v>20</v>
      </c>
      <c r="I95" s="39">
        <f t="shared" si="48"/>
        <v>7674858.1600000001</v>
      </c>
      <c r="J95" s="39">
        <f t="shared" si="49"/>
        <v>7674858.1600000001</v>
      </c>
      <c r="K95" s="39">
        <f>K100+K105</f>
        <v>3837429.08</v>
      </c>
      <c r="L95" s="39">
        <f>L100+L105</f>
        <v>0</v>
      </c>
      <c r="M95" s="39">
        <f>M100+M105</f>
        <v>3837429.08</v>
      </c>
      <c r="N95" s="39">
        <f>N100+N105</f>
        <v>0</v>
      </c>
      <c r="O95" s="41" t="s">
        <v>20</v>
      </c>
      <c r="P95" s="39">
        <f>P96+P97+P98+P99</f>
        <v>16161132.879999999</v>
      </c>
      <c r="Q95" s="39">
        <f>Q96+Q97+Q98+Q99</f>
        <v>16147817.369999997</v>
      </c>
      <c r="R95" s="39">
        <f>R96+R97+R98+R99</f>
        <v>3837429.08</v>
      </c>
      <c r="S95" s="39">
        <f>S96+S97+S98+S99</f>
        <v>0</v>
      </c>
      <c r="T95" s="50">
        <f>T96+T97+T98+T99</f>
        <v>3837429.08</v>
      </c>
      <c r="U95" s="39">
        <f t="shared" si="53"/>
        <v>0</v>
      </c>
      <c r="V95" s="39">
        <f>V96+V97+V98+V99</f>
        <v>4882344.8</v>
      </c>
      <c r="W95" s="39">
        <f>W96+W97+W98+W99</f>
        <v>0</v>
      </c>
      <c r="X95" s="50">
        <f>X96+X97+X98+X99</f>
        <v>4882344.8</v>
      </c>
      <c r="Y95" s="39">
        <f t="shared" si="54"/>
        <v>0</v>
      </c>
      <c r="Z95" s="39">
        <f>Z96+Z97+Z98+Z99</f>
        <v>3761654.36</v>
      </c>
      <c r="AA95" s="39">
        <f>AA96+AA97+AA98+AA99</f>
        <v>0</v>
      </c>
      <c r="AB95" s="50">
        <f>AB96+AB97+AB98+AB99</f>
        <v>3761654.36</v>
      </c>
      <c r="AC95" s="39">
        <f t="shared" si="55"/>
        <v>0</v>
      </c>
      <c r="AD95" s="39">
        <f>AD96+AD97+AD98+AD99</f>
        <v>3383375.34</v>
      </c>
      <c r="AE95" s="39">
        <f>AE96+AE97+AE98+AE99</f>
        <v>0</v>
      </c>
      <c r="AF95" s="50">
        <f>AF96+AF97+AF98+AF99</f>
        <v>3345245.34</v>
      </c>
      <c r="AG95" s="39">
        <f t="shared" si="56"/>
        <v>0</v>
      </c>
      <c r="AH95" s="39">
        <f>AH96+AH97+AH98+AH99</f>
        <v>3679704.64</v>
      </c>
      <c r="AI95" s="39">
        <f>AI96+AI97+AI98+AI99</f>
        <v>0</v>
      </c>
      <c r="AJ95" s="50">
        <f>AJ96+AJ97+AJ98+AJ99</f>
        <v>3666389.13</v>
      </c>
      <c r="AK95" s="39">
        <f t="shared" si="52"/>
        <v>0</v>
      </c>
      <c r="AL95" s="108" t="s">
        <v>21</v>
      </c>
      <c r="AM95" s="108" t="s">
        <v>21</v>
      </c>
      <c r="AN95" s="108" t="s">
        <v>21</v>
      </c>
      <c r="AO95" s="108" t="s">
        <v>21</v>
      </c>
      <c r="AP95" s="108" t="s">
        <v>21</v>
      </c>
      <c r="AQ95" s="108" t="s">
        <v>21</v>
      </c>
      <c r="AR95" s="108" t="s">
        <v>21</v>
      </c>
      <c r="AS95" s="108" t="s">
        <v>21</v>
      </c>
      <c r="AT95" s="108" t="s">
        <v>21</v>
      </c>
      <c r="AU95" s="108" t="s">
        <v>21</v>
      </c>
      <c r="AV95" s="108" t="s">
        <v>21</v>
      </c>
      <c r="AW95" s="108" t="s">
        <v>21</v>
      </c>
      <c r="AX95" s="108" t="s">
        <v>21</v>
      </c>
      <c r="AY95" s="108" t="s">
        <v>21</v>
      </c>
    </row>
    <row r="96" spans="1:51" ht="15" customHeight="1">
      <c r="A96" s="157"/>
      <c r="B96" s="166"/>
      <c r="C96" s="168"/>
      <c r="D96" s="100"/>
      <c r="E96" s="100"/>
      <c r="F96" s="100"/>
      <c r="G96" s="106"/>
      <c r="H96" s="41" t="s">
        <v>47</v>
      </c>
      <c r="I96" s="39">
        <f t="shared" si="48"/>
        <v>7674858.1600000001</v>
      </c>
      <c r="J96" s="39">
        <f t="shared" si="49"/>
        <v>7674858.1600000001</v>
      </c>
      <c r="K96" s="39">
        <f t="shared" ref="K96:N99" si="59">K101+K106</f>
        <v>3837429.08</v>
      </c>
      <c r="L96" s="39">
        <f t="shared" si="59"/>
        <v>0</v>
      </c>
      <c r="M96" s="39">
        <f t="shared" si="59"/>
        <v>3837429.08</v>
      </c>
      <c r="N96" s="39">
        <f t="shared" si="59"/>
        <v>0</v>
      </c>
      <c r="O96" s="41" t="s">
        <v>47</v>
      </c>
      <c r="P96" s="39">
        <f>P101</f>
        <v>16161132.879999999</v>
      </c>
      <c r="Q96" s="39">
        <f>Q101</f>
        <v>16147817.369999997</v>
      </c>
      <c r="R96" s="39">
        <f>R101</f>
        <v>3837429.08</v>
      </c>
      <c r="S96" s="39">
        <f t="shared" ref="R96:T99" si="60">S101</f>
        <v>0</v>
      </c>
      <c r="T96" s="50">
        <f t="shared" si="60"/>
        <v>3837429.08</v>
      </c>
      <c r="U96" s="39">
        <f t="shared" ref="U96:AK96" si="61">U101</f>
        <v>0</v>
      </c>
      <c r="V96" s="39">
        <f t="shared" si="61"/>
        <v>4882344.8</v>
      </c>
      <c r="W96" s="39">
        <f t="shared" si="61"/>
        <v>0</v>
      </c>
      <c r="X96" s="50">
        <f t="shared" si="61"/>
        <v>4882344.8</v>
      </c>
      <c r="Y96" s="39">
        <f t="shared" si="61"/>
        <v>0</v>
      </c>
      <c r="Z96" s="39">
        <f t="shared" ref="Z96:AG99" si="62">Z101</f>
        <v>3761654.36</v>
      </c>
      <c r="AA96" s="39">
        <f t="shared" si="62"/>
        <v>0</v>
      </c>
      <c r="AB96" s="50">
        <f t="shared" si="62"/>
        <v>3761654.36</v>
      </c>
      <c r="AC96" s="39">
        <f t="shared" si="62"/>
        <v>0</v>
      </c>
      <c r="AD96" s="39">
        <f t="shared" si="62"/>
        <v>3383375.34</v>
      </c>
      <c r="AE96" s="39">
        <f t="shared" si="62"/>
        <v>0</v>
      </c>
      <c r="AF96" s="50">
        <f t="shared" si="62"/>
        <v>3345245.34</v>
      </c>
      <c r="AG96" s="39">
        <f t="shared" si="62"/>
        <v>0</v>
      </c>
      <c r="AH96" s="39">
        <f t="shared" si="61"/>
        <v>3679704.64</v>
      </c>
      <c r="AI96" s="39">
        <f t="shared" si="61"/>
        <v>0</v>
      </c>
      <c r="AJ96" s="50">
        <f t="shared" si="61"/>
        <v>3666389.13</v>
      </c>
      <c r="AK96" s="39">
        <f t="shared" si="61"/>
        <v>0</v>
      </c>
      <c r="AL96" s="109"/>
      <c r="AM96" s="109"/>
      <c r="AN96" s="109"/>
      <c r="AO96" s="109"/>
      <c r="AP96" s="109"/>
      <c r="AQ96" s="109"/>
      <c r="AR96" s="109"/>
      <c r="AS96" s="109"/>
      <c r="AT96" s="109"/>
      <c r="AU96" s="109"/>
      <c r="AV96" s="109"/>
      <c r="AW96" s="109"/>
      <c r="AX96" s="109"/>
      <c r="AY96" s="109"/>
    </row>
    <row r="97" spans="1:52" ht="15" customHeight="1">
      <c r="A97" s="157"/>
      <c r="B97" s="166"/>
      <c r="C97" s="168"/>
      <c r="D97" s="100"/>
      <c r="E97" s="100"/>
      <c r="F97" s="100"/>
      <c r="G97" s="106"/>
      <c r="H97" s="41" t="s">
        <v>56</v>
      </c>
      <c r="I97" s="39">
        <f t="shared" si="48"/>
        <v>0</v>
      </c>
      <c r="J97" s="39">
        <f t="shared" si="49"/>
        <v>0</v>
      </c>
      <c r="K97" s="39">
        <f t="shared" si="59"/>
        <v>0</v>
      </c>
      <c r="L97" s="39">
        <f t="shared" si="59"/>
        <v>0</v>
      </c>
      <c r="M97" s="39">
        <f t="shared" si="59"/>
        <v>0</v>
      </c>
      <c r="N97" s="39">
        <f t="shared" si="59"/>
        <v>0</v>
      </c>
      <c r="O97" s="41" t="s">
        <v>56</v>
      </c>
      <c r="P97" s="39">
        <f t="shared" ref="P97:Q99" si="63">P102</f>
        <v>0</v>
      </c>
      <c r="Q97" s="39">
        <f t="shared" si="63"/>
        <v>0</v>
      </c>
      <c r="R97" s="39">
        <f t="shared" si="60"/>
        <v>0</v>
      </c>
      <c r="S97" s="39">
        <f t="shared" si="60"/>
        <v>0</v>
      </c>
      <c r="T97" s="50">
        <f t="shared" si="60"/>
        <v>0</v>
      </c>
      <c r="U97" s="39">
        <f t="shared" ref="U97:Y99" si="64">U102</f>
        <v>0</v>
      </c>
      <c r="V97" s="39">
        <f t="shared" si="64"/>
        <v>0</v>
      </c>
      <c r="W97" s="39">
        <f t="shared" si="64"/>
        <v>0</v>
      </c>
      <c r="X97" s="50">
        <f t="shared" si="64"/>
        <v>0</v>
      </c>
      <c r="Y97" s="39">
        <f t="shared" si="64"/>
        <v>0</v>
      </c>
      <c r="Z97" s="39">
        <f t="shared" si="62"/>
        <v>0</v>
      </c>
      <c r="AA97" s="39">
        <f t="shared" si="62"/>
        <v>0</v>
      </c>
      <c r="AB97" s="50">
        <f t="shared" si="62"/>
        <v>0</v>
      </c>
      <c r="AC97" s="39">
        <f t="shared" si="62"/>
        <v>0</v>
      </c>
      <c r="AD97" s="39">
        <f t="shared" si="62"/>
        <v>0</v>
      </c>
      <c r="AE97" s="39">
        <f t="shared" si="62"/>
        <v>0</v>
      </c>
      <c r="AF97" s="50">
        <f t="shared" si="62"/>
        <v>0</v>
      </c>
      <c r="AG97" s="39">
        <f t="shared" ref="AG97:AK99" si="65">AG102</f>
        <v>0</v>
      </c>
      <c r="AH97" s="39">
        <f t="shared" si="65"/>
        <v>0</v>
      </c>
      <c r="AI97" s="39">
        <f t="shared" si="65"/>
        <v>0</v>
      </c>
      <c r="AJ97" s="50">
        <f t="shared" si="65"/>
        <v>0</v>
      </c>
      <c r="AK97" s="39">
        <f t="shared" si="65"/>
        <v>0</v>
      </c>
      <c r="AL97" s="109"/>
      <c r="AM97" s="109"/>
      <c r="AN97" s="109"/>
      <c r="AO97" s="109"/>
      <c r="AP97" s="109"/>
      <c r="AQ97" s="109"/>
      <c r="AR97" s="109"/>
      <c r="AS97" s="109"/>
      <c r="AT97" s="109"/>
      <c r="AU97" s="109"/>
      <c r="AV97" s="109"/>
      <c r="AW97" s="109"/>
      <c r="AX97" s="109"/>
      <c r="AY97" s="109"/>
    </row>
    <row r="98" spans="1:52" ht="15" customHeight="1">
      <c r="A98" s="157"/>
      <c r="B98" s="166"/>
      <c r="C98" s="168"/>
      <c r="D98" s="100"/>
      <c r="E98" s="100"/>
      <c r="F98" s="100"/>
      <c r="G98" s="106"/>
      <c r="H98" s="41" t="s">
        <v>48</v>
      </c>
      <c r="I98" s="39">
        <f t="shared" si="48"/>
        <v>0</v>
      </c>
      <c r="J98" s="39">
        <f t="shared" si="49"/>
        <v>0</v>
      </c>
      <c r="K98" s="39">
        <f t="shared" si="59"/>
        <v>0</v>
      </c>
      <c r="L98" s="39">
        <f t="shared" si="59"/>
        <v>0</v>
      </c>
      <c r="M98" s="39">
        <f t="shared" si="59"/>
        <v>0</v>
      </c>
      <c r="N98" s="39">
        <f t="shared" si="59"/>
        <v>0</v>
      </c>
      <c r="O98" s="41" t="s">
        <v>48</v>
      </c>
      <c r="P98" s="39">
        <f t="shared" si="63"/>
        <v>0</v>
      </c>
      <c r="Q98" s="39">
        <f t="shared" si="63"/>
        <v>0</v>
      </c>
      <c r="R98" s="39">
        <f t="shared" si="60"/>
        <v>0</v>
      </c>
      <c r="S98" s="39">
        <f t="shared" si="60"/>
        <v>0</v>
      </c>
      <c r="T98" s="50">
        <f t="shared" si="60"/>
        <v>0</v>
      </c>
      <c r="U98" s="39">
        <f t="shared" si="64"/>
        <v>0</v>
      </c>
      <c r="V98" s="39">
        <f t="shared" si="64"/>
        <v>0</v>
      </c>
      <c r="W98" s="39">
        <f t="shared" si="64"/>
        <v>0</v>
      </c>
      <c r="X98" s="50">
        <f t="shared" si="64"/>
        <v>0</v>
      </c>
      <c r="Y98" s="39">
        <f t="shared" si="64"/>
        <v>0</v>
      </c>
      <c r="Z98" s="39">
        <f t="shared" si="62"/>
        <v>0</v>
      </c>
      <c r="AA98" s="39">
        <f t="shared" si="62"/>
        <v>0</v>
      </c>
      <c r="AB98" s="50">
        <f t="shared" si="62"/>
        <v>0</v>
      </c>
      <c r="AC98" s="39">
        <f t="shared" si="62"/>
        <v>0</v>
      </c>
      <c r="AD98" s="39">
        <f t="shared" si="62"/>
        <v>0</v>
      </c>
      <c r="AE98" s="39">
        <f t="shared" si="62"/>
        <v>0</v>
      </c>
      <c r="AF98" s="50">
        <f t="shared" si="62"/>
        <v>0</v>
      </c>
      <c r="AG98" s="39">
        <f t="shared" si="65"/>
        <v>0</v>
      </c>
      <c r="AH98" s="39">
        <f t="shared" si="65"/>
        <v>0</v>
      </c>
      <c r="AI98" s="39">
        <f t="shared" si="65"/>
        <v>0</v>
      </c>
      <c r="AJ98" s="50">
        <f t="shared" si="65"/>
        <v>0</v>
      </c>
      <c r="AK98" s="39">
        <f t="shared" si="65"/>
        <v>0</v>
      </c>
      <c r="AL98" s="109"/>
      <c r="AM98" s="109"/>
      <c r="AN98" s="109"/>
      <c r="AO98" s="109"/>
      <c r="AP98" s="109"/>
      <c r="AQ98" s="109"/>
      <c r="AR98" s="109"/>
      <c r="AS98" s="109"/>
      <c r="AT98" s="109"/>
      <c r="AU98" s="109"/>
      <c r="AV98" s="109"/>
      <c r="AW98" s="109"/>
      <c r="AX98" s="109"/>
      <c r="AY98" s="109"/>
    </row>
    <row r="99" spans="1:52" ht="15" customHeight="1">
      <c r="A99" s="157"/>
      <c r="B99" s="166"/>
      <c r="C99" s="150"/>
      <c r="D99" s="101"/>
      <c r="E99" s="101"/>
      <c r="F99" s="101"/>
      <c r="G99" s="107"/>
      <c r="H99" s="41" t="s">
        <v>49</v>
      </c>
      <c r="I99" s="39">
        <f t="shared" si="48"/>
        <v>0</v>
      </c>
      <c r="J99" s="39">
        <f t="shared" si="49"/>
        <v>0</v>
      </c>
      <c r="K99" s="39">
        <f t="shared" si="59"/>
        <v>0</v>
      </c>
      <c r="L99" s="39">
        <f t="shared" si="59"/>
        <v>0</v>
      </c>
      <c r="M99" s="39">
        <f t="shared" si="59"/>
        <v>0</v>
      </c>
      <c r="N99" s="39">
        <f t="shared" si="59"/>
        <v>0</v>
      </c>
      <c r="O99" s="41" t="s">
        <v>49</v>
      </c>
      <c r="P99" s="39">
        <f t="shared" si="63"/>
        <v>0</v>
      </c>
      <c r="Q99" s="39">
        <f t="shared" si="63"/>
        <v>0</v>
      </c>
      <c r="R99" s="39">
        <f t="shared" si="60"/>
        <v>0</v>
      </c>
      <c r="S99" s="39">
        <f t="shared" si="60"/>
        <v>0</v>
      </c>
      <c r="T99" s="50">
        <f t="shared" si="60"/>
        <v>0</v>
      </c>
      <c r="U99" s="39">
        <f t="shared" si="64"/>
        <v>0</v>
      </c>
      <c r="V99" s="39">
        <f t="shared" si="64"/>
        <v>0</v>
      </c>
      <c r="W99" s="39">
        <f t="shared" si="64"/>
        <v>0</v>
      </c>
      <c r="X99" s="50">
        <f t="shared" si="64"/>
        <v>0</v>
      </c>
      <c r="Y99" s="39">
        <f t="shared" si="64"/>
        <v>0</v>
      </c>
      <c r="Z99" s="39">
        <f t="shared" si="62"/>
        <v>0</v>
      </c>
      <c r="AA99" s="39">
        <f t="shared" si="62"/>
        <v>0</v>
      </c>
      <c r="AB99" s="50">
        <f t="shared" si="62"/>
        <v>0</v>
      </c>
      <c r="AC99" s="39">
        <f t="shared" si="62"/>
        <v>0</v>
      </c>
      <c r="AD99" s="39">
        <f t="shared" si="62"/>
        <v>0</v>
      </c>
      <c r="AE99" s="39">
        <f t="shared" si="62"/>
        <v>0</v>
      </c>
      <c r="AF99" s="50">
        <f t="shared" si="62"/>
        <v>0</v>
      </c>
      <c r="AG99" s="39">
        <f t="shared" si="65"/>
        <v>0</v>
      </c>
      <c r="AH99" s="39">
        <f t="shared" si="65"/>
        <v>0</v>
      </c>
      <c r="AI99" s="39">
        <f t="shared" si="65"/>
        <v>0</v>
      </c>
      <c r="AJ99" s="50">
        <f t="shared" si="65"/>
        <v>0</v>
      </c>
      <c r="AK99" s="39">
        <f t="shared" si="65"/>
        <v>0</v>
      </c>
      <c r="AL99" s="110"/>
      <c r="AM99" s="110"/>
      <c r="AN99" s="110"/>
      <c r="AO99" s="110"/>
      <c r="AP99" s="110"/>
      <c r="AQ99" s="110"/>
      <c r="AR99" s="110"/>
      <c r="AS99" s="110"/>
      <c r="AT99" s="110"/>
      <c r="AU99" s="110"/>
      <c r="AV99" s="110"/>
      <c r="AW99" s="110"/>
      <c r="AX99" s="110"/>
      <c r="AY99" s="110"/>
    </row>
    <row r="100" spans="1:52" ht="120" customHeight="1">
      <c r="A100" s="157" t="s">
        <v>55</v>
      </c>
      <c r="B100" s="159" t="s">
        <v>127</v>
      </c>
      <c r="C100" s="161" t="s">
        <v>92</v>
      </c>
      <c r="D100" s="99">
        <v>21</v>
      </c>
      <c r="E100" s="99" t="s">
        <v>58</v>
      </c>
      <c r="F100" s="99">
        <v>3</v>
      </c>
      <c r="G100" s="105" t="s">
        <v>61</v>
      </c>
      <c r="H100" s="41" t="s">
        <v>20</v>
      </c>
      <c r="I100" s="39">
        <f t="shared" si="48"/>
        <v>7674858.1600000001</v>
      </c>
      <c r="J100" s="39">
        <f t="shared" si="49"/>
        <v>7674858.1600000001</v>
      </c>
      <c r="K100" s="39">
        <f t="shared" ref="K100:T100" si="66">K101+K102+K103+K104</f>
        <v>3837429.08</v>
      </c>
      <c r="L100" s="39">
        <f t="shared" si="66"/>
        <v>0</v>
      </c>
      <c r="M100" s="39">
        <f t="shared" si="66"/>
        <v>3837429.08</v>
      </c>
      <c r="N100" s="39">
        <f t="shared" si="66"/>
        <v>0</v>
      </c>
      <c r="O100" s="41" t="s">
        <v>20</v>
      </c>
      <c r="P100" s="39">
        <f>P101+P102+P103+P104</f>
        <v>16161132.879999999</v>
      </c>
      <c r="Q100" s="39">
        <f>Q101+Q102+Q103+Q104</f>
        <v>16147817.369999997</v>
      </c>
      <c r="R100" s="39">
        <f t="shared" si="66"/>
        <v>3837429.08</v>
      </c>
      <c r="S100" s="39">
        <f t="shared" si="66"/>
        <v>0</v>
      </c>
      <c r="T100" s="50">
        <f t="shared" si="66"/>
        <v>3837429.08</v>
      </c>
      <c r="U100" s="39">
        <f t="shared" ref="U100:AK100" si="67">U101+U102+U103+U104</f>
        <v>0</v>
      </c>
      <c r="V100" s="39">
        <f t="shared" si="67"/>
        <v>4882344.8</v>
      </c>
      <c r="W100" s="39">
        <f t="shared" si="67"/>
        <v>0</v>
      </c>
      <c r="X100" s="50">
        <f t="shared" si="67"/>
        <v>4882344.8</v>
      </c>
      <c r="Y100" s="39">
        <f t="shared" si="67"/>
        <v>0</v>
      </c>
      <c r="Z100" s="39">
        <f t="shared" si="67"/>
        <v>3761654.36</v>
      </c>
      <c r="AA100" s="39">
        <f t="shared" si="67"/>
        <v>0</v>
      </c>
      <c r="AB100" s="50">
        <f t="shared" si="67"/>
        <v>3761654.36</v>
      </c>
      <c r="AC100" s="39">
        <f t="shared" si="67"/>
        <v>0</v>
      </c>
      <c r="AD100" s="39">
        <f t="shared" si="67"/>
        <v>3383375.34</v>
      </c>
      <c r="AE100" s="39">
        <f t="shared" si="67"/>
        <v>0</v>
      </c>
      <c r="AF100" s="50">
        <f t="shared" si="67"/>
        <v>3345245.34</v>
      </c>
      <c r="AG100" s="39">
        <f t="shared" si="67"/>
        <v>0</v>
      </c>
      <c r="AH100" s="39">
        <f t="shared" si="67"/>
        <v>3679704.64</v>
      </c>
      <c r="AI100" s="39">
        <f t="shared" si="67"/>
        <v>0</v>
      </c>
      <c r="AJ100" s="50">
        <f t="shared" si="67"/>
        <v>3666389.13</v>
      </c>
      <c r="AK100" s="39">
        <f t="shared" si="67"/>
        <v>0</v>
      </c>
      <c r="AL100" s="42" t="s">
        <v>128</v>
      </c>
      <c r="AM100" s="44" t="s">
        <v>62</v>
      </c>
      <c r="AN100" s="44">
        <f t="shared" ref="AN100:AO102" si="68">AX100</f>
        <v>3</v>
      </c>
      <c r="AO100" s="44">
        <f t="shared" si="68"/>
        <v>5</v>
      </c>
      <c r="AP100" s="44">
        <v>100</v>
      </c>
      <c r="AQ100" s="44">
        <v>100</v>
      </c>
      <c r="AR100" s="44">
        <v>1</v>
      </c>
      <c r="AS100" s="44">
        <v>1</v>
      </c>
      <c r="AT100" s="44">
        <v>2</v>
      </c>
      <c r="AU100" s="44">
        <v>2</v>
      </c>
      <c r="AV100" s="44">
        <v>2</v>
      </c>
      <c r="AW100" s="44">
        <v>2</v>
      </c>
      <c r="AX100" s="44">
        <v>3</v>
      </c>
      <c r="AY100" s="44">
        <v>5</v>
      </c>
      <c r="AZ100" s="40" t="s">
        <v>176</v>
      </c>
    </row>
    <row r="101" spans="1:52" ht="159" customHeight="1">
      <c r="A101" s="157"/>
      <c r="B101" s="160"/>
      <c r="C101" s="161"/>
      <c r="D101" s="100"/>
      <c r="E101" s="100"/>
      <c r="F101" s="100"/>
      <c r="G101" s="106"/>
      <c r="H101" s="41" t="s">
        <v>47</v>
      </c>
      <c r="I101" s="39">
        <f t="shared" si="48"/>
        <v>7674858.1600000001</v>
      </c>
      <c r="J101" s="39">
        <f t="shared" si="49"/>
        <v>7674858.1600000001</v>
      </c>
      <c r="K101" s="39">
        <v>3837429.08</v>
      </c>
      <c r="L101" s="39">
        <v>0</v>
      </c>
      <c r="M101" s="39">
        <v>3837429.08</v>
      </c>
      <c r="N101" s="39">
        <v>0</v>
      </c>
      <c r="O101" s="41" t="s">
        <v>47</v>
      </c>
      <c r="P101" s="39">
        <f>R101+V101+Z101+AH101</f>
        <v>16161132.879999999</v>
      </c>
      <c r="Q101" s="39">
        <f>T101+X101+AB101+AJ101</f>
        <v>16147817.369999997</v>
      </c>
      <c r="R101" s="39">
        <v>3837429.08</v>
      </c>
      <c r="S101" s="39">
        <v>0</v>
      </c>
      <c r="T101" s="39">
        <v>3837429.08</v>
      </c>
      <c r="U101" s="39">
        <v>0</v>
      </c>
      <c r="V101" s="39">
        <v>4882344.8</v>
      </c>
      <c r="W101" s="39">
        <v>0</v>
      </c>
      <c r="X101" s="50">
        <v>4882344.8</v>
      </c>
      <c r="Y101" s="39">
        <v>0</v>
      </c>
      <c r="Z101" s="39">
        <v>3761654.36</v>
      </c>
      <c r="AA101" s="39">
        <v>0</v>
      </c>
      <c r="AB101" s="50">
        <v>3761654.36</v>
      </c>
      <c r="AC101" s="39">
        <v>0</v>
      </c>
      <c r="AD101" s="39">
        <v>3383375.34</v>
      </c>
      <c r="AE101" s="39">
        <v>0</v>
      </c>
      <c r="AF101" s="50">
        <v>3345245.34</v>
      </c>
      <c r="AG101" s="39">
        <v>0</v>
      </c>
      <c r="AH101" s="39">
        <v>3679704.64</v>
      </c>
      <c r="AI101" s="39">
        <v>0</v>
      </c>
      <c r="AJ101" s="50">
        <v>3666389.13</v>
      </c>
      <c r="AK101" s="39">
        <v>0</v>
      </c>
      <c r="AL101" s="42" t="s">
        <v>129</v>
      </c>
      <c r="AM101" s="44" t="s">
        <v>62</v>
      </c>
      <c r="AN101" s="44">
        <f t="shared" si="68"/>
        <v>100</v>
      </c>
      <c r="AO101" s="44">
        <f t="shared" si="68"/>
        <v>101.56</v>
      </c>
      <c r="AP101" s="44">
        <v>100</v>
      </c>
      <c r="AQ101" s="44">
        <v>100</v>
      </c>
      <c r="AR101" s="44">
        <v>95</v>
      </c>
      <c r="AS101" s="44">
        <v>95.04</v>
      </c>
      <c r="AT101" s="44">
        <v>100</v>
      </c>
      <c r="AU101" s="44">
        <v>100</v>
      </c>
      <c r="AV101" s="44">
        <v>100</v>
      </c>
      <c r="AW101" s="44">
        <v>92.9</v>
      </c>
      <c r="AX101" s="44">
        <v>100</v>
      </c>
      <c r="AY101" s="44">
        <v>101.56</v>
      </c>
      <c r="AZ101" s="40" t="s">
        <v>178</v>
      </c>
    </row>
    <row r="102" spans="1:52" ht="74.25" customHeight="1">
      <c r="A102" s="157"/>
      <c r="B102" s="160"/>
      <c r="C102" s="161"/>
      <c r="D102" s="100"/>
      <c r="E102" s="100"/>
      <c r="F102" s="100"/>
      <c r="G102" s="106"/>
      <c r="H102" s="41" t="s">
        <v>56</v>
      </c>
      <c r="I102" s="39">
        <f t="shared" si="48"/>
        <v>0</v>
      </c>
      <c r="J102" s="39">
        <f t="shared" si="49"/>
        <v>0</v>
      </c>
      <c r="K102" s="39">
        <v>0</v>
      </c>
      <c r="L102" s="39">
        <v>0</v>
      </c>
      <c r="M102" s="39">
        <v>0</v>
      </c>
      <c r="N102" s="39">
        <v>0</v>
      </c>
      <c r="O102" s="41" t="s">
        <v>56</v>
      </c>
      <c r="P102" s="39">
        <f>R102+V102+Z102+AH102</f>
        <v>0</v>
      </c>
      <c r="Q102" s="39">
        <f>T102+X102+AB102+AJ102</f>
        <v>0</v>
      </c>
      <c r="R102" s="39">
        <v>0</v>
      </c>
      <c r="S102" s="39">
        <v>0</v>
      </c>
      <c r="T102" s="39">
        <v>0</v>
      </c>
      <c r="U102" s="39">
        <v>0</v>
      </c>
      <c r="V102" s="39">
        <v>0</v>
      </c>
      <c r="W102" s="39">
        <v>0</v>
      </c>
      <c r="X102" s="50">
        <v>0</v>
      </c>
      <c r="Y102" s="39">
        <v>0</v>
      </c>
      <c r="Z102" s="39">
        <v>0</v>
      </c>
      <c r="AA102" s="39">
        <v>0</v>
      </c>
      <c r="AB102" s="50">
        <v>0</v>
      </c>
      <c r="AC102" s="39">
        <v>0</v>
      </c>
      <c r="AD102" s="39">
        <v>0</v>
      </c>
      <c r="AE102" s="39">
        <v>0</v>
      </c>
      <c r="AF102" s="50">
        <v>0</v>
      </c>
      <c r="AG102" s="39">
        <v>0</v>
      </c>
      <c r="AH102" s="39">
        <v>0</v>
      </c>
      <c r="AI102" s="39">
        <v>0</v>
      </c>
      <c r="AJ102" s="50">
        <v>0</v>
      </c>
      <c r="AK102" s="39">
        <v>0</v>
      </c>
      <c r="AL102" s="42" t="s">
        <v>130</v>
      </c>
      <c r="AM102" s="44" t="s">
        <v>131</v>
      </c>
      <c r="AN102" s="44">
        <f t="shared" si="68"/>
        <v>25500</v>
      </c>
      <c r="AO102" s="44">
        <f t="shared" si="68"/>
        <v>43213</v>
      </c>
      <c r="AP102" s="44">
        <v>25000</v>
      </c>
      <c r="AQ102" s="44">
        <v>25000.5</v>
      </c>
      <c r="AR102" s="44">
        <v>25490</v>
      </c>
      <c r="AS102" s="44">
        <v>19905.5</v>
      </c>
      <c r="AT102" s="44">
        <v>25490</v>
      </c>
      <c r="AU102" s="44">
        <v>25490.5</v>
      </c>
      <c r="AV102" s="44">
        <v>25500</v>
      </c>
      <c r="AW102" s="44">
        <v>25510</v>
      </c>
      <c r="AX102" s="44">
        <v>25500</v>
      </c>
      <c r="AY102" s="44">
        <v>43213</v>
      </c>
      <c r="AZ102" s="40" t="s">
        <v>176</v>
      </c>
    </row>
    <row r="103" spans="1:52" ht="15" customHeight="1">
      <c r="A103" s="157"/>
      <c r="B103" s="160"/>
      <c r="C103" s="161"/>
      <c r="D103" s="100"/>
      <c r="E103" s="100"/>
      <c r="F103" s="100"/>
      <c r="G103" s="106"/>
      <c r="H103" s="41" t="s">
        <v>48</v>
      </c>
      <c r="I103" s="39">
        <f t="shared" si="48"/>
        <v>0</v>
      </c>
      <c r="J103" s="39">
        <f t="shared" si="49"/>
        <v>0</v>
      </c>
      <c r="K103" s="39">
        <v>0</v>
      </c>
      <c r="L103" s="39">
        <v>0</v>
      </c>
      <c r="M103" s="39">
        <v>0</v>
      </c>
      <c r="N103" s="39">
        <v>0</v>
      </c>
      <c r="O103" s="41" t="s">
        <v>48</v>
      </c>
      <c r="P103" s="39">
        <f>R103+V103+Z103+AH103</f>
        <v>0</v>
      </c>
      <c r="Q103" s="39">
        <f>T103+X103+AB103+AJ103</f>
        <v>0</v>
      </c>
      <c r="R103" s="39">
        <v>0</v>
      </c>
      <c r="S103" s="39">
        <v>0</v>
      </c>
      <c r="T103" s="39">
        <v>0</v>
      </c>
      <c r="U103" s="39">
        <v>0</v>
      </c>
      <c r="V103" s="39">
        <v>0</v>
      </c>
      <c r="W103" s="39">
        <v>0</v>
      </c>
      <c r="X103" s="50">
        <v>0</v>
      </c>
      <c r="Y103" s="39">
        <v>0</v>
      </c>
      <c r="Z103" s="39">
        <v>0</v>
      </c>
      <c r="AA103" s="39">
        <v>0</v>
      </c>
      <c r="AB103" s="50">
        <v>0</v>
      </c>
      <c r="AC103" s="39">
        <v>0</v>
      </c>
      <c r="AD103" s="39">
        <v>0</v>
      </c>
      <c r="AE103" s="39">
        <v>0</v>
      </c>
      <c r="AF103" s="50">
        <v>0</v>
      </c>
      <c r="AG103" s="39">
        <v>0</v>
      </c>
      <c r="AH103" s="39">
        <v>0</v>
      </c>
      <c r="AI103" s="39">
        <v>0</v>
      </c>
      <c r="AJ103" s="50">
        <v>0</v>
      </c>
      <c r="AK103" s="39">
        <v>0</v>
      </c>
      <c r="AL103" s="174" t="s">
        <v>102</v>
      </c>
      <c r="AM103" s="108" t="s">
        <v>62</v>
      </c>
      <c r="AN103" s="108">
        <v>100</v>
      </c>
      <c r="AO103" s="108">
        <v>100</v>
      </c>
      <c r="AP103" s="108">
        <v>100</v>
      </c>
      <c r="AQ103" s="108">
        <v>100</v>
      </c>
      <c r="AR103" s="108">
        <v>100</v>
      </c>
      <c r="AS103" s="108">
        <v>100</v>
      </c>
      <c r="AT103" s="113">
        <v>100</v>
      </c>
      <c r="AU103" s="108">
        <v>100</v>
      </c>
      <c r="AV103" s="113">
        <v>100</v>
      </c>
      <c r="AW103" s="108">
        <v>100</v>
      </c>
      <c r="AX103" s="113">
        <v>100</v>
      </c>
      <c r="AY103" s="108">
        <v>100</v>
      </c>
      <c r="AZ103" s="40" t="s">
        <v>176</v>
      </c>
    </row>
    <row r="104" spans="1:52" ht="30" customHeight="1">
      <c r="A104" s="157"/>
      <c r="B104" s="162"/>
      <c r="C104" s="161"/>
      <c r="D104" s="101"/>
      <c r="E104" s="101"/>
      <c r="F104" s="101"/>
      <c r="G104" s="107"/>
      <c r="H104" s="41" t="s">
        <v>49</v>
      </c>
      <c r="I104" s="39">
        <f t="shared" si="48"/>
        <v>0</v>
      </c>
      <c r="J104" s="39">
        <f t="shared" si="49"/>
        <v>0</v>
      </c>
      <c r="K104" s="39">
        <v>0</v>
      </c>
      <c r="L104" s="39">
        <v>0</v>
      </c>
      <c r="M104" s="39">
        <v>0</v>
      </c>
      <c r="N104" s="39">
        <v>0</v>
      </c>
      <c r="O104" s="41" t="s">
        <v>49</v>
      </c>
      <c r="P104" s="39">
        <f>R104+V104+Z104+AH104</f>
        <v>0</v>
      </c>
      <c r="Q104" s="39">
        <f>T104+X104+AB104+AJ104</f>
        <v>0</v>
      </c>
      <c r="R104" s="39">
        <v>0</v>
      </c>
      <c r="S104" s="39">
        <v>0</v>
      </c>
      <c r="T104" s="39">
        <v>0</v>
      </c>
      <c r="U104" s="39">
        <v>0</v>
      </c>
      <c r="V104" s="39">
        <v>0</v>
      </c>
      <c r="W104" s="39">
        <v>0</v>
      </c>
      <c r="X104" s="50">
        <v>0</v>
      </c>
      <c r="Y104" s="39">
        <v>0</v>
      </c>
      <c r="Z104" s="39">
        <v>0</v>
      </c>
      <c r="AA104" s="39">
        <v>0</v>
      </c>
      <c r="AB104" s="50">
        <v>0</v>
      </c>
      <c r="AC104" s="39">
        <v>0</v>
      </c>
      <c r="AD104" s="39">
        <v>0</v>
      </c>
      <c r="AE104" s="39">
        <v>0</v>
      </c>
      <c r="AF104" s="50">
        <v>0</v>
      </c>
      <c r="AG104" s="39">
        <v>0</v>
      </c>
      <c r="AH104" s="39">
        <v>0</v>
      </c>
      <c r="AI104" s="39">
        <v>0</v>
      </c>
      <c r="AJ104" s="50">
        <v>0</v>
      </c>
      <c r="AK104" s="39">
        <v>0</v>
      </c>
      <c r="AL104" s="176"/>
      <c r="AM104" s="110"/>
      <c r="AN104" s="110"/>
      <c r="AO104" s="110"/>
      <c r="AP104" s="110"/>
      <c r="AQ104" s="110"/>
      <c r="AR104" s="110"/>
      <c r="AS104" s="110"/>
      <c r="AT104" s="113"/>
      <c r="AU104" s="110"/>
      <c r="AV104" s="113"/>
      <c r="AW104" s="110"/>
      <c r="AX104" s="113"/>
      <c r="AY104" s="110"/>
    </row>
    <row r="105" spans="1:52" ht="33" customHeight="1">
      <c r="A105" s="158" t="s">
        <v>186</v>
      </c>
      <c r="B105" s="184" t="s">
        <v>187</v>
      </c>
      <c r="C105" s="136" t="s">
        <v>92</v>
      </c>
      <c r="D105" s="99">
        <v>21</v>
      </c>
      <c r="E105" s="99">
        <v>1</v>
      </c>
      <c r="F105" s="99">
        <v>3</v>
      </c>
      <c r="G105" s="105" t="s">
        <v>61</v>
      </c>
      <c r="H105" s="41" t="s">
        <v>20</v>
      </c>
      <c r="I105" s="38">
        <f t="shared" si="48"/>
        <v>0</v>
      </c>
      <c r="J105" s="38">
        <f t="shared" si="49"/>
        <v>0</v>
      </c>
      <c r="K105" s="38">
        <f>K106+K107+K108+K109</f>
        <v>0</v>
      </c>
      <c r="L105" s="38">
        <f>L106+L107+L108+L109</f>
        <v>0</v>
      </c>
      <c r="M105" s="38">
        <f>M106+M107+M108+M109</f>
        <v>0</v>
      </c>
      <c r="N105" s="38">
        <f>N106+N107+N108+N109</f>
        <v>0</v>
      </c>
      <c r="O105" s="41" t="s">
        <v>20</v>
      </c>
      <c r="P105" s="39">
        <f>P106+P107+P108+P109</f>
        <v>0</v>
      </c>
      <c r="Q105" s="39">
        <f>Q106+Q107+Q108+Q109</f>
        <v>0</v>
      </c>
      <c r="R105" s="38">
        <f>R106+R107+R108+R109</f>
        <v>0</v>
      </c>
      <c r="S105" s="38"/>
      <c r="T105" s="38">
        <f t="shared" ref="T105:AK105" si="69">T106+T107+T108+T109</f>
        <v>0</v>
      </c>
      <c r="U105" s="38">
        <f t="shared" si="69"/>
        <v>0</v>
      </c>
      <c r="V105" s="38">
        <f t="shared" si="69"/>
        <v>0</v>
      </c>
      <c r="W105" s="38">
        <f t="shared" si="69"/>
        <v>0</v>
      </c>
      <c r="X105" s="51">
        <f t="shared" si="69"/>
        <v>0</v>
      </c>
      <c r="Y105" s="38">
        <f t="shared" si="69"/>
        <v>0</v>
      </c>
      <c r="Z105" s="38">
        <f t="shared" si="69"/>
        <v>0</v>
      </c>
      <c r="AA105" s="38">
        <f t="shared" si="69"/>
        <v>0</v>
      </c>
      <c r="AB105" s="51">
        <f t="shared" si="69"/>
        <v>0</v>
      </c>
      <c r="AC105" s="38">
        <f t="shared" si="69"/>
        <v>0</v>
      </c>
      <c r="AD105" s="38">
        <f t="shared" si="69"/>
        <v>0</v>
      </c>
      <c r="AE105" s="38">
        <f t="shared" si="69"/>
        <v>0</v>
      </c>
      <c r="AF105" s="51">
        <f t="shared" si="69"/>
        <v>0</v>
      </c>
      <c r="AG105" s="38">
        <f t="shared" si="69"/>
        <v>0</v>
      </c>
      <c r="AH105" s="38">
        <f t="shared" si="69"/>
        <v>0</v>
      </c>
      <c r="AI105" s="38">
        <f t="shared" si="69"/>
        <v>0</v>
      </c>
      <c r="AJ105" s="51">
        <f t="shared" si="69"/>
        <v>0</v>
      </c>
      <c r="AK105" s="38">
        <f t="shared" si="69"/>
        <v>0</v>
      </c>
      <c r="AL105" s="174" t="s">
        <v>189</v>
      </c>
      <c r="AM105" s="108" t="s">
        <v>119</v>
      </c>
      <c r="AN105" s="108">
        <f>AX105</f>
        <v>0</v>
      </c>
      <c r="AO105" s="108">
        <f>AY105</f>
        <v>0</v>
      </c>
      <c r="AP105" s="108">
        <v>0</v>
      </c>
      <c r="AQ105" s="108">
        <v>0</v>
      </c>
      <c r="AR105" s="108">
        <v>0</v>
      </c>
      <c r="AS105" s="108">
        <v>0</v>
      </c>
      <c r="AT105" s="114">
        <v>0</v>
      </c>
      <c r="AU105" s="117">
        <v>0</v>
      </c>
      <c r="AV105" s="114">
        <v>0</v>
      </c>
      <c r="AW105" s="117">
        <v>0</v>
      </c>
      <c r="AX105" s="114">
        <v>0</v>
      </c>
      <c r="AY105" s="117">
        <v>0</v>
      </c>
    </row>
    <row r="106" spans="1:52" ht="15" customHeight="1">
      <c r="A106" s="169"/>
      <c r="B106" s="185"/>
      <c r="C106" s="137"/>
      <c r="D106" s="100"/>
      <c r="E106" s="100"/>
      <c r="F106" s="100"/>
      <c r="G106" s="106"/>
      <c r="H106" s="41" t="s">
        <v>188</v>
      </c>
      <c r="I106" s="38">
        <f t="shared" si="48"/>
        <v>0</v>
      </c>
      <c r="J106" s="38">
        <f t="shared" si="49"/>
        <v>0</v>
      </c>
      <c r="K106" s="38">
        <v>0</v>
      </c>
      <c r="L106" s="38">
        <v>0</v>
      </c>
      <c r="M106" s="38">
        <v>0</v>
      </c>
      <c r="N106" s="38">
        <v>0</v>
      </c>
      <c r="O106" s="41" t="s">
        <v>47</v>
      </c>
      <c r="P106" s="39">
        <f>R106+V106+Z106+AH106</f>
        <v>0</v>
      </c>
      <c r="Q106" s="39">
        <f>T106+X106+AB106+AJ106</f>
        <v>0</v>
      </c>
      <c r="R106" s="38">
        <v>0</v>
      </c>
      <c r="S106" s="38">
        <v>0</v>
      </c>
      <c r="T106" s="51">
        <v>0</v>
      </c>
      <c r="U106" s="38">
        <v>0</v>
      </c>
      <c r="V106" s="38">
        <v>0</v>
      </c>
      <c r="W106" s="38">
        <v>0</v>
      </c>
      <c r="X106" s="51">
        <v>0</v>
      </c>
      <c r="Y106" s="38">
        <v>0</v>
      </c>
      <c r="Z106" s="38">
        <v>0</v>
      </c>
      <c r="AA106" s="38">
        <v>0</v>
      </c>
      <c r="AB106" s="51">
        <v>0</v>
      </c>
      <c r="AC106" s="38">
        <v>0</v>
      </c>
      <c r="AD106" s="38">
        <v>0</v>
      </c>
      <c r="AE106" s="38">
        <v>0</v>
      </c>
      <c r="AF106" s="51">
        <v>0</v>
      </c>
      <c r="AG106" s="38">
        <v>0</v>
      </c>
      <c r="AH106" s="38">
        <v>0</v>
      </c>
      <c r="AI106" s="38">
        <v>0</v>
      </c>
      <c r="AJ106" s="51">
        <v>0</v>
      </c>
      <c r="AK106" s="38">
        <v>0</v>
      </c>
      <c r="AL106" s="175"/>
      <c r="AM106" s="109"/>
      <c r="AN106" s="109"/>
      <c r="AO106" s="109"/>
      <c r="AP106" s="109"/>
      <c r="AQ106" s="109"/>
      <c r="AR106" s="109"/>
      <c r="AS106" s="109"/>
      <c r="AT106" s="115"/>
      <c r="AU106" s="118"/>
      <c r="AV106" s="115"/>
      <c r="AW106" s="118"/>
      <c r="AX106" s="115"/>
      <c r="AY106" s="118"/>
    </row>
    <row r="107" spans="1:52" ht="15" customHeight="1">
      <c r="A107" s="169"/>
      <c r="B107" s="185"/>
      <c r="C107" s="137"/>
      <c r="D107" s="100"/>
      <c r="E107" s="100"/>
      <c r="F107" s="100"/>
      <c r="G107" s="106"/>
      <c r="H107" s="41" t="s">
        <v>48</v>
      </c>
      <c r="I107" s="38">
        <f t="shared" si="48"/>
        <v>0</v>
      </c>
      <c r="J107" s="38">
        <f t="shared" si="49"/>
        <v>0</v>
      </c>
      <c r="K107" s="38">
        <v>0</v>
      </c>
      <c r="L107" s="38">
        <v>0</v>
      </c>
      <c r="M107" s="38">
        <v>0</v>
      </c>
      <c r="N107" s="38">
        <v>0</v>
      </c>
      <c r="O107" s="41" t="s">
        <v>56</v>
      </c>
      <c r="P107" s="39">
        <f>R107+V107+Z107+AH107</f>
        <v>0</v>
      </c>
      <c r="Q107" s="39">
        <f>T107+X107+AB107+AJ107</f>
        <v>0</v>
      </c>
      <c r="R107" s="38">
        <v>0</v>
      </c>
      <c r="S107" s="38">
        <v>0</v>
      </c>
      <c r="T107" s="51">
        <v>0</v>
      </c>
      <c r="U107" s="38">
        <v>0</v>
      </c>
      <c r="V107" s="38">
        <v>0</v>
      </c>
      <c r="W107" s="38">
        <v>0</v>
      </c>
      <c r="X107" s="51">
        <v>0</v>
      </c>
      <c r="Y107" s="38">
        <v>0</v>
      </c>
      <c r="Z107" s="38">
        <v>0</v>
      </c>
      <c r="AA107" s="38">
        <v>0</v>
      </c>
      <c r="AB107" s="51">
        <v>0</v>
      </c>
      <c r="AC107" s="38">
        <v>0</v>
      </c>
      <c r="AD107" s="38">
        <v>0</v>
      </c>
      <c r="AE107" s="38">
        <v>0</v>
      </c>
      <c r="AF107" s="51">
        <v>0</v>
      </c>
      <c r="AG107" s="38">
        <v>0</v>
      </c>
      <c r="AH107" s="38">
        <v>0</v>
      </c>
      <c r="AI107" s="38">
        <v>0</v>
      </c>
      <c r="AJ107" s="51">
        <v>0</v>
      </c>
      <c r="AK107" s="38">
        <v>0</v>
      </c>
      <c r="AL107" s="175"/>
      <c r="AM107" s="109"/>
      <c r="AN107" s="109"/>
      <c r="AO107" s="109"/>
      <c r="AP107" s="109"/>
      <c r="AQ107" s="109"/>
      <c r="AR107" s="109"/>
      <c r="AS107" s="109"/>
      <c r="AT107" s="115"/>
      <c r="AU107" s="118"/>
      <c r="AV107" s="115"/>
      <c r="AW107" s="118"/>
      <c r="AX107" s="115"/>
      <c r="AY107" s="118"/>
    </row>
    <row r="108" spans="1:52" ht="15" customHeight="1">
      <c r="A108" s="169"/>
      <c r="B108" s="185"/>
      <c r="C108" s="137"/>
      <c r="D108" s="100"/>
      <c r="E108" s="100"/>
      <c r="F108" s="100"/>
      <c r="G108" s="106"/>
      <c r="H108" s="41" t="s">
        <v>48</v>
      </c>
      <c r="I108" s="38">
        <f t="shared" si="48"/>
        <v>0</v>
      </c>
      <c r="J108" s="38">
        <f t="shared" si="49"/>
        <v>0</v>
      </c>
      <c r="K108" s="38">
        <v>0</v>
      </c>
      <c r="L108" s="38">
        <v>0</v>
      </c>
      <c r="M108" s="38">
        <v>0</v>
      </c>
      <c r="N108" s="38">
        <v>0</v>
      </c>
      <c r="O108" s="41" t="s">
        <v>48</v>
      </c>
      <c r="P108" s="39">
        <f>R108+V108+Z108+AH108</f>
        <v>0</v>
      </c>
      <c r="Q108" s="39">
        <f>T108+X108+AB108+AJ108</f>
        <v>0</v>
      </c>
      <c r="R108" s="38">
        <v>0</v>
      </c>
      <c r="S108" s="38">
        <v>0</v>
      </c>
      <c r="T108" s="51">
        <v>0</v>
      </c>
      <c r="U108" s="38">
        <v>0</v>
      </c>
      <c r="V108" s="38">
        <v>0</v>
      </c>
      <c r="W108" s="38">
        <v>0</v>
      </c>
      <c r="X108" s="51">
        <v>0</v>
      </c>
      <c r="Y108" s="38">
        <v>0</v>
      </c>
      <c r="Z108" s="38">
        <v>0</v>
      </c>
      <c r="AA108" s="38">
        <v>0</v>
      </c>
      <c r="AB108" s="51">
        <v>0</v>
      </c>
      <c r="AC108" s="38">
        <v>0</v>
      </c>
      <c r="AD108" s="38">
        <v>0</v>
      </c>
      <c r="AE108" s="38">
        <v>0</v>
      </c>
      <c r="AF108" s="51">
        <v>0</v>
      </c>
      <c r="AG108" s="38">
        <v>0</v>
      </c>
      <c r="AH108" s="38">
        <v>0</v>
      </c>
      <c r="AI108" s="38">
        <v>0</v>
      </c>
      <c r="AJ108" s="51">
        <v>0</v>
      </c>
      <c r="AK108" s="38">
        <v>0</v>
      </c>
      <c r="AL108" s="175"/>
      <c r="AM108" s="109"/>
      <c r="AN108" s="109"/>
      <c r="AO108" s="109"/>
      <c r="AP108" s="109"/>
      <c r="AQ108" s="109"/>
      <c r="AR108" s="109"/>
      <c r="AS108" s="109"/>
      <c r="AT108" s="115"/>
      <c r="AU108" s="118"/>
      <c r="AV108" s="115"/>
      <c r="AW108" s="118"/>
      <c r="AX108" s="115"/>
      <c r="AY108" s="118"/>
    </row>
    <row r="109" spans="1:52" ht="22.5" customHeight="1">
      <c r="A109" s="170"/>
      <c r="B109" s="186"/>
      <c r="C109" s="138"/>
      <c r="D109" s="101"/>
      <c r="E109" s="101"/>
      <c r="F109" s="101"/>
      <c r="G109" s="107"/>
      <c r="H109" s="41" t="s">
        <v>49</v>
      </c>
      <c r="I109" s="38">
        <f t="shared" si="48"/>
        <v>0</v>
      </c>
      <c r="J109" s="38">
        <f t="shared" si="49"/>
        <v>0</v>
      </c>
      <c r="K109" s="38">
        <v>0</v>
      </c>
      <c r="L109" s="38">
        <v>0</v>
      </c>
      <c r="M109" s="38">
        <v>0</v>
      </c>
      <c r="N109" s="38">
        <v>0</v>
      </c>
      <c r="O109" s="41" t="s">
        <v>49</v>
      </c>
      <c r="P109" s="39">
        <f>R109+V109+Z109+AH109</f>
        <v>0</v>
      </c>
      <c r="Q109" s="39">
        <f>T109+X109+AB109+AJ109</f>
        <v>0</v>
      </c>
      <c r="R109" s="38">
        <v>0</v>
      </c>
      <c r="S109" s="38">
        <v>0</v>
      </c>
      <c r="T109" s="51">
        <v>0</v>
      </c>
      <c r="U109" s="38">
        <v>0</v>
      </c>
      <c r="V109" s="38">
        <v>0</v>
      </c>
      <c r="W109" s="38">
        <v>0</v>
      </c>
      <c r="X109" s="51">
        <v>0</v>
      </c>
      <c r="Y109" s="38">
        <v>0</v>
      </c>
      <c r="Z109" s="38">
        <v>0</v>
      </c>
      <c r="AA109" s="38">
        <v>0</v>
      </c>
      <c r="AB109" s="51">
        <v>0</v>
      </c>
      <c r="AC109" s="38">
        <v>0</v>
      </c>
      <c r="AD109" s="38">
        <v>0</v>
      </c>
      <c r="AE109" s="38">
        <v>0</v>
      </c>
      <c r="AF109" s="51">
        <v>0</v>
      </c>
      <c r="AG109" s="38">
        <v>0</v>
      </c>
      <c r="AH109" s="38">
        <v>0</v>
      </c>
      <c r="AI109" s="38">
        <v>0</v>
      </c>
      <c r="AJ109" s="51">
        <v>0</v>
      </c>
      <c r="AK109" s="38">
        <v>0</v>
      </c>
      <c r="AL109" s="176"/>
      <c r="AM109" s="110"/>
      <c r="AN109" s="110"/>
      <c r="AO109" s="110"/>
      <c r="AP109" s="110"/>
      <c r="AQ109" s="110"/>
      <c r="AR109" s="110"/>
      <c r="AS109" s="110"/>
      <c r="AT109" s="116"/>
      <c r="AU109" s="119"/>
      <c r="AV109" s="116"/>
      <c r="AW109" s="119"/>
      <c r="AX109" s="116"/>
      <c r="AY109" s="119"/>
    </row>
    <row r="110" spans="1:52" ht="15" customHeight="1">
      <c r="A110" s="271">
        <v>4</v>
      </c>
      <c r="B110" s="272" t="s">
        <v>132</v>
      </c>
      <c r="C110" s="272"/>
      <c r="D110" s="272"/>
      <c r="E110" s="272"/>
      <c r="F110" s="272"/>
      <c r="G110" s="272"/>
      <c r="H110" s="41" t="s">
        <v>20</v>
      </c>
      <c r="I110" s="38">
        <f t="shared" si="48"/>
        <v>24474608.34</v>
      </c>
      <c r="J110" s="38">
        <f t="shared" si="49"/>
        <v>24474608.34</v>
      </c>
      <c r="K110" s="38">
        <f>K115</f>
        <v>12237304.17</v>
      </c>
      <c r="L110" s="38">
        <f>L115</f>
        <v>0</v>
      </c>
      <c r="M110" s="38">
        <f>M115</f>
        <v>12237304.17</v>
      </c>
      <c r="N110" s="38">
        <f>N115</f>
        <v>0</v>
      </c>
      <c r="O110" s="38" t="s">
        <v>20</v>
      </c>
      <c r="P110" s="38">
        <f>P111+P112+P113+P114</f>
        <v>54298788.819999993</v>
      </c>
      <c r="Q110" s="38">
        <f>Q111+Q112+Q113+Q114</f>
        <v>54297428.259999998</v>
      </c>
      <c r="R110" s="38">
        <f>R111+R112+R113+R114</f>
        <v>12237304.17</v>
      </c>
      <c r="S110" s="38">
        <v>0</v>
      </c>
      <c r="T110" s="51">
        <f>T111+T112+T113+T114</f>
        <v>12237304.17</v>
      </c>
      <c r="U110" s="38">
        <v>0</v>
      </c>
      <c r="V110" s="38">
        <f>V111+V112+V113+V114</f>
        <v>12213630.34</v>
      </c>
      <c r="W110" s="38">
        <v>0</v>
      </c>
      <c r="X110" s="51">
        <f>X111+X112+X113+X114</f>
        <v>12213630.34</v>
      </c>
      <c r="Y110" s="38">
        <v>0</v>
      </c>
      <c r="Z110" s="38">
        <f>Z111+Z112+Z113+Z114</f>
        <v>13076761.039999999</v>
      </c>
      <c r="AA110" s="38">
        <v>0</v>
      </c>
      <c r="AB110" s="51">
        <f>AB111+AB112+AB113+AB114</f>
        <v>13076761.039999999</v>
      </c>
      <c r="AC110" s="38">
        <v>0</v>
      </c>
      <c r="AD110" s="38">
        <f>AD111+AD112+AD113+AD114</f>
        <v>15000927.140000001</v>
      </c>
      <c r="AE110" s="38">
        <v>0</v>
      </c>
      <c r="AF110" s="51">
        <f>AF111+AF112+AF113+AF114</f>
        <v>15000927.140000001</v>
      </c>
      <c r="AG110" s="38">
        <v>0</v>
      </c>
      <c r="AH110" s="38">
        <f>AH111+AH112+AH113+AH114</f>
        <v>16771093.27</v>
      </c>
      <c r="AI110" s="38">
        <v>0</v>
      </c>
      <c r="AJ110" s="51">
        <f>AJ111+AJ112+AJ113+AJ114</f>
        <v>16769732.710000001</v>
      </c>
      <c r="AK110" s="38">
        <v>0</v>
      </c>
      <c r="AL110" s="110" t="s">
        <v>21</v>
      </c>
      <c r="AM110" s="110" t="s">
        <v>21</v>
      </c>
      <c r="AN110" s="110" t="s">
        <v>21</v>
      </c>
      <c r="AO110" s="110" t="s">
        <v>21</v>
      </c>
      <c r="AP110" s="110" t="s">
        <v>21</v>
      </c>
      <c r="AQ110" s="110" t="s">
        <v>21</v>
      </c>
      <c r="AR110" s="110" t="s">
        <v>21</v>
      </c>
      <c r="AS110" s="110" t="s">
        <v>21</v>
      </c>
      <c r="AT110" s="110" t="s">
        <v>21</v>
      </c>
      <c r="AU110" s="110" t="s">
        <v>21</v>
      </c>
      <c r="AV110" s="110" t="s">
        <v>21</v>
      </c>
      <c r="AW110" s="110" t="s">
        <v>21</v>
      </c>
      <c r="AX110" s="110" t="s">
        <v>21</v>
      </c>
      <c r="AY110" s="110" t="s">
        <v>21</v>
      </c>
    </row>
    <row r="111" spans="1:52">
      <c r="A111" s="271"/>
      <c r="B111" s="272"/>
      <c r="C111" s="272"/>
      <c r="D111" s="272"/>
      <c r="E111" s="272"/>
      <c r="F111" s="272"/>
      <c r="G111" s="272"/>
      <c r="H111" s="41" t="s">
        <v>47</v>
      </c>
      <c r="I111" s="39">
        <f t="shared" si="48"/>
        <v>13487112.879999999</v>
      </c>
      <c r="J111" s="39">
        <f t="shared" si="49"/>
        <v>13487112.879999999</v>
      </c>
      <c r="K111" s="38">
        <f>K116</f>
        <v>6743556.4399999995</v>
      </c>
      <c r="L111" s="38">
        <f t="shared" ref="L111:N114" si="70">L116</f>
        <v>0</v>
      </c>
      <c r="M111" s="38">
        <f t="shared" si="70"/>
        <v>6743556.4399999995</v>
      </c>
      <c r="N111" s="38">
        <f t="shared" si="70"/>
        <v>0</v>
      </c>
      <c r="O111" s="38" t="s">
        <v>47</v>
      </c>
      <c r="P111" s="39">
        <f t="shared" ref="P111:R114" si="71">P116</f>
        <v>27872455.589999996</v>
      </c>
      <c r="Q111" s="39">
        <f t="shared" si="71"/>
        <v>27871095.029999997</v>
      </c>
      <c r="R111" s="39">
        <f t="shared" si="71"/>
        <v>6743556.4399999995</v>
      </c>
      <c r="S111" s="38">
        <v>0</v>
      </c>
      <c r="T111" s="50">
        <f>T116</f>
        <v>6743556.4399999995</v>
      </c>
      <c r="U111" s="38">
        <v>0</v>
      </c>
      <c r="V111" s="39">
        <f>V116</f>
        <v>6426876.3399999999</v>
      </c>
      <c r="W111" s="38">
        <v>0</v>
      </c>
      <c r="X111" s="50">
        <f>X116</f>
        <v>6426876.3399999999</v>
      </c>
      <c r="Y111" s="38">
        <v>0</v>
      </c>
      <c r="Z111" s="39">
        <f>Z116</f>
        <v>6146152.04</v>
      </c>
      <c r="AA111" s="38">
        <v>0</v>
      </c>
      <c r="AB111" s="50">
        <f>AB116</f>
        <v>6146152.04</v>
      </c>
      <c r="AC111" s="38">
        <v>0</v>
      </c>
      <c r="AD111" s="39">
        <f>AD116</f>
        <v>6754111.54</v>
      </c>
      <c r="AE111" s="38">
        <v>0</v>
      </c>
      <c r="AF111" s="50">
        <f>AF116</f>
        <v>6754111.54</v>
      </c>
      <c r="AG111" s="38">
        <v>0</v>
      </c>
      <c r="AH111" s="39">
        <f>AH116</f>
        <v>8555870.7699999996</v>
      </c>
      <c r="AI111" s="38">
        <v>0</v>
      </c>
      <c r="AJ111" s="50">
        <f>AJ116</f>
        <v>8554510.2100000009</v>
      </c>
      <c r="AK111" s="38">
        <v>0</v>
      </c>
      <c r="AL111" s="111"/>
      <c r="AM111" s="111"/>
      <c r="AN111" s="111"/>
      <c r="AO111" s="111"/>
      <c r="AP111" s="111"/>
      <c r="AQ111" s="111"/>
      <c r="AR111" s="111"/>
      <c r="AS111" s="111"/>
      <c r="AT111" s="111"/>
      <c r="AU111" s="111"/>
      <c r="AV111" s="111"/>
      <c r="AW111" s="111"/>
      <c r="AX111" s="111"/>
      <c r="AY111" s="111"/>
    </row>
    <row r="112" spans="1:52">
      <c r="A112" s="271"/>
      <c r="B112" s="272"/>
      <c r="C112" s="272"/>
      <c r="D112" s="272"/>
      <c r="E112" s="272"/>
      <c r="F112" s="272"/>
      <c r="G112" s="272"/>
      <c r="H112" s="41" t="s">
        <v>56</v>
      </c>
      <c r="I112" s="39">
        <f t="shared" si="48"/>
        <v>10987495.460000001</v>
      </c>
      <c r="J112" s="39">
        <f t="shared" si="49"/>
        <v>10987495.460000001</v>
      </c>
      <c r="K112" s="38">
        <f>K117</f>
        <v>5493747.7300000004</v>
      </c>
      <c r="L112" s="38">
        <f t="shared" si="70"/>
        <v>0</v>
      </c>
      <c r="M112" s="38">
        <f t="shared" si="70"/>
        <v>5493747.7300000004</v>
      </c>
      <c r="N112" s="38">
        <f t="shared" si="70"/>
        <v>0</v>
      </c>
      <c r="O112" s="38" t="s">
        <v>56</v>
      </c>
      <c r="P112" s="39">
        <f t="shared" si="71"/>
        <v>26426333.23</v>
      </c>
      <c r="Q112" s="39">
        <f t="shared" si="71"/>
        <v>26426333.23</v>
      </c>
      <c r="R112" s="39">
        <f t="shared" si="71"/>
        <v>5493747.7300000004</v>
      </c>
      <c r="S112" s="38">
        <v>0</v>
      </c>
      <c r="T112" s="50">
        <f>T117</f>
        <v>5493747.7300000004</v>
      </c>
      <c r="U112" s="38">
        <v>0</v>
      </c>
      <c r="V112" s="39">
        <f>V117</f>
        <v>5786754</v>
      </c>
      <c r="W112" s="38">
        <v>0</v>
      </c>
      <c r="X112" s="50">
        <f>X117</f>
        <v>5786754</v>
      </c>
      <c r="Y112" s="38">
        <v>0</v>
      </c>
      <c r="Z112" s="39">
        <f>Z117</f>
        <v>6930609</v>
      </c>
      <c r="AA112" s="38">
        <v>0</v>
      </c>
      <c r="AB112" s="50">
        <f>AB117</f>
        <v>6930609</v>
      </c>
      <c r="AC112" s="38">
        <v>0</v>
      </c>
      <c r="AD112" s="39">
        <f>AD117</f>
        <v>8246815.5999999996</v>
      </c>
      <c r="AE112" s="38">
        <v>0</v>
      </c>
      <c r="AF112" s="50">
        <f>AF117</f>
        <v>8246815.5999999996</v>
      </c>
      <c r="AG112" s="38">
        <v>0</v>
      </c>
      <c r="AH112" s="39">
        <f>AH117</f>
        <v>8215222.5</v>
      </c>
      <c r="AI112" s="38">
        <v>0</v>
      </c>
      <c r="AJ112" s="50">
        <f>AJ117</f>
        <v>8215222.5</v>
      </c>
      <c r="AK112" s="38">
        <v>0</v>
      </c>
      <c r="AL112" s="111"/>
      <c r="AM112" s="111"/>
      <c r="AN112" s="111"/>
      <c r="AO112" s="111"/>
      <c r="AP112" s="111"/>
      <c r="AQ112" s="111"/>
      <c r="AR112" s="111"/>
      <c r="AS112" s="111"/>
      <c r="AT112" s="111"/>
      <c r="AU112" s="111"/>
      <c r="AV112" s="111"/>
      <c r="AW112" s="111"/>
      <c r="AX112" s="111"/>
      <c r="AY112" s="111"/>
    </row>
    <row r="113" spans="1:51">
      <c r="A113" s="271"/>
      <c r="B113" s="272"/>
      <c r="C113" s="272"/>
      <c r="D113" s="272"/>
      <c r="E113" s="272"/>
      <c r="F113" s="272"/>
      <c r="G113" s="272"/>
      <c r="H113" s="41" t="s">
        <v>48</v>
      </c>
      <c r="I113" s="39">
        <f t="shared" si="48"/>
        <v>0</v>
      </c>
      <c r="J113" s="39">
        <f t="shared" si="49"/>
        <v>0</v>
      </c>
      <c r="K113" s="38">
        <f>K118</f>
        <v>0</v>
      </c>
      <c r="L113" s="38">
        <f t="shared" si="70"/>
        <v>0</v>
      </c>
      <c r="M113" s="38">
        <f t="shared" si="70"/>
        <v>0</v>
      </c>
      <c r="N113" s="38">
        <f t="shared" si="70"/>
        <v>0</v>
      </c>
      <c r="O113" s="38" t="s">
        <v>48</v>
      </c>
      <c r="P113" s="39">
        <f t="shared" si="71"/>
        <v>0</v>
      </c>
      <c r="Q113" s="39">
        <f t="shared" si="71"/>
        <v>0</v>
      </c>
      <c r="R113" s="39">
        <f t="shared" si="71"/>
        <v>0</v>
      </c>
      <c r="S113" s="38">
        <v>0</v>
      </c>
      <c r="T113" s="50">
        <f>T118</f>
        <v>0</v>
      </c>
      <c r="U113" s="38">
        <v>0</v>
      </c>
      <c r="V113" s="39">
        <f>V118</f>
        <v>0</v>
      </c>
      <c r="W113" s="38">
        <v>0</v>
      </c>
      <c r="X113" s="50">
        <f>X118</f>
        <v>0</v>
      </c>
      <c r="Y113" s="38">
        <v>0</v>
      </c>
      <c r="Z113" s="39">
        <f>Z118</f>
        <v>0</v>
      </c>
      <c r="AA113" s="38">
        <v>0</v>
      </c>
      <c r="AB113" s="50">
        <f>AB118</f>
        <v>0</v>
      </c>
      <c r="AC113" s="38">
        <v>0</v>
      </c>
      <c r="AD113" s="39">
        <f>AD118</f>
        <v>0</v>
      </c>
      <c r="AE113" s="38">
        <v>0</v>
      </c>
      <c r="AF113" s="50">
        <f>AF118</f>
        <v>0</v>
      </c>
      <c r="AG113" s="38">
        <v>0</v>
      </c>
      <c r="AH113" s="39">
        <f>AH118</f>
        <v>0</v>
      </c>
      <c r="AI113" s="38">
        <v>0</v>
      </c>
      <c r="AJ113" s="50">
        <f>AJ118</f>
        <v>0</v>
      </c>
      <c r="AK113" s="38">
        <v>0</v>
      </c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1"/>
      <c r="AW113" s="111"/>
      <c r="AX113" s="111"/>
      <c r="AY113" s="111"/>
    </row>
    <row r="114" spans="1:51">
      <c r="A114" s="271"/>
      <c r="B114" s="272"/>
      <c r="C114" s="272"/>
      <c r="D114" s="272"/>
      <c r="E114" s="272"/>
      <c r="F114" s="272"/>
      <c r="G114" s="272"/>
      <c r="H114" s="41" t="s">
        <v>49</v>
      </c>
      <c r="I114" s="39">
        <f t="shared" si="48"/>
        <v>0</v>
      </c>
      <c r="J114" s="39">
        <f t="shared" si="49"/>
        <v>0</v>
      </c>
      <c r="K114" s="38">
        <f>K119</f>
        <v>0</v>
      </c>
      <c r="L114" s="38">
        <f t="shared" si="70"/>
        <v>0</v>
      </c>
      <c r="M114" s="38">
        <f t="shared" si="70"/>
        <v>0</v>
      </c>
      <c r="N114" s="38">
        <f t="shared" si="70"/>
        <v>0</v>
      </c>
      <c r="O114" s="38" t="s">
        <v>49</v>
      </c>
      <c r="P114" s="39">
        <f t="shared" si="71"/>
        <v>0</v>
      </c>
      <c r="Q114" s="39">
        <f t="shared" si="71"/>
        <v>0</v>
      </c>
      <c r="R114" s="39">
        <f t="shared" si="71"/>
        <v>0</v>
      </c>
      <c r="S114" s="38">
        <v>0</v>
      </c>
      <c r="T114" s="50">
        <f>T119</f>
        <v>0</v>
      </c>
      <c r="U114" s="38">
        <v>0</v>
      </c>
      <c r="V114" s="39">
        <f>V119</f>
        <v>0</v>
      </c>
      <c r="W114" s="38">
        <v>0</v>
      </c>
      <c r="X114" s="50">
        <f>X119</f>
        <v>0</v>
      </c>
      <c r="Y114" s="38">
        <v>0</v>
      </c>
      <c r="Z114" s="39">
        <f>Z119</f>
        <v>0</v>
      </c>
      <c r="AA114" s="38">
        <v>0</v>
      </c>
      <c r="AB114" s="50">
        <f>AB119</f>
        <v>0</v>
      </c>
      <c r="AC114" s="38">
        <v>0</v>
      </c>
      <c r="AD114" s="39">
        <f>AD119</f>
        <v>0</v>
      </c>
      <c r="AE114" s="38">
        <v>0</v>
      </c>
      <c r="AF114" s="50">
        <f>AF119</f>
        <v>0</v>
      </c>
      <c r="AG114" s="38">
        <v>0</v>
      </c>
      <c r="AH114" s="39">
        <f>AH119</f>
        <v>0</v>
      </c>
      <c r="AI114" s="38">
        <v>0</v>
      </c>
      <c r="AJ114" s="50">
        <f>AJ119</f>
        <v>0</v>
      </c>
      <c r="AK114" s="38">
        <v>0</v>
      </c>
      <c r="AL114" s="111"/>
      <c r="AM114" s="111"/>
      <c r="AN114" s="111"/>
      <c r="AO114" s="111"/>
      <c r="AP114" s="111"/>
      <c r="AQ114" s="111"/>
      <c r="AR114" s="111"/>
      <c r="AS114" s="111"/>
      <c r="AT114" s="111"/>
      <c r="AU114" s="111"/>
      <c r="AV114" s="111"/>
      <c r="AW114" s="111"/>
      <c r="AX114" s="111"/>
      <c r="AY114" s="111"/>
    </row>
    <row r="115" spans="1:51" ht="25.5">
      <c r="A115" s="157" t="s">
        <v>133</v>
      </c>
      <c r="B115" s="166" t="s">
        <v>134</v>
      </c>
      <c r="C115" s="167" t="s">
        <v>21</v>
      </c>
      <c r="D115" s="99">
        <v>21</v>
      </c>
      <c r="E115" s="99" t="s">
        <v>58</v>
      </c>
      <c r="F115" s="99">
        <v>4</v>
      </c>
      <c r="G115" s="105" t="s">
        <v>97</v>
      </c>
      <c r="H115" s="41" t="s">
        <v>20</v>
      </c>
      <c r="I115" s="39">
        <f t="shared" si="48"/>
        <v>24474608.34</v>
      </c>
      <c r="J115" s="39">
        <f t="shared" si="49"/>
        <v>24474608.34</v>
      </c>
      <c r="K115" s="39">
        <f>K120+K125+K130+K135</f>
        <v>12237304.17</v>
      </c>
      <c r="L115" s="39">
        <f>L120+L125+L130+L135</f>
        <v>0</v>
      </c>
      <c r="M115" s="39">
        <f>M120+M125+M130+M135</f>
        <v>12237304.17</v>
      </c>
      <c r="N115" s="39">
        <f>N120+N125+N130+N135</f>
        <v>0</v>
      </c>
      <c r="O115" s="41" t="s">
        <v>20</v>
      </c>
      <c r="P115" s="39">
        <f>P116+P117+P118+P119</f>
        <v>54298788.819999993</v>
      </c>
      <c r="Q115" s="39">
        <f>Q116+Q117+Q118+Q119</f>
        <v>54297428.259999998</v>
      </c>
      <c r="R115" s="39">
        <f t="shared" ref="R115:AK115" si="72">R116+R117+R118+R119</f>
        <v>12237304.17</v>
      </c>
      <c r="S115" s="39">
        <f t="shared" si="72"/>
        <v>0</v>
      </c>
      <c r="T115" s="50">
        <f t="shared" si="72"/>
        <v>12237304.17</v>
      </c>
      <c r="U115" s="39">
        <f t="shared" si="72"/>
        <v>0</v>
      </c>
      <c r="V115" s="39">
        <f t="shared" si="72"/>
        <v>12213630.34</v>
      </c>
      <c r="W115" s="39">
        <f t="shared" si="72"/>
        <v>0</v>
      </c>
      <c r="X115" s="50">
        <f t="shared" si="72"/>
        <v>12213630.34</v>
      </c>
      <c r="Y115" s="39">
        <f t="shared" si="72"/>
        <v>0</v>
      </c>
      <c r="Z115" s="39">
        <f t="shared" ref="Z115:AG115" si="73">Z116+Z117+Z118+Z119</f>
        <v>13076761.039999999</v>
      </c>
      <c r="AA115" s="39">
        <f t="shared" si="73"/>
        <v>0</v>
      </c>
      <c r="AB115" s="50">
        <f t="shared" si="73"/>
        <v>13076761.039999999</v>
      </c>
      <c r="AC115" s="39">
        <f t="shared" si="73"/>
        <v>0</v>
      </c>
      <c r="AD115" s="39">
        <f t="shared" si="73"/>
        <v>15000927.140000001</v>
      </c>
      <c r="AE115" s="39">
        <f t="shared" si="73"/>
        <v>0</v>
      </c>
      <c r="AF115" s="50">
        <f t="shared" si="73"/>
        <v>15000927.140000001</v>
      </c>
      <c r="AG115" s="39">
        <f t="shared" si="73"/>
        <v>0</v>
      </c>
      <c r="AH115" s="39">
        <f t="shared" si="72"/>
        <v>16771093.27</v>
      </c>
      <c r="AI115" s="39">
        <f t="shared" si="72"/>
        <v>0</v>
      </c>
      <c r="AJ115" s="50">
        <f t="shared" si="72"/>
        <v>16769732.710000001</v>
      </c>
      <c r="AK115" s="39">
        <f t="shared" si="72"/>
        <v>0</v>
      </c>
      <c r="AL115" s="108" t="s">
        <v>21</v>
      </c>
      <c r="AM115" s="108" t="s">
        <v>21</v>
      </c>
      <c r="AN115" s="108" t="s">
        <v>21</v>
      </c>
      <c r="AO115" s="108" t="s">
        <v>21</v>
      </c>
      <c r="AP115" s="108" t="s">
        <v>21</v>
      </c>
      <c r="AQ115" s="108" t="s">
        <v>21</v>
      </c>
      <c r="AR115" s="108" t="s">
        <v>21</v>
      </c>
      <c r="AS115" s="108" t="s">
        <v>21</v>
      </c>
      <c r="AT115" s="108" t="s">
        <v>21</v>
      </c>
      <c r="AU115" s="108" t="s">
        <v>21</v>
      </c>
      <c r="AV115" s="108" t="s">
        <v>21</v>
      </c>
      <c r="AW115" s="108" t="s">
        <v>21</v>
      </c>
      <c r="AX115" s="108" t="s">
        <v>21</v>
      </c>
      <c r="AY115" s="108" t="s">
        <v>21</v>
      </c>
    </row>
    <row r="116" spans="1:51" ht="15" customHeight="1">
      <c r="A116" s="157"/>
      <c r="B116" s="166"/>
      <c r="C116" s="168"/>
      <c r="D116" s="100"/>
      <c r="E116" s="100"/>
      <c r="F116" s="100"/>
      <c r="G116" s="106"/>
      <c r="H116" s="41" t="s">
        <v>47</v>
      </c>
      <c r="I116" s="39">
        <f t="shared" si="48"/>
        <v>13487112.879999999</v>
      </c>
      <c r="J116" s="39">
        <f t="shared" si="49"/>
        <v>13487112.879999999</v>
      </c>
      <c r="K116" s="39">
        <f t="shared" ref="K116:N119" si="74">K121+K126+K131+K136</f>
        <v>6743556.4399999995</v>
      </c>
      <c r="L116" s="39">
        <f t="shared" si="74"/>
        <v>0</v>
      </c>
      <c r="M116" s="39">
        <f t="shared" si="74"/>
        <v>6743556.4399999995</v>
      </c>
      <c r="N116" s="39">
        <f t="shared" si="74"/>
        <v>0</v>
      </c>
      <c r="O116" s="41" t="s">
        <v>47</v>
      </c>
      <c r="P116" s="39">
        <f t="shared" ref="P116:Q119" si="75">P121+P126+P131+P136</f>
        <v>27872455.589999996</v>
      </c>
      <c r="Q116" s="39">
        <f t="shared" si="75"/>
        <v>27871095.029999997</v>
      </c>
      <c r="R116" s="39">
        <f t="shared" ref="R116:AK116" si="76">R121+R126+R131+R136</f>
        <v>6743556.4399999995</v>
      </c>
      <c r="S116" s="39">
        <f t="shared" si="76"/>
        <v>0</v>
      </c>
      <c r="T116" s="50">
        <f t="shared" si="76"/>
        <v>6743556.4399999995</v>
      </c>
      <c r="U116" s="39">
        <f t="shared" si="76"/>
        <v>0</v>
      </c>
      <c r="V116" s="39">
        <f t="shared" si="76"/>
        <v>6426876.3399999999</v>
      </c>
      <c r="W116" s="39">
        <f t="shared" si="76"/>
        <v>0</v>
      </c>
      <c r="X116" s="50">
        <f t="shared" si="76"/>
        <v>6426876.3399999999</v>
      </c>
      <c r="Y116" s="39">
        <f t="shared" si="76"/>
        <v>0</v>
      </c>
      <c r="Z116" s="39">
        <f t="shared" ref="Z116:AG119" si="77">Z121+Z126+Z131+Z136</f>
        <v>6146152.04</v>
      </c>
      <c r="AA116" s="39">
        <f t="shared" si="77"/>
        <v>0</v>
      </c>
      <c r="AB116" s="50">
        <f t="shared" si="77"/>
        <v>6146152.04</v>
      </c>
      <c r="AC116" s="39">
        <f t="shared" si="77"/>
        <v>0</v>
      </c>
      <c r="AD116" s="39">
        <f t="shared" si="77"/>
        <v>6754111.54</v>
      </c>
      <c r="AE116" s="39">
        <f t="shared" si="77"/>
        <v>0</v>
      </c>
      <c r="AF116" s="50">
        <f t="shared" si="77"/>
        <v>6754111.54</v>
      </c>
      <c r="AG116" s="39">
        <f t="shared" si="77"/>
        <v>0</v>
      </c>
      <c r="AH116" s="39">
        <f t="shared" si="76"/>
        <v>8555870.7699999996</v>
      </c>
      <c r="AI116" s="39">
        <f t="shared" si="76"/>
        <v>0</v>
      </c>
      <c r="AJ116" s="50">
        <f t="shared" si="76"/>
        <v>8554510.2100000009</v>
      </c>
      <c r="AK116" s="39">
        <f t="shared" si="76"/>
        <v>0</v>
      </c>
      <c r="AL116" s="109"/>
      <c r="AM116" s="109"/>
      <c r="AN116" s="109"/>
      <c r="AO116" s="109"/>
      <c r="AP116" s="109"/>
      <c r="AQ116" s="109"/>
      <c r="AR116" s="109"/>
      <c r="AS116" s="109"/>
      <c r="AT116" s="109"/>
      <c r="AU116" s="109"/>
      <c r="AV116" s="109"/>
      <c r="AW116" s="109"/>
      <c r="AX116" s="109"/>
      <c r="AY116" s="109"/>
    </row>
    <row r="117" spans="1:51" ht="15" customHeight="1">
      <c r="A117" s="157"/>
      <c r="B117" s="166"/>
      <c r="C117" s="168"/>
      <c r="D117" s="100"/>
      <c r="E117" s="100"/>
      <c r="F117" s="100"/>
      <c r="G117" s="106"/>
      <c r="H117" s="41" t="s">
        <v>56</v>
      </c>
      <c r="I117" s="39">
        <f t="shared" si="48"/>
        <v>10987495.460000001</v>
      </c>
      <c r="J117" s="39">
        <f t="shared" si="49"/>
        <v>10987495.460000001</v>
      </c>
      <c r="K117" s="39">
        <f t="shared" si="74"/>
        <v>5493747.7300000004</v>
      </c>
      <c r="L117" s="39">
        <f t="shared" si="74"/>
        <v>0</v>
      </c>
      <c r="M117" s="39">
        <f t="shared" si="74"/>
        <v>5493747.7300000004</v>
      </c>
      <c r="N117" s="39">
        <f t="shared" si="74"/>
        <v>0</v>
      </c>
      <c r="O117" s="41" t="s">
        <v>56</v>
      </c>
      <c r="P117" s="39">
        <f t="shared" si="75"/>
        <v>26426333.23</v>
      </c>
      <c r="Q117" s="39">
        <f t="shared" si="75"/>
        <v>26426333.23</v>
      </c>
      <c r="R117" s="39">
        <f t="shared" ref="R117:T119" si="78">R122+R127+R132+R137</f>
        <v>5493747.7300000004</v>
      </c>
      <c r="S117" s="39">
        <f t="shared" si="78"/>
        <v>0</v>
      </c>
      <c r="T117" s="50">
        <f t="shared" si="78"/>
        <v>5493747.7300000004</v>
      </c>
      <c r="U117" s="39">
        <f t="shared" ref="U117:Y119" si="79">U122+U127+U132+U137</f>
        <v>0</v>
      </c>
      <c r="V117" s="39">
        <f t="shared" si="79"/>
        <v>5786754</v>
      </c>
      <c r="W117" s="39">
        <f t="shared" si="79"/>
        <v>0</v>
      </c>
      <c r="X117" s="50">
        <f t="shared" si="79"/>
        <v>5786754</v>
      </c>
      <c r="Y117" s="39">
        <f t="shared" si="79"/>
        <v>0</v>
      </c>
      <c r="Z117" s="39">
        <f t="shared" si="77"/>
        <v>6930609</v>
      </c>
      <c r="AA117" s="39">
        <f t="shared" si="77"/>
        <v>0</v>
      </c>
      <c r="AB117" s="50">
        <f t="shared" si="77"/>
        <v>6930609</v>
      </c>
      <c r="AC117" s="39">
        <f t="shared" si="77"/>
        <v>0</v>
      </c>
      <c r="AD117" s="39">
        <f t="shared" si="77"/>
        <v>8246815.5999999996</v>
      </c>
      <c r="AE117" s="39">
        <f t="shared" si="77"/>
        <v>0</v>
      </c>
      <c r="AF117" s="50">
        <f t="shared" si="77"/>
        <v>8246815.5999999996</v>
      </c>
      <c r="AG117" s="39">
        <f t="shared" ref="AG117:AK119" si="80">AG122+AG127+AG132+AG137</f>
        <v>0</v>
      </c>
      <c r="AH117" s="39">
        <f t="shared" si="80"/>
        <v>8215222.5</v>
      </c>
      <c r="AI117" s="39">
        <f t="shared" si="80"/>
        <v>0</v>
      </c>
      <c r="AJ117" s="50">
        <f t="shared" si="80"/>
        <v>8215222.5</v>
      </c>
      <c r="AK117" s="39">
        <f t="shared" si="80"/>
        <v>0</v>
      </c>
      <c r="AL117" s="109"/>
      <c r="AM117" s="109"/>
      <c r="AN117" s="109"/>
      <c r="AO117" s="109"/>
      <c r="AP117" s="109"/>
      <c r="AQ117" s="109"/>
      <c r="AR117" s="109"/>
      <c r="AS117" s="109"/>
      <c r="AT117" s="109"/>
      <c r="AU117" s="109"/>
      <c r="AV117" s="109"/>
      <c r="AW117" s="109"/>
      <c r="AX117" s="109"/>
      <c r="AY117" s="109"/>
    </row>
    <row r="118" spans="1:51" ht="15" customHeight="1">
      <c r="A118" s="157"/>
      <c r="B118" s="166"/>
      <c r="C118" s="168"/>
      <c r="D118" s="100"/>
      <c r="E118" s="100"/>
      <c r="F118" s="100"/>
      <c r="G118" s="106"/>
      <c r="H118" s="41" t="s">
        <v>48</v>
      </c>
      <c r="I118" s="39">
        <f t="shared" si="48"/>
        <v>0</v>
      </c>
      <c r="J118" s="39">
        <f t="shared" si="49"/>
        <v>0</v>
      </c>
      <c r="K118" s="39">
        <f t="shared" si="74"/>
        <v>0</v>
      </c>
      <c r="L118" s="39">
        <f t="shared" si="74"/>
        <v>0</v>
      </c>
      <c r="M118" s="39">
        <f t="shared" si="74"/>
        <v>0</v>
      </c>
      <c r="N118" s="39">
        <f t="shared" si="74"/>
        <v>0</v>
      </c>
      <c r="O118" s="41" t="s">
        <v>48</v>
      </c>
      <c r="P118" s="39">
        <f t="shared" si="75"/>
        <v>0</v>
      </c>
      <c r="Q118" s="39">
        <f t="shared" si="75"/>
        <v>0</v>
      </c>
      <c r="R118" s="39">
        <f t="shared" si="78"/>
        <v>0</v>
      </c>
      <c r="S118" s="39">
        <f t="shared" si="78"/>
        <v>0</v>
      </c>
      <c r="T118" s="50">
        <f t="shared" si="78"/>
        <v>0</v>
      </c>
      <c r="U118" s="39">
        <f t="shared" si="79"/>
        <v>0</v>
      </c>
      <c r="V118" s="39">
        <f t="shared" si="79"/>
        <v>0</v>
      </c>
      <c r="W118" s="39">
        <f t="shared" si="79"/>
        <v>0</v>
      </c>
      <c r="X118" s="50">
        <f t="shared" si="79"/>
        <v>0</v>
      </c>
      <c r="Y118" s="39">
        <f t="shared" si="79"/>
        <v>0</v>
      </c>
      <c r="Z118" s="39">
        <f t="shared" si="77"/>
        <v>0</v>
      </c>
      <c r="AA118" s="39">
        <f t="shared" si="77"/>
        <v>0</v>
      </c>
      <c r="AB118" s="50">
        <f t="shared" si="77"/>
        <v>0</v>
      </c>
      <c r="AC118" s="39">
        <f t="shared" si="77"/>
        <v>0</v>
      </c>
      <c r="AD118" s="39">
        <f t="shared" si="77"/>
        <v>0</v>
      </c>
      <c r="AE118" s="39">
        <f t="shared" si="77"/>
        <v>0</v>
      </c>
      <c r="AF118" s="50">
        <f t="shared" si="77"/>
        <v>0</v>
      </c>
      <c r="AG118" s="39">
        <f t="shared" si="80"/>
        <v>0</v>
      </c>
      <c r="AH118" s="39">
        <f t="shared" si="80"/>
        <v>0</v>
      </c>
      <c r="AI118" s="39">
        <f t="shared" si="80"/>
        <v>0</v>
      </c>
      <c r="AJ118" s="50">
        <f t="shared" si="80"/>
        <v>0</v>
      </c>
      <c r="AK118" s="39">
        <f t="shared" si="80"/>
        <v>0</v>
      </c>
      <c r="AL118" s="109"/>
      <c r="AM118" s="109"/>
      <c r="AN118" s="109"/>
      <c r="AO118" s="109"/>
      <c r="AP118" s="109"/>
      <c r="AQ118" s="109"/>
      <c r="AR118" s="109"/>
      <c r="AS118" s="109"/>
      <c r="AT118" s="109"/>
      <c r="AU118" s="109"/>
      <c r="AV118" s="109"/>
      <c r="AW118" s="109"/>
      <c r="AX118" s="109"/>
      <c r="AY118" s="109"/>
    </row>
    <row r="119" spans="1:51" ht="15" customHeight="1">
      <c r="A119" s="157"/>
      <c r="B119" s="166"/>
      <c r="C119" s="150"/>
      <c r="D119" s="101"/>
      <c r="E119" s="101"/>
      <c r="F119" s="101"/>
      <c r="G119" s="107"/>
      <c r="H119" s="41" t="s">
        <v>49</v>
      </c>
      <c r="I119" s="39">
        <f t="shared" si="48"/>
        <v>0</v>
      </c>
      <c r="J119" s="39">
        <f t="shared" si="49"/>
        <v>0</v>
      </c>
      <c r="K119" s="39">
        <f t="shared" si="74"/>
        <v>0</v>
      </c>
      <c r="L119" s="39">
        <f t="shared" si="74"/>
        <v>0</v>
      </c>
      <c r="M119" s="39">
        <f t="shared" si="74"/>
        <v>0</v>
      </c>
      <c r="N119" s="39">
        <f t="shared" si="74"/>
        <v>0</v>
      </c>
      <c r="O119" s="41" t="s">
        <v>49</v>
      </c>
      <c r="P119" s="39">
        <f t="shared" si="75"/>
        <v>0</v>
      </c>
      <c r="Q119" s="39">
        <f t="shared" si="75"/>
        <v>0</v>
      </c>
      <c r="R119" s="39">
        <f t="shared" si="78"/>
        <v>0</v>
      </c>
      <c r="S119" s="39">
        <f t="shared" si="78"/>
        <v>0</v>
      </c>
      <c r="T119" s="50">
        <f t="shared" si="78"/>
        <v>0</v>
      </c>
      <c r="U119" s="39">
        <f t="shared" si="79"/>
        <v>0</v>
      </c>
      <c r="V119" s="39">
        <f t="shared" si="79"/>
        <v>0</v>
      </c>
      <c r="W119" s="39">
        <f t="shared" si="79"/>
        <v>0</v>
      </c>
      <c r="X119" s="50">
        <f t="shared" si="79"/>
        <v>0</v>
      </c>
      <c r="Y119" s="39">
        <f t="shared" si="79"/>
        <v>0</v>
      </c>
      <c r="Z119" s="39">
        <f t="shared" si="77"/>
        <v>0</v>
      </c>
      <c r="AA119" s="39">
        <f t="shared" si="77"/>
        <v>0</v>
      </c>
      <c r="AB119" s="50">
        <f t="shared" si="77"/>
        <v>0</v>
      </c>
      <c r="AC119" s="39">
        <f t="shared" si="77"/>
        <v>0</v>
      </c>
      <c r="AD119" s="39">
        <f t="shared" si="77"/>
        <v>0</v>
      </c>
      <c r="AE119" s="39">
        <f t="shared" si="77"/>
        <v>0</v>
      </c>
      <c r="AF119" s="50">
        <f t="shared" si="77"/>
        <v>0</v>
      </c>
      <c r="AG119" s="39">
        <f t="shared" si="80"/>
        <v>0</v>
      </c>
      <c r="AH119" s="39">
        <f t="shared" si="80"/>
        <v>0</v>
      </c>
      <c r="AI119" s="39">
        <f t="shared" si="80"/>
        <v>0</v>
      </c>
      <c r="AJ119" s="50">
        <f t="shared" si="80"/>
        <v>0</v>
      </c>
      <c r="AK119" s="39">
        <f t="shared" si="80"/>
        <v>0</v>
      </c>
      <c r="AL119" s="110"/>
      <c r="AM119" s="110"/>
      <c r="AN119" s="110"/>
      <c r="AO119" s="110"/>
      <c r="AP119" s="110"/>
      <c r="AQ119" s="110"/>
      <c r="AR119" s="110"/>
      <c r="AS119" s="110"/>
      <c r="AT119" s="110"/>
      <c r="AU119" s="110"/>
      <c r="AV119" s="110"/>
      <c r="AW119" s="110"/>
      <c r="AX119" s="110"/>
      <c r="AY119" s="110"/>
    </row>
    <row r="120" spans="1:51" ht="25.5">
      <c r="A120" s="157" t="s">
        <v>135</v>
      </c>
      <c r="B120" s="159" t="s">
        <v>136</v>
      </c>
      <c r="C120" s="161" t="s">
        <v>92</v>
      </c>
      <c r="D120" s="99">
        <v>21</v>
      </c>
      <c r="E120" s="99" t="s">
        <v>58</v>
      </c>
      <c r="F120" s="99">
        <v>4</v>
      </c>
      <c r="G120" s="105" t="s">
        <v>61</v>
      </c>
      <c r="H120" s="41" t="s">
        <v>20</v>
      </c>
      <c r="I120" s="39">
        <f t="shared" si="48"/>
        <v>10748971.98</v>
      </c>
      <c r="J120" s="39">
        <f t="shared" si="49"/>
        <v>10748971.98</v>
      </c>
      <c r="K120" s="39">
        <f t="shared" ref="K120:T120" si="81">K121+K122+K123+K124</f>
        <v>5374485.9900000002</v>
      </c>
      <c r="L120" s="39">
        <f t="shared" si="81"/>
        <v>0</v>
      </c>
      <c r="M120" s="39">
        <f t="shared" si="81"/>
        <v>5374485.9900000002</v>
      </c>
      <c r="N120" s="39">
        <f t="shared" si="81"/>
        <v>0</v>
      </c>
      <c r="O120" s="41" t="s">
        <v>20</v>
      </c>
      <c r="P120" s="39">
        <f>P121+P122+P123+P124</f>
        <v>22835451.259999998</v>
      </c>
      <c r="Q120" s="39">
        <f>Q121+Q122+Q123+Q124</f>
        <v>22834090.699999999</v>
      </c>
      <c r="R120" s="39">
        <f t="shared" si="81"/>
        <v>5374485.9900000002</v>
      </c>
      <c r="S120" s="39">
        <f t="shared" si="81"/>
        <v>0</v>
      </c>
      <c r="T120" s="50">
        <f t="shared" si="81"/>
        <v>5374485.9900000002</v>
      </c>
      <c r="U120" s="39">
        <f t="shared" ref="U120:AK120" si="82">U121+U122+U123+U124</f>
        <v>0</v>
      </c>
      <c r="V120" s="39">
        <f t="shared" si="82"/>
        <v>5009446.33</v>
      </c>
      <c r="W120" s="39">
        <f t="shared" si="82"/>
        <v>0</v>
      </c>
      <c r="X120" s="50">
        <f t="shared" si="82"/>
        <v>5009446.33</v>
      </c>
      <c r="Y120" s="39">
        <f t="shared" si="82"/>
        <v>0</v>
      </c>
      <c r="Z120" s="39">
        <f t="shared" si="82"/>
        <v>4504285.2699999996</v>
      </c>
      <c r="AA120" s="39">
        <f t="shared" si="82"/>
        <v>0</v>
      </c>
      <c r="AB120" s="50">
        <f t="shared" si="82"/>
        <v>4504285.2699999996</v>
      </c>
      <c r="AC120" s="39">
        <f t="shared" si="82"/>
        <v>0</v>
      </c>
      <c r="AD120" s="39">
        <f t="shared" si="82"/>
        <v>6150490.4199999999</v>
      </c>
      <c r="AE120" s="39">
        <f t="shared" si="82"/>
        <v>0</v>
      </c>
      <c r="AF120" s="50">
        <f t="shared" si="82"/>
        <v>6150490.4199999999</v>
      </c>
      <c r="AG120" s="39">
        <f t="shared" si="82"/>
        <v>0</v>
      </c>
      <c r="AH120" s="39">
        <f t="shared" si="82"/>
        <v>7947233.6699999999</v>
      </c>
      <c r="AI120" s="39">
        <f t="shared" si="82"/>
        <v>0</v>
      </c>
      <c r="AJ120" s="50">
        <f t="shared" si="82"/>
        <v>7945873.1100000003</v>
      </c>
      <c r="AK120" s="39">
        <f t="shared" si="82"/>
        <v>0</v>
      </c>
      <c r="AL120" s="154" t="s">
        <v>139</v>
      </c>
      <c r="AM120" s="96" t="s">
        <v>62</v>
      </c>
      <c r="AN120" s="96">
        <f>AX120</f>
        <v>100</v>
      </c>
      <c r="AO120" s="96">
        <f>AY120</f>
        <v>100</v>
      </c>
      <c r="AP120" s="96">
        <v>100</v>
      </c>
      <c r="AQ120" s="96">
        <v>100</v>
      </c>
      <c r="AR120" s="96">
        <v>100</v>
      </c>
      <c r="AS120" s="96">
        <v>100</v>
      </c>
      <c r="AT120" s="112">
        <v>100</v>
      </c>
      <c r="AU120" s="96">
        <v>100</v>
      </c>
      <c r="AV120" s="112">
        <v>100</v>
      </c>
      <c r="AW120" s="96">
        <v>100</v>
      </c>
      <c r="AX120" s="112">
        <v>100</v>
      </c>
      <c r="AY120" s="96">
        <v>100</v>
      </c>
    </row>
    <row r="121" spans="1:51">
      <c r="A121" s="157"/>
      <c r="B121" s="160"/>
      <c r="C121" s="161"/>
      <c r="D121" s="100"/>
      <c r="E121" s="100"/>
      <c r="F121" s="100"/>
      <c r="G121" s="106"/>
      <c r="H121" s="41" t="s">
        <v>47</v>
      </c>
      <c r="I121" s="39">
        <f t="shared" si="48"/>
        <v>10748971.98</v>
      </c>
      <c r="J121" s="39">
        <f t="shared" si="49"/>
        <v>10748971.98</v>
      </c>
      <c r="K121" s="39">
        <v>5374485.9900000002</v>
      </c>
      <c r="L121" s="39">
        <v>0</v>
      </c>
      <c r="M121" s="39">
        <v>5374485.9900000002</v>
      </c>
      <c r="N121" s="39">
        <v>0</v>
      </c>
      <c r="O121" s="41" t="s">
        <v>47</v>
      </c>
      <c r="P121" s="39">
        <f>R121+V121+Z121+AH121</f>
        <v>21550664.759999998</v>
      </c>
      <c r="Q121" s="39">
        <f>T121+X121+AB121+AJ121</f>
        <v>21549304.199999999</v>
      </c>
      <c r="R121" s="39">
        <v>5374485.9900000002</v>
      </c>
      <c r="S121" s="39">
        <v>0</v>
      </c>
      <c r="T121" s="39">
        <v>5374485.9900000002</v>
      </c>
      <c r="U121" s="39">
        <v>0</v>
      </c>
      <c r="V121" s="39">
        <v>5009446.33</v>
      </c>
      <c r="W121" s="39">
        <v>0</v>
      </c>
      <c r="X121" s="50">
        <v>5009446.33</v>
      </c>
      <c r="Y121" s="39">
        <v>0</v>
      </c>
      <c r="Z121" s="39">
        <v>4504285.2699999996</v>
      </c>
      <c r="AA121" s="39">
        <v>0</v>
      </c>
      <c r="AB121" s="50">
        <v>4504285.2699999996</v>
      </c>
      <c r="AC121" s="39">
        <v>0</v>
      </c>
      <c r="AD121" s="39">
        <v>4834110.82</v>
      </c>
      <c r="AE121" s="39">
        <v>0</v>
      </c>
      <c r="AF121" s="50">
        <v>4834110.82</v>
      </c>
      <c r="AG121" s="39">
        <v>0</v>
      </c>
      <c r="AH121" s="39">
        <v>6662447.1699999999</v>
      </c>
      <c r="AI121" s="39">
        <v>0</v>
      </c>
      <c r="AJ121" s="50">
        <v>6661086.6100000003</v>
      </c>
      <c r="AK121" s="39">
        <v>0</v>
      </c>
      <c r="AL121" s="155"/>
      <c r="AM121" s="97"/>
      <c r="AN121" s="97"/>
      <c r="AO121" s="97"/>
      <c r="AP121" s="97"/>
      <c r="AQ121" s="97"/>
      <c r="AR121" s="97"/>
      <c r="AS121" s="97"/>
      <c r="AT121" s="112"/>
      <c r="AU121" s="97"/>
      <c r="AV121" s="112"/>
      <c r="AW121" s="97"/>
      <c r="AX121" s="112"/>
      <c r="AY121" s="97"/>
    </row>
    <row r="122" spans="1:51">
      <c r="A122" s="157"/>
      <c r="B122" s="160"/>
      <c r="C122" s="161"/>
      <c r="D122" s="100"/>
      <c r="E122" s="100"/>
      <c r="F122" s="100"/>
      <c r="G122" s="106"/>
      <c r="H122" s="41" t="s">
        <v>56</v>
      </c>
      <c r="I122" s="39">
        <f t="shared" si="48"/>
        <v>0</v>
      </c>
      <c r="J122" s="39">
        <f t="shared" si="49"/>
        <v>0</v>
      </c>
      <c r="K122" s="39">
        <v>0</v>
      </c>
      <c r="L122" s="39">
        <v>0</v>
      </c>
      <c r="M122" s="39">
        <v>0</v>
      </c>
      <c r="N122" s="39">
        <v>0</v>
      </c>
      <c r="O122" s="41" t="s">
        <v>56</v>
      </c>
      <c r="P122" s="39">
        <f>R122+V122+Z122+AH122</f>
        <v>1284786.5</v>
      </c>
      <c r="Q122" s="39">
        <f>T122+X122+AB122+AJ122</f>
        <v>1284786.5</v>
      </c>
      <c r="R122" s="39">
        <v>0</v>
      </c>
      <c r="S122" s="39">
        <v>0</v>
      </c>
      <c r="T122" s="39">
        <v>0</v>
      </c>
      <c r="U122" s="39">
        <v>0</v>
      </c>
      <c r="V122" s="39">
        <v>0</v>
      </c>
      <c r="W122" s="39">
        <v>0</v>
      </c>
      <c r="X122" s="50">
        <v>0</v>
      </c>
      <c r="Y122" s="39">
        <v>0</v>
      </c>
      <c r="Z122" s="39">
        <v>0</v>
      </c>
      <c r="AA122" s="39">
        <v>0</v>
      </c>
      <c r="AB122" s="50">
        <v>0</v>
      </c>
      <c r="AC122" s="39">
        <v>0</v>
      </c>
      <c r="AD122" s="39">
        <v>1316379.6000000001</v>
      </c>
      <c r="AE122" s="39">
        <v>0</v>
      </c>
      <c r="AF122" s="50">
        <v>1316379.6000000001</v>
      </c>
      <c r="AG122" s="39">
        <v>0</v>
      </c>
      <c r="AH122" s="39">
        <v>1284786.5</v>
      </c>
      <c r="AI122" s="39">
        <v>0</v>
      </c>
      <c r="AJ122" s="50">
        <v>1284786.5</v>
      </c>
      <c r="AK122" s="39">
        <v>0</v>
      </c>
      <c r="AL122" s="155"/>
      <c r="AM122" s="97"/>
      <c r="AN122" s="97"/>
      <c r="AO122" s="97"/>
      <c r="AP122" s="97"/>
      <c r="AQ122" s="97"/>
      <c r="AR122" s="97"/>
      <c r="AS122" s="97"/>
      <c r="AT122" s="112"/>
      <c r="AU122" s="97"/>
      <c r="AV122" s="112"/>
      <c r="AW122" s="97"/>
      <c r="AX122" s="112"/>
      <c r="AY122" s="97"/>
    </row>
    <row r="123" spans="1:51" ht="15" customHeight="1">
      <c r="A123" s="157"/>
      <c r="B123" s="160"/>
      <c r="C123" s="161"/>
      <c r="D123" s="100"/>
      <c r="E123" s="100"/>
      <c r="F123" s="100"/>
      <c r="G123" s="106"/>
      <c r="H123" s="41" t="s">
        <v>48</v>
      </c>
      <c r="I123" s="39">
        <f t="shared" si="48"/>
        <v>0</v>
      </c>
      <c r="J123" s="39">
        <f t="shared" si="49"/>
        <v>0</v>
      </c>
      <c r="K123" s="39">
        <v>0</v>
      </c>
      <c r="L123" s="39">
        <v>0</v>
      </c>
      <c r="M123" s="39">
        <v>0</v>
      </c>
      <c r="N123" s="39">
        <v>0</v>
      </c>
      <c r="O123" s="41" t="s">
        <v>48</v>
      </c>
      <c r="P123" s="39">
        <f>R123+V123+Z123+AH123</f>
        <v>0</v>
      </c>
      <c r="Q123" s="39">
        <f>T123+X123+AB123+AJ123</f>
        <v>0</v>
      </c>
      <c r="R123" s="39">
        <v>0</v>
      </c>
      <c r="S123" s="39">
        <v>0</v>
      </c>
      <c r="T123" s="39">
        <v>0</v>
      </c>
      <c r="U123" s="39">
        <v>0</v>
      </c>
      <c r="V123" s="39">
        <v>0</v>
      </c>
      <c r="W123" s="39">
        <v>0</v>
      </c>
      <c r="X123" s="50">
        <v>0</v>
      </c>
      <c r="Y123" s="39">
        <v>0</v>
      </c>
      <c r="Z123" s="39">
        <v>0</v>
      </c>
      <c r="AA123" s="39">
        <v>0</v>
      </c>
      <c r="AB123" s="50">
        <v>0</v>
      </c>
      <c r="AC123" s="39">
        <v>0</v>
      </c>
      <c r="AD123" s="39">
        <v>0</v>
      </c>
      <c r="AE123" s="39">
        <v>0</v>
      </c>
      <c r="AF123" s="50">
        <v>0</v>
      </c>
      <c r="AG123" s="39">
        <v>0</v>
      </c>
      <c r="AH123" s="39">
        <v>0</v>
      </c>
      <c r="AI123" s="39">
        <v>0</v>
      </c>
      <c r="AJ123" s="50">
        <v>0</v>
      </c>
      <c r="AK123" s="39">
        <v>0</v>
      </c>
      <c r="AL123" s="155"/>
      <c r="AM123" s="97"/>
      <c r="AN123" s="97"/>
      <c r="AO123" s="97"/>
      <c r="AP123" s="97"/>
      <c r="AQ123" s="97"/>
      <c r="AR123" s="97"/>
      <c r="AS123" s="97"/>
      <c r="AT123" s="112"/>
      <c r="AU123" s="97"/>
      <c r="AV123" s="112"/>
      <c r="AW123" s="97"/>
      <c r="AX123" s="112"/>
      <c r="AY123" s="97"/>
    </row>
    <row r="124" spans="1:51" ht="15" customHeight="1">
      <c r="A124" s="157"/>
      <c r="B124" s="162"/>
      <c r="C124" s="161"/>
      <c r="D124" s="101"/>
      <c r="E124" s="101"/>
      <c r="F124" s="101"/>
      <c r="G124" s="107"/>
      <c r="H124" s="41" t="s">
        <v>49</v>
      </c>
      <c r="I124" s="39">
        <f t="shared" si="48"/>
        <v>0</v>
      </c>
      <c r="J124" s="39">
        <f t="shared" si="49"/>
        <v>0</v>
      </c>
      <c r="K124" s="39">
        <v>0</v>
      </c>
      <c r="L124" s="39">
        <v>0</v>
      </c>
      <c r="M124" s="39">
        <v>0</v>
      </c>
      <c r="N124" s="39">
        <v>0</v>
      </c>
      <c r="O124" s="41" t="s">
        <v>49</v>
      </c>
      <c r="P124" s="39">
        <f>R124+V124+Z124+AH124</f>
        <v>0</v>
      </c>
      <c r="Q124" s="39">
        <f>T124+X124+AB124+AJ124</f>
        <v>0</v>
      </c>
      <c r="R124" s="39">
        <v>0</v>
      </c>
      <c r="S124" s="39">
        <v>0</v>
      </c>
      <c r="T124" s="39">
        <v>0</v>
      </c>
      <c r="U124" s="39">
        <v>0</v>
      </c>
      <c r="V124" s="39">
        <v>0</v>
      </c>
      <c r="W124" s="39">
        <v>0</v>
      </c>
      <c r="X124" s="50">
        <v>0</v>
      </c>
      <c r="Y124" s="39">
        <v>0</v>
      </c>
      <c r="Z124" s="39">
        <v>0</v>
      </c>
      <c r="AA124" s="39">
        <v>0</v>
      </c>
      <c r="AB124" s="50">
        <v>0</v>
      </c>
      <c r="AC124" s="39">
        <v>0</v>
      </c>
      <c r="AD124" s="39">
        <v>0</v>
      </c>
      <c r="AE124" s="39">
        <v>0</v>
      </c>
      <c r="AF124" s="50">
        <v>0</v>
      </c>
      <c r="AG124" s="39">
        <v>0</v>
      </c>
      <c r="AH124" s="39">
        <v>0</v>
      </c>
      <c r="AI124" s="39">
        <v>0</v>
      </c>
      <c r="AJ124" s="50">
        <v>0</v>
      </c>
      <c r="AK124" s="39">
        <v>0</v>
      </c>
      <c r="AL124" s="156"/>
      <c r="AM124" s="98"/>
      <c r="AN124" s="98"/>
      <c r="AO124" s="98"/>
      <c r="AP124" s="98"/>
      <c r="AQ124" s="98"/>
      <c r="AR124" s="98"/>
      <c r="AS124" s="98"/>
      <c r="AT124" s="112"/>
      <c r="AU124" s="98"/>
      <c r="AV124" s="112"/>
      <c r="AW124" s="98"/>
      <c r="AX124" s="112"/>
      <c r="AY124" s="98"/>
    </row>
    <row r="125" spans="1:51" ht="31.5" customHeight="1">
      <c r="A125" s="157" t="s">
        <v>137</v>
      </c>
      <c r="B125" s="159" t="s">
        <v>138</v>
      </c>
      <c r="C125" s="161" t="s">
        <v>92</v>
      </c>
      <c r="D125" s="99">
        <v>21</v>
      </c>
      <c r="E125" s="99" t="s">
        <v>58</v>
      </c>
      <c r="F125" s="99">
        <v>4</v>
      </c>
      <c r="G125" s="163" t="s">
        <v>215</v>
      </c>
      <c r="H125" s="41" t="s">
        <v>20</v>
      </c>
      <c r="I125" s="39">
        <f t="shared" si="48"/>
        <v>11211730.060000001</v>
      </c>
      <c r="J125" s="39">
        <f t="shared" si="49"/>
        <v>11211730.060000001</v>
      </c>
      <c r="K125" s="39">
        <f t="shared" ref="K125:T125" si="83">K126+K127+K128+K129</f>
        <v>5605865.0300000003</v>
      </c>
      <c r="L125" s="39">
        <f t="shared" si="83"/>
        <v>0</v>
      </c>
      <c r="M125" s="39">
        <f t="shared" si="83"/>
        <v>5605865.0300000003</v>
      </c>
      <c r="N125" s="39">
        <f t="shared" si="83"/>
        <v>0</v>
      </c>
      <c r="O125" s="41" t="s">
        <v>20</v>
      </c>
      <c r="P125" s="39">
        <f>P126+P127+P128+P129</f>
        <v>25660541.879999999</v>
      </c>
      <c r="Q125" s="39">
        <f>Q126+Q127+Q128+Q129</f>
        <v>25660541.879999999</v>
      </c>
      <c r="R125" s="39">
        <f t="shared" si="83"/>
        <v>5605865.0300000003</v>
      </c>
      <c r="S125" s="39">
        <f t="shared" si="83"/>
        <v>0</v>
      </c>
      <c r="T125" s="50">
        <f t="shared" si="83"/>
        <v>5605865.0300000003</v>
      </c>
      <c r="U125" s="39">
        <f t="shared" ref="U125:AK125" si="84">U126+U127+U128+U129</f>
        <v>0</v>
      </c>
      <c r="V125" s="39">
        <f t="shared" si="84"/>
        <v>5904851.3399999999</v>
      </c>
      <c r="W125" s="39">
        <f t="shared" si="84"/>
        <v>0</v>
      </c>
      <c r="X125" s="50">
        <f t="shared" si="84"/>
        <v>5904851.3399999999</v>
      </c>
      <c r="Y125" s="39">
        <f t="shared" si="84"/>
        <v>0</v>
      </c>
      <c r="Z125" s="39">
        <f t="shared" si="84"/>
        <v>7072050.4500000002</v>
      </c>
      <c r="AA125" s="39">
        <f t="shared" si="84"/>
        <v>0</v>
      </c>
      <c r="AB125" s="50">
        <f t="shared" si="84"/>
        <v>7072050.4500000002</v>
      </c>
      <c r="AC125" s="39">
        <f t="shared" si="84"/>
        <v>0</v>
      </c>
      <c r="AD125" s="39">
        <f t="shared" si="84"/>
        <v>7072782</v>
      </c>
      <c r="AE125" s="39">
        <f t="shared" si="84"/>
        <v>0</v>
      </c>
      <c r="AF125" s="50">
        <f t="shared" si="84"/>
        <v>7072782</v>
      </c>
      <c r="AG125" s="39">
        <f t="shared" si="84"/>
        <v>0</v>
      </c>
      <c r="AH125" s="39">
        <f t="shared" si="84"/>
        <v>7077775.0599999996</v>
      </c>
      <c r="AI125" s="39">
        <f t="shared" si="84"/>
        <v>0</v>
      </c>
      <c r="AJ125" s="50">
        <f t="shared" si="84"/>
        <v>7077775.0599999996</v>
      </c>
      <c r="AK125" s="39">
        <f t="shared" si="84"/>
        <v>0</v>
      </c>
      <c r="AL125" s="154" t="s">
        <v>140</v>
      </c>
      <c r="AM125" s="96" t="s">
        <v>62</v>
      </c>
      <c r="AN125" s="96">
        <f>AX125</f>
        <v>100</v>
      </c>
      <c r="AO125" s="96">
        <f>AY125</f>
        <v>100</v>
      </c>
      <c r="AP125" s="96">
        <v>100</v>
      </c>
      <c r="AQ125" s="96">
        <v>100</v>
      </c>
      <c r="AR125" s="96">
        <v>100</v>
      </c>
      <c r="AS125" s="96">
        <v>100</v>
      </c>
      <c r="AT125" s="112">
        <v>100</v>
      </c>
      <c r="AU125" s="96">
        <v>100</v>
      </c>
      <c r="AV125" s="112">
        <v>100</v>
      </c>
      <c r="AW125" s="96">
        <v>100</v>
      </c>
      <c r="AX125" s="112">
        <v>100</v>
      </c>
      <c r="AY125" s="96">
        <v>100</v>
      </c>
    </row>
    <row r="126" spans="1:51" ht="22.5" customHeight="1">
      <c r="A126" s="157"/>
      <c r="B126" s="160"/>
      <c r="C126" s="161"/>
      <c r="D126" s="100"/>
      <c r="E126" s="100"/>
      <c r="F126" s="100"/>
      <c r="G126" s="164"/>
      <c r="H126" s="41" t="s">
        <v>47</v>
      </c>
      <c r="I126" s="39">
        <f t="shared" si="48"/>
        <v>224234.6</v>
      </c>
      <c r="J126" s="39">
        <f t="shared" si="49"/>
        <v>224234.6</v>
      </c>
      <c r="K126" s="39">
        <v>112117.3</v>
      </c>
      <c r="L126" s="39">
        <v>0</v>
      </c>
      <c r="M126" s="39">
        <v>112117.3</v>
      </c>
      <c r="N126" s="39">
        <v>0</v>
      </c>
      <c r="O126" s="41" t="s">
        <v>47</v>
      </c>
      <c r="P126" s="39">
        <f>R126+V126+Z126+AH126</f>
        <v>518995.15</v>
      </c>
      <c r="Q126" s="39">
        <f>T126+X126+AB126+AJ126</f>
        <v>518995.15</v>
      </c>
      <c r="R126" s="39">
        <v>112117.3</v>
      </c>
      <c r="S126" s="39">
        <v>0</v>
      </c>
      <c r="T126" s="39">
        <v>112117.3</v>
      </c>
      <c r="U126" s="39">
        <v>0</v>
      </c>
      <c r="V126" s="39">
        <v>118097.34</v>
      </c>
      <c r="W126" s="39">
        <v>0</v>
      </c>
      <c r="X126" s="50">
        <v>118097.34</v>
      </c>
      <c r="Y126" s="39">
        <v>0</v>
      </c>
      <c r="Z126" s="39">
        <v>141441.45000000001</v>
      </c>
      <c r="AA126" s="39">
        <v>0</v>
      </c>
      <c r="AB126" s="50">
        <v>141441.45000000001</v>
      </c>
      <c r="AC126" s="39">
        <v>0</v>
      </c>
      <c r="AD126" s="39">
        <v>142346</v>
      </c>
      <c r="AE126" s="39">
        <v>0</v>
      </c>
      <c r="AF126" s="50">
        <v>142346</v>
      </c>
      <c r="AG126" s="39">
        <v>0</v>
      </c>
      <c r="AH126" s="39">
        <v>147339.06</v>
      </c>
      <c r="AI126" s="39">
        <v>0</v>
      </c>
      <c r="AJ126" s="50">
        <v>147339.06</v>
      </c>
      <c r="AK126" s="39">
        <v>0</v>
      </c>
      <c r="AL126" s="155"/>
      <c r="AM126" s="97"/>
      <c r="AN126" s="97"/>
      <c r="AO126" s="97"/>
      <c r="AP126" s="97"/>
      <c r="AQ126" s="97"/>
      <c r="AR126" s="97"/>
      <c r="AS126" s="97"/>
      <c r="AT126" s="112"/>
      <c r="AU126" s="97"/>
      <c r="AV126" s="112"/>
      <c r="AW126" s="97"/>
      <c r="AX126" s="112"/>
      <c r="AY126" s="97"/>
    </row>
    <row r="127" spans="1:51" ht="21.75" customHeight="1">
      <c r="A127" s="157"/>
      <c r="B127" s="160"/>
      <c r="C127" s="161"/>
      <c r="D127" s="100"/>
      <c r="E127" s="100"/>
      <c r="F127" s="100"/>
      <c r="G127" s="164"/>
      <c r="H127" s="41" t="s">
        <v>56</v>
      </c>
      <c r="I127" s="39">
        <f t="shared" si="48"/>
        <v>10987495.460000001</v>
      </c>
      <c r="J127" s="39">
        <f t="shared" si="49"/>
        <v>10987495.460000001</v>
      </c>
      <c r="K127" s="39">
        <v>5493747.7300000004</v>
      </c>
      <c r="L127" s="39">
        <v>0</v>
      </c>
      <c r="M127" s="39">
        <v>5493747.7300000004</v>
      </c>
      <c r="N127" s="39">
        <v>0</v>
      </c>
      <c r="O127" s="41" t="s">
        <v>56</v>
      </c>
      <c r="P127" s="39">
        <f>R127+V127+Z127+AH127</f>
        <v>25141546.73</v>
      </c>
      <c r="Q127" s="39">
        <f>T127+X127+AB127+AJ127</f>
        <v>25141546.73</v>
      </c>
      <c r="R127" s="39">
        <v>5493747.7300000004</v>
      </c>
      <c r="S127" s="39">
        <v>0</v>
      </c>
      <c r="T127" s="39">
        <v>5493747.7300000004</v>
      </c>
      <c r="U127" s="39">
        <v>0</v>
      </c>
      <c r="V127" s="39">
        <v>5786754</v>
      </c>
      <c r="W127" s="39">
        <v>0</v>
      </c>
      <c r="X127" s="50">
        <v>5786754</v>
      </c>
      <c r="Y127" s="39">
        <v>0</v>
      </c>
      <c r="Z127" s="39">
        <v>6930609</v>
      </c>
      <c r="AA127" s="39">
        <v>0</v>
      </c>
      <c r="AB127" s="50">
        <v>6930609</v>
      </c>
      <c r="AC127" s="39">
        <v>0</v>
      </c>
      <c r="AD127" s="39">
        <v>6930436</v>
      </c>
      <c r="AE127" s="39">
        <v>0</v>
      </c>
      <c r="AF127" s="50">
        <v>6930436</v>
      </c>
      <c r="AG127" s="39">
        <v>0</v>
      </c>
      <c r="AH127" s="39">
        <v>6930436</v>
      </c>
      <c r="AI127" s="39">
        <v>0</v>
      </c>
      <c r="AJ127" s="50">
        <v>6930436</v>
      </c>
      <c r="AK127" s="39">
        <v>0</v>
      </c>
      <c r="AL127" s="155"/>
      <c r="AM127" s="97"/>
      <c r="AN127" s="97"/>
      <c r="AO127" s="97"/>
      <c r="AP127" s="97"/>
      <c r="AQ127" s="97"/>
      <c r="AR127" s="97"/>
      <c r="AS127" s="97"/>
      <c r="AT127" s="112"/>
      <c r="AU127" s="97"/>
      <c r="AV127" s="112"/>
      <c r="AW127" s="97"/>
      <c r="AX127" s="112"/>
      <c r="AY127" s="97"/>
    </row>
    <row r="128" spans="1:51" ht="21.75" customHeight="1">
      <c r="A128" s="157"/>
      <c r="B128" s="160"/>
      <c r="C128" s="161"/>
      <c r="D128" s="100"/>
      <c r="E128" s="100"/>
      <c r="F128" s="100"/>
      <c r="G128" s="164"/>
      <c r="H128" s="41" t="s">
        <v>48</v>
      </c>
      <c r="I128" s="39">
        <f t="shared" si="48"/>
        <v>0</v>
      </c>
      <c r="J128" s="39">
        <f t="shared" si="49"/>
        <v>0</v>
      </c>
      <c r="K128" s="39">
        <v>0</v>
      </c>
      <c r="L128" s="39">
        <v>0</v>
      </c>
      <c r="M128" s="39">
        <v>0</v>
      </c>
      <c r="N128" s="39">
        <v>0</v>
      </c>
      <c r="O128" s="41" t="s">
        <v>48</v>
      </c>
      <c r="P128" s="39">
        <f>R128+V128+Z128+AH128</f>
        <v>0</v>
      </c>
      <c r="Q128" s="39">
        <f>T128+X128+AB128+AJ128</f>
        <v>0</v>
      </c>
      <c r="R128" s="39">
        <v>0</v>
      </c>
      <c r="S128" s="39">
        <v>0</v>
      </c>
      <c r="T128" s="39">
        <v>0</v>
      </c>
      <c r="U128" s="39">
        <v>0</v>
      </c>
      <c r="V128" s="39">
        <v>0</v>
      </c>
      <c r="W128" s="39">
        <v>0</v>
      </c>
      <c r="X128" s="50">
        <v>0</v>
      </c>
      <c r="Y128" s="39">
        <v>0</v>
      </c>
      <c r="Z128" s="39">
        <v>0</v>
      </c>
      <c r="AA128" s="39">
        <v>0</v>
      </c>
      <c r="AB128" s="50">
        <v>0</v>
      </c>
      <c r="AC128" s="39">
        <v>0</v>
      </c>
      <c r="AD128" s="39">
        <v>0</v>
      </c>
      <c r="AE128" s="39">
        <v>0</v>
      </c>
      <c r="AF128" s="50">
        <v>0</v>
      </c>
      <c r="AG128" s="39">
        <v>0</v>
      </c>
      <c r="AH128" s="39">
        <v>0</v>
      </c>
      <c r="AI128" s="39">
        <v>0</v>
      </c>
      <c r="AJ128" s="50">
        <v>0</v>
      </c>
      <c r="AK128" s="39">
        <v>0</v>
      </c>
      <c r="AL128" s="155"/>
      <c r="AM128" s="97"/>
      <c r="AN128" s="97"/>
      <c r="AO128" s="97"/>
      <c r="AP128" s="97"/>
      <c r="AQ128" s="97"/>
      <c r="AR128" s="97"/>
      <c r="AS128" s="97"/>
      <c r="AT128" s="112"/>
      <c r="AU128" s="97"/>
      <c r="AV128" s="112"/>
      <c r="AW128" s="97"/>
      <c r="AX128" s="112"/>
      <c r="AY128" s="97"/>
    </row>
    <row r="129" spans="1:51" ht="21.75" customHeight="1">
      <c r="A129" s="157"/>
      <c r="B129" s="162"/>
      <c r="C129" s="161"/>
      <c r="D129" s="101"/>
      <c r="E129" s="101"/>
      <c r="F129" s="101"/>
      <c r="G129" s="165"/>
      <c r="H129" s="41" t="s">
        <v>49</v>
      </c>
      <c r="I129" s="39">
        <f t="shared" si="48"/>
        <v>0</v>
      </c>
      <c r="J129" s="39">
        <f t="shared" si="49"/>
        <v>0</v>
      </c>
      <c r="K129" s="39">
        <v>0</v>
      </c>
      <c r="L129" s="39">
        <v>0</v>
      </c>
      <c r="M129" s="39">
        <v>0</v>
      </c>
      <c r="N129" s="39">
        <v>0</v>
      </c>
      <c r="O129" s="41" t="s">
        <v>49</v>
      </c>
      <c r="P129" s="39">
        <f>R129+V129+Z129+AH129</f>
        <v>0</v>
      </c>
      <c r="Q129" s="39">
        <f>T129+X129+AB129+AJ129</f>
        <v>0</v>
      </c>
      <c r="R129" s="39">
        <v>0</v>
      </c>
      <c r="S129" s="39">
        <v>0</v>
      </c>
      <c r="T129" s="39">
        <v>0</v>
      </c>
      <c r="U129" s="39">
        <v>0</v>
      </c>
      <c r="V129" s="39">
        <v>0</v>
      </c>
      <c r="W129" s="39">
        <v>0</v>
      </c>
      <c r="X129" s="50">
        <v>0</v>
      </c>
      <c r="Y129" s="39">
        <v>0</v>
      </c>
      <c r="Z129" s="39">
        <v>0</v>
      </c>
      <c r="AA129" s="39">
        <v>0</v>
      </c>
      <c r="AB129" s="50">
        <v>0</v>
      </c>
      <c r="AC129" s="39">
        <v>0</v>
      </c>
      <c r="AD129" s="39">
        <v>0</v>
      </c>
      <c r="AE129" s="39">
        <v>0</v>
      </c>
      <c r="AF129" s="50">
        <v>0</v>
      </c>
      <c r="AG129" s="39">
        <v>0</v>
      </c>
      <c r="AH129" s="39">
        <v>0</v>
      </c>
      <c r="AI129" s="39">
        <v>0</v>
      </c>
      <c r="AJ129" s="50">
        <v>0</v>
      </c>
      <c r="AK129" s="39">
        <v>0</v>
      </c>
      <c r="AL129" s="156"/>
      <c r="AM129" s="98"/>
      <c r="AN129" s="98"/>
      <c r="AO129" s="98"/>
      <c r="AP129" s="98"/>
      <c r="AQ129" s="98"/>
      <c r="AR129" s="98"/>
      <c r="AS129" s="98"/>
      <c r="AT129" s="112"/>
      <c r="AU129" s="98"/>
      <c r="AV129" s="112"/>
      <c r="AW129" s="98"/>
      <c r="AX129" s="112"/>
      <c r="AY129" s="98"/>
    </row>
    <row r="130" spans="1:51" ht="25.5" customHeight="1">
      <c r="A130" s="157" t="s">
        <v>141</v>
      </c>
      <c r="B130" s="159" t="s">
        <v>142</v>
      </c>
      <c r="C130" s="161" t="s">
        <v>92</v>
      </c>
      <c r="D130" s="99">
        <v>21</v>
      </c>
      <c r="E130" s="99" t="s">
        <v>58</v>
      </c>
      <c r="F130" s="99">
        <v>4</v>
      </c>
      <c r="G130" s="105" t="s">
        <v>147</v>
      </c>
      <c r="H130" s="41" t="s">
        <v>20</v>
      </c>
      <c r="I130" s="39">
        <f t="shared" si="48"/>
        <v>2493906.2999999998</v>
      </c>
      <c r="J130" s="39">
        <f t="shared" si="49"/>
        <v>2493906.2999999998</v>
      </c>
      <c r="K130" s="39">
        <f t="shared" ref="K130:T130" si="85">K131+K132+K133+K134</f>
        <v>1246953.1499999999</v>
      </c>
      <c r="L130" s="39">
        <f t="shared" si="85"/>
        <v>0</v>
      </c>
      <c r="M130" s="39">
        <f t="shared" si="85"/>
        <v>1246953.1499999999</v>
      </c>
      <c r="N130" s="39">
        <f t="shared" si="85"/>
        <v>0</v>
      </c>
      <c r="O130" s="41" t="s">
        <v>20</v>
      </c>
      <c r="P130" s="39">
        <f>P131+P132+P133+P134</f>
        <v>5784795.6799999997</v>
      </c>
      <c r="Q130" s="39">
        <f>Q131+Q132+Q133+Q134</f>
        <v>5784795.6799999997</v>
      </c>
      <c r="R130" s="39">
        <f t="shared" si="85"/>
        <v>1246953.1499999999</v>
      </c>
      <c r="S130" s="39">
        <f t="shared" si="85"/>
        <v>0</v>
      </c>
      <c r="T130" s="50">
        <f t="shared" si="85"/>
        <v>1246953.1499999999</v>
      </c>
      <c r="U130" s="39">
        <f t="shared" ref="U130:AK130" si="86">U131+U132+U133+U134</f>
        <v>0</v>
      </c>
      <c r="V130" s="39">
        <f t="shared" si="86"/>
        <v>1299332.67</v>
      </c>
      <c r="W130" s="39">
        <f t="shared" si="86"/>
        <v>0</v>
      </c>
      <c r="X130" s="50">
        <f t="shared" si="86"/>
        <v>1299332.67</v>
      </c>
      <c r="Y130" s="39">
        <f t="shared" si="86"/>
        <v>0</v>
      </c>
      <c r="Z130" s="39">
        <f t="shared" si="86"/>
        <v>1492425.32</v>
      </c>
      <c r="AA130" s="39">
        <f t="shared" si="86"/>
        <v>0</v>
      </c>
      <c r="AB130" s="50">
        <f t="shared" si="86"/>
        <v>1492425.32</v>
      </c>
      <c r="AC130" s="39">
        <f t="shared" si="86"/>
        <v>0</v>
      </c>
      <c r="AD130" s="39">
        <f t="shared" si="86"/>
        <v>1769654.72</v>
      </c>
      <c r="AE130" s="39">
        <f t="shared" si="86"/>
        <v>0</v>
      </c>
      <c r="AF130" s="50">
        <f t="shared" si="86"/>
        <v>1769654.72</v>
      </c>
      <c r="AG130" s="39">
        <f t="shared" si="86"/>
        <v>0</v>
      </c>
      <c r="AH130" s="39">
        <f t="shared" si="86"/>
        <v>1746084.54</v>
      </c>
      <c r="AI130" s="39">
        <f t="shared" si="86"/>
        <v>0</v>
      </c>
      <c r="AJ130" s="50">
        <f t="shared" si="86"/>
        <v>1746084.54</v>
      </c>
      <c r="AK130" s="39">
        <f t="shared" si="86"/>
        <v>0</v>
      </c>
      <c r="AL130" s="154" t="s">
        <v>143</v>
      </c>
      <c r="AM130" s="96" t="s">
        <v>62</v>
      </c>
      <c r="AN130" s="96">
        <f>AX130</f>
        <v>100</v>
      </c>
      <c r="AO130" s="96">
        <f>AY130</f>
        <v>100</v>
      </c>
      <c r="AP130" s="96">
        <v>100</v>
      </c>
      <c r="AQ130" s="96">
        <v>100</v>
      </c>
      <c r="AR130" s="96">
        <v>100</v>
      </c>
      <c r="AS130" s="96">
        <v>100</v>
      </c>
      <c r="AT130" s="112">
        <v>100</v>
      </c>
      <c r="AU130" s="96">
        <v>100</v>
      </c>
      <c r="AV130" s="112">
        <v>100</v>
      </c>
      <c r="AW130" s="96">
        <v>100</v>
      </c>
      <c r="AX130" s="112">
        <v>100</v>
      </c>
      <c r="AY130" s="96">
        <v>100</v>
      </c>
    </row>
    <row r="131" spans="1:51">
      <c r="A131" s="157"/>
      <c r="B131" s="160"/>
      <c r="C131" s="161"/>
      <c r="D131" s="100"/>
      <c r="E131" s="100"/>
      <c r="F131" s="100"/>
      <c r="G131" s="106"/>
      <c r="H131" s="41" t="s">
        <v>47</v>
      </c>
      <c r="I131" s="39">
        <f t="shared" si="48"/>
        <v>2493906.2999999998</v>
      </c>
      <c r="J131" s="39">
        <f t="shared" si="49"/>
        <v>2493906.2999999998</v>
      </c>
      <c r="K131" s="39">
        <v>1246953.1499999999</v>
      </c>
      <c r="L131" s="39">
        <v>0</v>
      </c>
      <c r="M131" s="39">
        <v>1246953.1499999999</v>
      </c>
      <c r="N131" s="39">
        <v>0</v>
      </c>
      <c r="O131" s="41" t="s">
        <v>47</v>
      </c>
      <c r="P131" s="39">
        <f>R131+V131+Z131+AH131</f>
        <v>5784795.6799999997</v>
      </c>
      <c r="Q131" s="39">
        <f>T131+X131+AB131+AJ131</f>
        <v>5784795.6799999997</v>
      </c>
      <c r="R131" s="39">
        <v>1246953.1499999999</v>
      </c>
      <c r="S131" s="39">
        <v>0</v>
      </c>
      <c r="T131" s="39">
        <v>1246953.1499999999</v>
      </c>
      <c r="U131" s="39">
        <v>0</v>
      </c>
      <c r="V131" s="39">
        <v>1299332.67</v>
      </c>
      <c r="W131" s="39">
        <v>0</v>
      </c>
      <c r="X131" s="50">
        <v>1299332.67</v>
      </c>
      <c r="Y131" s="39">
        <v>0</v>
      </c>
      <c r="Z131" s="39">
        <v>1492425.32</v>
      </c>
      <c r="AA131" s="39">
        <v>0</v>
      </c>
      <c r="AB131" s="50">
        <v>1492425.32</v>
      </c>
      <c r="AC131" s="39">
        <v>0</v>
      </c>
      <c r="AD131" s="39">
        <v>1769654.72</v>
      </c>
      <c r="AE131" s="39">
        <v>0</v>
      </c>
      <c r="AF131" s="50">
        <v>1769654.72</v>
      </c>
      <c r="AG131" s="39">
        <v>0</v>
      </c>
      <c r="AH131" s="39">
        <v>1746084.54</v>
      </c>
      <c r="AI131" s="39">
        <v>0</v>
      </c>
      <c r="AJ131" s="50">
        <v>1746084.54</v>
      </c>
      <c r="AK131" s="39">
        <v>0</v>
      </c>
      <c r="AL131" s="155"/>
      <c r="AM131" s="97"/>
      <c r="AN131" s="97"/>
      <c r="AO131" s="97"/>
      <c r="AP131" s="97"/>
      <c r="AQ131" s="97"/>
      <c r="AR131" s="97"/>
      <c r="AS131" s="97"/>
      <c r="AT131" s="112"/>
      <c r="AU131" s="97"/>
      <c r="AV131" s="112"/>
      <c r="AW131" s="97"/>
      <c r="AX131" s="112"/>
      <c r="AY131" s="97"/>
    </row>
    <row r="132" spans="1:51">
      <c r="A132" s="157"/>
      <c r="B132" s="160"/>
      <c r="C132" s="161"/>
      <c r="D132" s="100"/>
      <c r="E132" s="100"/>
      <c r="F132" s="100"/>
      <c r="G132" s="106"/>
      <c r="H132" s="41" t="s">
        <v>56</v>
      </c>
      <c r="I132" s="39">
        <f t="shared" si="48"/>
        <v>0</v>
      </c>
      <c r="J132" s="39">
        <f t="shared" si="49"/>
        <v>0</v>
      </c>
      <c r="K132" s="39">
        <v>0</v>
      </c>
      <c r="L132" s="39">
        <v>0</v>
      </c>
      <c r="M132" s="39">
        <v>0</v>
      </c>
      <c r="N132" s="39">
        <v>0</v>
      </c>
      <c r="O132" s="41" t="s">
        <v>56</v>
      </c>
      <c r="P132" s="39">
        <f>R132+V132+Z132+AH132</f>
        <v>0</v>
      </c>
      <c r="Q132" s="39">
        <f>T132+X132+AB132+AJ132</f>
        <v>0</v>
      </c>
      <c r="R132" s="39">
        <v>0</v>
      </c>
      <c r="S132" s="39">
        <v>0</v>
      </c>
      <c r="T132" s="39">
        <v>0</v>
      </c>
      <c r="U132" s="39">
        <v>0</v>
      </c>
      <c r="V132" s="39">
        <v>0</v>
      </c>
      <c r="W132" s="39">
        <v>0</v>
      </c>
      <c r="X132" s="50">
        <v>0</v>
      </c>
      <c r="Y132" s="39">
        <v>0</v>
      </c>
      <c r="Z132" s="39">
        <v>0</v>
      </c>
      <c r="AA132" s="39">
        <v>0</v>
      </c>
      <c r="AB132" s="50">
        <v>0</v>
      </c>
      <c r="AC132" s="39">
        <v>0</v>
      </c>
      <c r="AD132" s="39">
        <v>0</v>
      </c>
      <c r="AE132" s="39">
        <v>0</v>
      </c>
      <c r="AF132" s="50">
        <v>0</v>
      </c>
      <c r="AG132" s="39">
        <v>0</v>
      </c>
      <c r="AH132" s="39">
        <v>0</v>
      </c>
      <c r="AI132" s="39">
        <v>0</v>
      </c>
      <c r="AJ132" s="50">
        <v>0</v>
      </c>
      <c r="AK132" s="39">
        <v>0</v>
      </c>
      <c r="AL132" s="155"/>
      <c r="AM132" s="97"/>
      <c r="AN132" s="97"/>
      <c r="AO132" s="97"/>
      <c r="AP132" s="97"/>
      <c r="AQ132" s="97"/>
      <c r="AR132" s="97"/>
      <c r="AS132" s="97"/>
      <c r="AT132" s="112"/>
      <c r="AU132" s="97"/>
      <c r="AV132" s="112"/>
      <c r="AW132" s="97"/>
      <c r="AX132" s="112"/>
      <c r="AY132" s="97"/>
    </row>
    <row r="133" spans="1:51">
      <c r="A133" s="157"/>
      <c r="B133" s="160"/>
      <c r="C133" s="161"/>
      <c r="D133" s="100"/>
      <c r="E133" s="100"/>
      <c r="F133" s="100"/>
      <c r="G133" s="106"/>
      <c r="H133" s="41" t="s">
        <v>48</v>
      </c>
      <c r="I133" s="39">
        <f t="shared" si="48"/>
        <v>0</v>
      </c>
      <c r="J133" s="39">
        <f t="shared" si="49"/>
        <v>0</v>
      </c>
      <c r="K133" s="39">
        <v>0</v>
      </c>
      <c r="L133" s="39">
        <v>0</v>
      </c>
      <c r="M133" s="39">
        <v>0</v>
      </c>
      <c r="N133" s="39">
        <v>0</v>
      </c>
      <c r="O133" s="41" t="s">
        <v>48</v>
      </c>
      <c r="P133" s="39">
        <f>R133+V133+Z133+AH133</f>
        <v>0</v>
      </c>
      <c r="Q133" s="39">
        <f>T133+X133+AB133+AJ133</f>
        <v>0</v>
      </c>
      <c r="R133" s="39">
        <v>0</v>
      </c>
      <c r="S133" s="39">
        <v>0</v>
      </c>
      <c r="T133" s="39">
        <v>0</v>
      </c>
      <c r="U133" s="39">
        <v>0</v>
      </c>
      <c r="V133" s="39">
        <v>0</v>
      </c>
      <c r="W133" s="39">
        <v>0</v>
      </c>
      <c r="X133" s="50">
        <v>0</v>
      </c>
      <c r="Y133" s="39">
        <v>0</v>
      </c>
      <c r="Z133" s="39">
        <v>0</v>
      </c>
      <c r="AA133" s="39">
        <v>0</v>
      </c>
      <c r="AB133" s="50">
        <v>0</v>
      </c>
      <c r="AC133" s="39">
        <v>0</v>
      </c>
      <c r="AD133" s="39">
        <v>0</v>
      </c>
      <c r="AE133" s="39">
        <v>0</v>
      </c>
      <c r="AF133" s="50">
        <v>0</v>
      </c>
      <c r="AG133" s="39">
        <v>0</v>
      </c>
      <c r="AH133" s="39">
        <v>0</v>
      </c>
      <c r="AI133" s="39">
        <v>0</v>
      </c>
      <c r="AJ133" s="50">
        <v>0</v>
      </c>
      <c r="AK133" s="39">
        <v>0</v>
      </c>
      <c r="AL133" s="155"/>
      <c r="AM133" s="97"/>
      <c r="AN133" s="97"/>
      <c r="AO133" s="97"/>
      <c r="AP133" s="97"/>
      <c r="AQ133" s="97"/>
      <c r="AR133" s="97"/>
      <c r="AS133" s="97"/>
      <c r="AT133" s="112"/>
      <c r="AU133" s="97"/>
      <c r="AV133" s="112"/>
      <c r="AW133" s="97"/>
      <c r="AX133" s="112"/>
      <c r="AY133" s="97"/>
    </row>
    <row r="134" spans="1:51" ht="15" customHeight="1">
      <c r="A134" s="157"/>
      <c r="B134" s="162"/>
      <c r="C134" s="161"/>
      <c r="D134" s="101"/>
      <c r="E134" s="101"/>
      <c r="F134" s="101"/>
      <c r="G134" s="107"/>
      <c r="H134" s="41" t="s">
        <v>49</v>
      </c>
      <c r="I134" s="39">
        <f t="shared" si="48"/>
        <v>0</v>
      </c>
      <c r="J134" s="39">
        <f t="shared" si="49"/>
        <v>0</v>
      </c>
      <c r="K134" s="39">
        <v>0</v>
      </c>
      <c r="L134" s="39">
        <v>0</v>
      </c>
      <c r="M134" s="39">
        <v>0</v>
      </c>
      <c r="N134" s="39">
        <v>0</v>
      </c>
      <c r="O134" s="41" t="s">
        <v>49</v>
      </c>
      <c r="P134" s="39">
        <f>R134+V134+Z134+AH134</f>
        <v>0</v>
      </c>
      <c r="Q134" s="39">
        <f>T134+X134+AB134+AJ134</f>
        <v>0</v>
      </c>
      <c r="R134" s="39">
        <v>0</v>
      </c>
      <c r="S134" s="39">
        <v>0</v>
      </c>
      <c r="T134" s="39">
        <v>0</v>
      </c>
      <c r="U134" s="39">
        <v>0</v>
      </c>
      <c r="V134" s="39">
        <v>0</v>
      </c>
      <c r="W134" s="39">
        <v>0</v>
      </c>
      <c r="X134" s="50">
        <v>0</v>
      </c>
      <c r="Y134" s="39">
        <v>0</v>
      </c>
      <c r="Z134" s="39">
        <v>0</v>
      </c>
      <c r="AA134" s="39">
        <v>0</v>
      </c>
      <c r="AB134" s="50">
        <v>0</v>
      </c>
      <c r="AC134" s="39">
        <v>0</v>
      </c>
      <c r="AD134" s="39">
        <v>0</v>
      </c>
      <c r="AE134" s="39">
        <v>0</v>
      </c>
      <c r="AF134" s="50">
        <v>0</v>
      </c>
      <c r="AG134" s="39">
        <v>0</v>
      </c>
      <c r="AH134" s="39">
        <v>0</v>
      </c>
      <c r="AI134" s="39">
        <v>0</v>
      </c>
      <c r="AJ134" s="50">
        <v>0</v>
      </c>
      <c r="AK134" s="39">
        <v>0</v>
      </c>
      <c r="AL134" s="156"/>
      <c r="AM134" s="98"/>
      <c r="AN134" s="98"/>
      <c r="AO134" s="98"/>
      <c r="AP134" s="98"/>
      <c r="AQ134" s="98"/>
      <c r="AR134" s="98"/>
      <c r="AS134" s="98"/>
      <c r="AT134" s="112"/>
      <c r="AU134" s="98"/>
      <c r="AV134" s="112"/>
      <c r="AW134" s="98"/>
      <c r="AX134" s="112"/>
      <c r="AY134" s="98"/>
    </row>
    <row r="135" spans="1:51" ht="25.5" customHeight="1">
      <c r="A135" s="157" t="s">
        <v>144</v>
      </c>
      <c r="B135" s="159" t="s">
        <v>145</v>
      </c>
      <c r="C135" s="161" t="s">
        <v>92</v>
      </c>
      <c r="D135" s="99">
        <v>21</v>
      </c>
      <c r="E135" s="99" t="s">
        <v>58</v>
      </c>
      <c r="F135" s="99">
        <v>4</v>
      </c>
      <c r="G135" s="105" t="s">
        <v>148</v>
      </c>
      <c r="H135" s="41" t="s">
        <v>20</v>
      </c>
      <c r="I135" s="39">
        <f t="shared" si="48"/>
        <v>20000</v>
      </c>
      <c r="J135" s="39">
        <f t="shared" si="49"/>
        <v>20000</v>
      </c>
      <c r="K135" s="39">
        <f t="shared" ref="K135:T135" si="87">K136+K137+K138+K139</f>
        <v>10000</v>
      </c>
      <c r="L135" s="39">
        <f t="shared" si="87"/>
        <v>0</v>
      </c>
      <c r="M135" s="39">
        <f t="shared" si="87"/>
        <v>10000</v>
      </c>
      <c r="N135" s="39">
        <f t="shared" si="87"/>
        <v>0</v>
      </c>
      <c r="O135" s="41" t="s">
        <v>20</v>
      </c>
      <c r="P135" s="39">
        <f>P136+P137+P138+P139</f>
        <v>18000</v>
      </c>
      <c r="Q135" s="39">
        <f>Q136+Q137+Q138+Q139</f>
        <v>18000</v>
      </c>
      <c r="R135" s="39">
        <f t="shared" si="87"/>
        <v>10000</v>
      </c>
      <c r="S135" s="39">
        <f t="shared" si="87"/>
        <v>0</v>
      </c>
      <c r="T135" s="50">
        <f t="shared" si="87"/>
        <v>10000</v>
      </c>
      <c r="U135" s="39">
        <f t="shared" ref="U135:AK135" si="88">U136+U137+U138+U139</f>
        <v>0</v>
      </c>
      <c r="V135" s="39">
        <f t="shared" si="88"/>
        <v>0</v>
      </c>
      <c r="W135" s="39">
        <f t="shared" si="88"/>
        <v>0</v>
      </c>
      <c r="X135" s="50">
        <f t="shared" si="88"/>
        <v>0</v>
      </c>
      <c r="Y135" s="39">
        <f t="shared" si="88"/>
        <v>0</v>
      </c>
      <c r="Z135" s="39">
        <f t="shared" si="88"/>
        <v>8000</v>
      </c>
      <c r="AA135" s="39">
        <f t="shared" si="88"/>
        <v>0</v>
      </c>
      <c r="AB135" s="50">
        <f t="shared" si="88"/>
        <v>8000</v>
      </c>
      <c r="AC135" s="39">
        <f t="shared" si="88"/>
        <v>0</v>
      </c>
      <c r="AD135" s="39">
        <f t="shared" si="88"/>
        <v>8000</v>
      </c>
      <c r="AE135" s="39">
        <f t="shared" si="88"/>
        <v>0</v>
      </c>
      <c r="AF135" s="50">
        <f t="shared" si="88"/>
        <v>8000</v>
      </c>
      <c r="AG135" s="39">
        <f t="shared" si="88"/>
        <v>0</v>
      </c>
      <c r="AH135" s="39">
        <f t="shared" si="88"/>
        <v>0</v>
      </c>
      <c r="AI135" s="39">
        <f t="shared" si="88"/>
        <v>0</v>
      </c>
      <c r="AJ135" s="50">
        <f t="shared" si="88"/>
        <v>0</v>
      </c>
      <c r="AK135" s="39">
        <f t="shared" si="88"/>
        <v>0</v>
      </c>
      <c r="AL135" s="154" t="s">
        <v>146</v>
      </c>
      <c r="AM135" s="96" t="s">
        <v>63</v>
      </c>
      <c r="AN135" s="96">
        <f>AX135</f>
        <v>0</v>
      </c>
      <c r="AO135" s="96">
        <f>AY135</f>
        <v>0</v>
      </c>
      <c r="AP135" s="96">
        <v>2</v>
      </c>
      <c r="AQ135" s="96">
        <v>2</v>
      </c>
      <c r="AR135" s="96">
        <v>0</v>
      </c>
      <c r="AS135" s="96">
        <v>0</v>
      </c>
      <c r="AT135" s="112">
        <v>2</v>
      </c>
      <c r="AU135" s="96">
        <v>2</v>
      </c>
      <c r="AV135" s="112">
        <v>2</v>
      </c>
      <c r="AW135" s="96">
        <v>2</v>
      </c>
      <c r="AX135" s="112">
        <v>0</v>
      </c>
      <c r="AY135" s="96">
        <v>0</v>
      </c>
    </row>
    <row r="136" spans="1:51">
      <c r="A136" s="157"/>
      <c r="B136" s="160"/>
      <c r="C136" s="161"/>
      <c r="D136" s="100"/>
      <c r="E136" s="100"/>
      <c r="F136" s="100"/>
      <c r="G136" s="106"/>
      <c r="H136" s="41" t="s">
        <v>47</v>
      </c>
      <c r="I136" s="39">
        <f t="shared" si="48"/>
        <v>20000</v>
      </c>
      <c r="J136" s="39">
        <f t="shared" si="49"/>
        <v>20000</v>
      </c>
      <c r="K136" s="39">
        <v>10000</v>
      </c>
      <c r="L136" s="39">
        <v>0</v>
      </c>
      <c r="M136" s="39">
        <v>10000</v>
      </c>
      <c r="N136" s="39">
        <v>0</v>
      </c>
      <c r="O136" s="41" t="s">
        <v>47</v>
      </c>
      <c r="P136" s="39">
        <f>R136+V136+Z136+AH136</f>
        <v>18000</v>
      </c>
      <c r="Q136" s="39">
        <f>T136+X136+AB136+AJ136</f>
        <v>18000</v>
      </c>
      <c r="R136" s="39">
        <v>10000</v>
      </c>
      <c r="S136" s="39">
        <v>0</v>
      </c>
      <c r="T136" s="39">
        <v>10000</v>
      </c>
      <c r="U136" s="39">
        <v>0</v>
      </c>
      <c r="V136" s="39"/>
      <c r="W136" s="39">
        <v>0</v>
      </c>
      <c r="X136" s="50"/>
      <c r="Y136" s="39">
        <v>0</v>
      </c>
      <c r="Z136" s="39">
        <v>8000</v>
      </c>
      <c r="AA136" s="39">
        <v>0</v>
      </c>
      <c r="AB136" s="50">
        <v>8000</v>
      </c>
      <c r="AC136" s="39">
        <v>0</v>
      </c>
      <c r="AD136" s="39">
        <v>8000</v>
      </c>
      <c r="AE136" s="39">
        <v>0</v>
      </c>
      <c r="AF136" s="50">
        <v>8000</v>
      </c>
      <c r="AG136" s="39">
        <v>0</v>
      </c>
      <c r="AH136" s="39">
        <v>0</v>
      </c>
      <c r="AI136" s="39">
        <v>0</v>
      </c>
      <c r="AJ136" s="50">
        <v>0</v>
      </c>
      <c r="AK136" s="39">
        <v>0</v>
      </c>
      <c r="AL136" s="155"/>
      <c r="AM136" s="97"/>
      <c r="AN136" s="97"/>
      <c r="AO136" s="97"/>
      <c r="AP136" s="97"/>
      <c r="AQ136" s="97"/>
      <c r="AR136" s="97"/>
      <c r="AS136" s="97"/>
      <c r="AT136" s="112"/>
      <c r="AU136" s="97"/>
      <c r="AV136" s="112"/>
      <c r="AW136" s="97"/>
      <c r="AX136" s="112"/>
      <c r="AY136" s="97"/>
    </row>
    <row r="137" spans="1:51">
      <c r="A137" s="157"/>
      <c r="B137" s="160"/>
      <c r="C137" s="161"/>
      <c r="D137" s="100"/>
      <c r="E137" s="100"/>
      <c r="F137" s="100"/>
      <c r="G137" s="106"/>
      <c r="H137" s="41" t="s">
        <v>56</v>
      </c>
      <c r="I137" s="39">
        <f t="shared" si="48"/>
        <v>0</v>
      </c>
      <c r="J137" s="39">
        <f t="shared" si="49"/>
        <v>0</v>
      </c>
      <c r="K137" s="39">
        <v>0</v>
      </c>
      <c r="L137" s="39">
        <v>0</v>
      </c>
      <c r="M137" s="39">
        <v>0</v>
      </c>
      <c r="N137" s="39">
        <v>0</v>
      </c>
      <c r="O137" s="41" t="s">
        <v>56</v>
      </c>
      <c r="P137" s="39">
        <f>R137+V137+Z137+AH137</f>
        <v>0</v>
      </c>
      <c r="Q137" s="39">
        <f>T137+X137+AB137+AJ137</f>
        <v>0</v>
      </c>
      <c r="R137" s="39">
        <v>0</v>
      </c>
      <c r="S137" s="39">
        <v>0</v>
      </c>
      <c r="T137" s="39">
        <v>0</v>
      </c>
      <c r="U137" s="39">
        <v>0</v>
      </c>
      <c r="V137" s="39">
        <v>0</v>
      </c>
      <c r="W137" s="39">
        <v>0</v>
      </c>
      <c r="X137" s="50">
        <v>0</v>
      </c>
      <c r="Y137" s="39">
        <v>0</v>
      </c>
      <c r="Z137" s="39">
        <v>0</v>
      </c>
      <c r="AA137" s="39">
        <v>0</v>
      </c>
      <c r="AB137" s="50">
        <v>0</v>
      </c>
      <c r="AC137" s="39">
        <v>0</v>
      </c>
      <c r="AD137" s="39">
        <v>0</v>
      </c>
      <c r="AE137" s="39">
        <v>0</v>
      </c>
      <c r="AF137" s="50">
        <v>0</v>
      </c>
      <c r="AG137" s="39">
        <v>0</v>
      </c>
      <c r="AH137" s="39">
        <v>0</v>
      </c>
      <c r="AI137" s="39">
        <v>0</v>
      </c>
      <c r="AJ137" s="50">
        <v>0</v>
      </c>
      <c r="AK137" s="39">
        <v>0</v>
      </c>
      <c r="AL137" s="155"/>
      <c r="AM137" s="97"/>
      <c r="AN137" s="97"/>
      <c r="AO137" s="97"/>
      <c r="AP137" s="97"/>
      <c r="AQ137" s="97"/>
      <c r="AR137" s="97"/>
      <c r="AS137" s="97"/>
      <c r="AT137" s="112"/>
      <c r="AU137" s="97"/>
      <c r="AV137" s="112"/>
      <c r="AW137" s="97"/>
      <c r="AX137" s="112"/>
      <c r="AY137" s="97"/>
    </row>
    <row r="138" spans="1:51">
      <c r="A138" s="157"/>
      <c r="B138" s="160"/>
      <c r="C138" s="161"/>
      <c r="D138" s="100"/>
      <c r="E138" s="100"/>
      <c r="F138" s="100"/>
      <c r="G138" s="106"/>
      <c r="H138" s="41" t="s">
        <v>48</v>
      </c>
      <c r="I138" s="39">
        <f t="shared" si="48"/>
        <v>0</v>
      </c>
      <c r="J138" s="39">
        <f t="shared" si="49"/>
        <v>0</v>
      </c>
      <c r="K138" s="39">
        <v>0</v>
      </c>
      <c r="L138" s="39">
        <v>0</v>
      </c>
      <c r="M138" s="39">
        <v>0</v>
      </c>
      <c r="N138" s="39">
        <v>0</v>
      </c>
      <c r="O138" s="41" t="s">
        <v>48</v>
      </c>
      <c r="P138" s="39">
        <f>R138+V138+Z138+AH138</f>
        <v>0</v>
      </c>
      <c r="Q138" s="39">
        <f>T138+X138+AB138+AJ138</f>
        <v>0</v>
      </c>
      <c r="R138" s="39">
        <v>0</v>
      </c>
      <c r="S138" s="39">
        <v>0</v>
      </c>
      <c r="T138" s="39">
        <v>0</v>
      </c>
      <c r="U138" s="39">
        <v>0</v>
      </c>
      <c r="V138" s="39">
        <v>0</v>
      </c>
      <c r="W138" s="39">
        <v>0</v>
      </c>
      <c r="X138" s="50">
        <v>0</v>
      </c>
      <c r="Y138" s="39">
        <v>0</v>
      </c>
      <c r="Z138" s="39">
        <v>0</v>
      </c>
      <c r="AA138" s="39">
        <v>0</v>
      </c>
      <c r="AB138" s="50">
        <v>0</v>
      </c>
      <c r="AC138" s="39">
        <v>0</v>
      </c>
      <c r="AD138" s="39">
        <v>0</v>
      </c>
      <c r="AE138" s="39">
        <v>0</v>
      </c>
      <c r="AF138" s="50">
        <v>0</v>
      </c>
      <c r="AG138" s="39">
        <v>0</v>
      </c>
      <c r="AH138" s="39">
        <v>0</v>
      </c>
      <c r="AI138" s="39">
        <v>0</v>
      </c>
      <c r="AJ138" s="50">
        <v>0</v>
      </c>
      <c r="AK138" s="39">
        <v>0</v>
      </c>
      <c r="AL138" s="155"/>
      <c r="AM138" s="97"/>
      <c r="AN138" s="97"/>
      <c r="AO138" s="97"/>
      <c r="AP138" s="97"/>
      <c r="AQ138" s="97"/>
      <c r="AR138" s="97"/>
      <c r="AS138" s="97"/>
      <c r="AT138" s="112"/>
      <c r="AU138" s="97"/>
      <c r="AV138" s="112"/>
      <c r="AW138" s="97"/>
      <c r="AX138" s="112"/>
      <c r="AY138" s="97"/>
    </row>
    <row r="139" spans="1:51" ht="15" customHeight="1">
      <c r="A139" s="157"/>
      <c r="B139" s="162"/>
      <c r="C139" s="161"/>
      <c r="D139" s="101"/>
      <c r="E139" s="101"/>
      <c r="F139" s="101"/>
      <c r="G139" s="107"/>
      <c r="H139" s="41" t="s">
        <v>49</v>
      </c>
      <c r="I139" s="39">
        <f t="shared" si="48"/>
        <v>0</v>
      </c>
      <c r="J139" s="39">
        <f t="shared" si="49"/>
        <v>0</v>
      </c>
      <c r="K139" s="39">
        <v>0</v>
      </c>
      <c r="L139" s="39">
        <v>0</v>
      </c>
      <c r="M139" s="39">
        <v>0</v>
      </c>
      <c r="N139" s="39">
        <v>0</v>
      </c>
      <c r="O139" s="41" t="s">
        <v>49</v>
      </c>
      <c r="P139" s="39">
        <f>R139+V139+Z139+AH139</f>
        <v>0</v>
      </c>
      <c r="Q139" s="39">
        <f>T139+X139+AB139+AJ139</f>
        <v>0</v>
      </c>
      <c r="R139" s="39">
        <v>0</v>
      </c>
      <c r="S139" s="39">
        <v>0</v>
      </c>
      <c r="T139" s="39">
        <v>0</v>
      </c>
      <c r="U139" s="39">
        <v>0</v>
      </c>
      <c r="V139" s="39">
        <v>0</v>
      </c>
      <c r="W139" s="39">
        <v>0</v>
      </c>
      <c r="X139" s="50">
        <v>0</v>
      </c>
      <c r="Y139" s="39">
        <v>0</v>
      </c>
      <c r="Z139" s="39">
        <v>0</v>
      </c>
      <c r="AA139" s="39">
        <v>0</v>
      </c>
      <c r="AB139" s="50">
        <v>0</v>
      </c>
      <c r="AC139" s="39">
        <v>0</v>
      </c>
      <c r="AD139" s="39">
        <v>0</v>
      </c>
      <c r="AE139" s="39">
        <v>0</v>
      </c>
      <c r="AF139" s="50">
        <v>0</v>
      </c>
      <c r="AG139" s="39">
        <v>0</v>
      </c>
      <c r="AH139" s="39">
        <v>0</v>
      </c>
      <c r="AI139" s="39">
        <v>0</v>
      </c>
      <c r="AJ139" s="50">
        <v>0</v>
      </c>
      <c r="AK139" s="39">
        <v>0</v>
      </c>
      <c r="AL139" s="156"/>
      <c r="AM139" s="98"/>
      <c r="AN139" s="98"/>
      <c r="AO139" s="98"/>
      <c r="AP139" s="98"/>
      <c r="AQ139" s="98"/>
      <c r="AR139" s="98"/>
      <c r="AS139" s="98"/>
      <c r="AT139" s="112"/>
      <c r="AU139" s="98"/>
      <c r="AV139" s="112"/>
      <c r="AW139" s="98"/>
      <c r="AX139" s="112"/>
      <c r="AY139" s="98"/>
    </row>
    <row r="140" spans="1:51" ht="15" customHeight="1">
      <c r="A140" s="271">
        <v>5</v>
      </c>
      <c r="B140" s="272" t="s">
        <v>149</v>
      </c>
      <c r="C140" s="272"/>
      <c r="D140" s="272"/>
      <c r="E140" s="272"/>
      <c r="F140" s="272"/>
      <c r="G140" s="272"/>
      <c r="H140" s="41" t="s">
        <v>20</v>
      </c>
      <c r="I140" s="38">
        <f t="shared" si="48"/>
        <v>1345984.16</v>
      </c>
      <c r="J140" s="38">
        <f t="shared" si="49"/>
        <v>1345984.16</v>
      </c>
      <c r="K140" s="38">
        <f>K141+K142+K143+K144</f>
        <v>672992.08</v>
      </c>
      <c r="L140" s="38">
        <f>L141+L142+L143+L144</f>
        <v>0</v>
      </c>
      <c r="M140" s="38">
        <f>M141+M142+M143+M144</f>
        <v>672992.08</v>
      </c>
      <c r="N140" s="38">
        <f>N141+N142+N143+N144</f>
        <v>0</v>
      </c>
      <c r="O140" s="38" t="s">
        <v>20</v>
      </c>
      <c r="P140" s="38">
        <f>P141+P142+P143+P144</f>
        <v>1897481.87</v>
      </c>
      <c r="Q140" s="38">
        <f>Q141+Q142+Q143+Q144</f>
        <v>1897481.87</v>
      </c>
      <c r="R140" s="38">
        <f>R141+R142+R143+R144</f>
        <v>672992.08</v>
      </c>
      <c r="S140" s="38">
        <v>0</v>
      </c>
      <c r="T140" s="51">
        <f>T141+T142+T143+T144</f>
        <v>672992.08</v>
      </c>
      <c r="U140" s="38">
        <v>0</v>
      </c>
      <c r="V140" s="38">
        <f>V141+V142+V143+V144</f>
        <v>204081.63</v>
      </c>
      <c r="W140" s="38">
        <v>0</v>
      </c>
      <c r="X140" s="51">
        <f>X141+X142+X143+X144</f>
        <v>204081.63</v>
      </c>
      <c r="Y140" s="38">
        <v>0</v>
      </c>
      <c r="Z140" s="38">
        <f>Z141+Z142+Z143+Z144</f>
        <v>1020408.16</v>
      </c>
      <c r="AA140" s="38">
        <v>0</v>
      </c>
      <c r="AB140" s="51">
        <f>AB141+AB142+AB143+AB144</f>
        <v>1020408.16</v>
      </c>
      <c r="AC140" s="38">
        <v>0</v>
      </c>
      <c r="AD140" s="38">
        <f>AD141+AD142+AD143+AD144</f>
        <v>0</v>
      </c>
      <c r="AE140" s="38">
        <v>0</v>
      </c>
      <c r="AF140" s="51">
        <f>AF141+AF142+AF143+AF144</f>
        <v>0</v>
      </c>
      <c r="AG140" s="38">
        <v>0</v>
      </c>
      <c r="AH140" s="38">
        <f>AH141+AH142+AH143+AH144</f>
        <v>0</v>
      </c>
      <c r="AI140" s="38">
        <v>0</v>
      </c>
      <c r="AJ140" s="51">
        <f>AJ141+AJ142+AJ143+AJ144</f>
        <v>0</v>
      </c>
      <c r="AK140" s="38">
        <v>0</v>
      </c>
      <c r="AL140" s="110" t="s">
        <v>21</v>
      </c>
      <c r="AM140" s="110" t="s">
        <v>21</v>
      </c>
      <c r="AN140" s="110" t="s">
        <v>21</v>
      </c>
      <c r="AO140" s="110" t="s">
        <v>21</v>
      </c>
      <c r="AP140" s="110" t="s">
        <v>21</v>
      </c>
      <c r="AQ140" s="110" t="s">
        <v>21</v>
      </c>
      <c r="AR140" s="110" t="s">
        <v>21</v>
      </c>
      <c r="AS140" s="110" t="s">
        <v>21</v>
      </c>
      <c r="AT140" s="110" t="s">
        <v>21</v>
      </c>
      <c r="AU140" s="110" t="s">
        <v>21</v>
      </c>
      <c r="AV140" s="110" t="s">
        <v>21</v>
      </c>
      <c r="AW140" s="110" t="s">
        <v>21</v>
      </c>
      <c r="AX140" s="110" t="s">
        <v>21</v>
      </c>
      <c r="AY140" s="110" t="s">
        <v>21</v>
      </c>
    </row>
    <row r="141" spans="1:51">
      <c r="A141" s="271"/>
      <c r="B141" s="272"/>
      <c r="C141" s="272"/>
      <c r="D141" s="272"/>
      <c r="E141" s="272"/>
      <c r="F141" s="272"/>
      <c r="G141" s="272"/>
      <c r="H141" s="41" t="s">
        <v>47</v>
      </c>
      <c r="I141" s="39">
        <f t="shared" si="48"/>
        <v>345984.16</v>
      </c>
      <c r="J141" s="39">
        <f t="shared" si="49"/>
        <v>345984.16</v>
      </c>
      <c r="K141" s="39">
        <f t="shared" ref="K141:R142" si="89">K146</f>
        <v>172992.08</v>
      </c>
      <c r="L141" s="39">
        <f t="shared" si="89"/>
        <v>0</v>
      </c>
      <c r="M141" s="39">
        <f t="shared" si="89"/>
        <v>172992.08</v>
      </c>
      <c r="N141" s="39">
        <f t="shared" si="89"/>
        <v>0</v>
      </c>
      <c r="O141" s="39" t="s">
        <v>47</v>
      </c>
      <c r="P141" s="39">
        <f t="shared" ref="P141:Q144" si="90">P146</f>
        <v>197481.87</v>
      </c>
      <c r="Q141" s="39">
        <f t="shared" si="90"/>
        <v>197481.87</v>
      </c>
      <c r="R141" s="39">
        <f t="shared" si="89"/>
        <v>172992.08</v>
      </c>
      <c r="S141" s="39">
        <v>0</v>
      </c>
      <c r="T141" s="50">
        <f>T146</f>
        <v>172992.08</v>
      </c>
      <c r="U141" s="39">
        <v>0</v>
      </c>
      <c r="V141" s="39">
        <f>V146</f>
        <v>4081.63</v>
      </c>
      <c r="W141" s="39">
        <v>0</v>
      </c>
      <c r="X141" s="50">
        <f>X146</f>
        <v>4081.63</v>
      </c>
      <c r="Y141" s="39">
        <v>0</v>
      </c>
      <c r="Z141" s="39">
        <f>Z146</f>
        <v>20408.16</v>
      </c>
      <c r="AA141" s="39">
        <v>0</v>
      </c>
      <c r="AB141" s="50">
        <f>AB146</f>
        <v>20408.16</v>
      </c>
      <c r="AC141" s="39">
        <v>0</v>
      </c>
      <c r="AD141" s="39">
        <f>AD146</f>
        <v>0</v>
      </c>
      <c r="AE141" s="39">
        <v>0</v>
      </c>
      <c r="AF141" s="50">
        <f>AF146</f>
        <v>0</v>
      </c>
      <c r="AG141" s="39">
        <v>0</v>
      </c>
      <c r="AH141" s="39">
        <f>AH146</f>
        <v>0</v>
      </c>
      <c r="AI141" s="39">
        <v>0</v>
      </c>
      <c r="AJ141" s="50">
        <f>AJ146</f>
        <v>0</v>
      </c>
      <c r="AK141" s="39">
        <v>0</v>
      </c>
      <c r="AL141" s="111"/>
      <c r="AM141" s="111"/>
      <c r="AN141" s="111"/>
      <c r="AO141" s="111"/>
      <c r="AP141" s="111"/>
      <c r="AQ141" s="111"/>
      <c r="AR141" s="111"/>
      <c r="AS141" s="111"/>
      <c r="AT141" s="111"/>
      <c r="AU141" s="111"/>
      <c r="AV141" s="111"/>
      <c r="AW141" s="111"/>
      <c r="AX141" s="111"/>
      <c r="AY141" s="111"/>
    </row>
    <row r="142" spans="1:51">
      <c r="A142" s="271"/>
      <c r="B142" s="272"/>
      <c r="C142" s="272"/>
      <c r="D142" s="272"/>
      <c r="E142" s="272"/>
      <c r="F142" s="272"/>
      <c r="G142" s="272"/>
      <c r="H142" s="41" t="s">
        <v>56</v>
      </c>
      <c r="I142" s="39">
        <f t="shared" si="48"/>
        <v>1000000</v>
      </c>
      <c r="J142" s="39">
        <f t="shared" si="49"/>
        <v>1000000</v>
      </c>
      <c r="K142" s="39">
        <f t="shared" si="89"/>
        <v>500000</v>
      </c>
      <c r="L142" s="39">
        <f t="shared" si="89"/>
        <v>0</v>
      </c>
      <c r="M142" s="39">
        <f t="shared" si="89"/>
        <v>500000</v>
      </c>
      <c r="N142" s="39">
        <f t="shared" si="89"/>
        <v>0</v>
      </c>
      <c r="O142" s="39" t="s">
        <v>56</v>
      </c>
      <c r="P142" s="39">
        <f t="shared" si="90"/>
        <v>1700000</v>
      </c>
      <c r="Q142" s="39">
        <f t="shared" si="90"/>
        <v>1700000</v>
      </c>
      <c r="R142" s="39">
        <f t="shared" si="89"/>
        <v>500000</v>
      </c>
      <c r="S142" s="39">
        <v>0</v>
      </c>
      <c r="T142" s="50">
        <f>T147</f>
        <v>500000</v>
      </c>
      <c r="U142" s="39">
        <v>0</v>
      </c>
      <c r="V142" s="39">
        <f>V147</f>
        <v>200000</v>
      </c>
      <c r="W142" s="39">
        <v>0</v>
      </c>
      <c r="X142" s="50">
        <f>X147</f>
        <v>200000</v>
      </c>
      <c r="Y142" s="39">
        <v>0</v>
      </c>
      <c r="Z142" s="39">
        <f>Z147</f>
        <v>1000000</v>
      </c>
      <c r="AA142" s="39">
        <v>0</v>
      </c>
      <c r="AB142" s="50">
        <f>AB147</f>
        <v>1000000</v>
      </c>
      <c r="AC142" s="39">
        <v>0</v>
      </c>
      <c r="AD142" s="39">
        <f>AD147</f>
        <v>0</v>
      </c>
      <c r="AE142" s="39">
        <v>0</v>
      </c>
      <c r="AF142" s="50">
        <f>AF147</f>
        <v>0</v>
      </c>
      <c r="AG142" s="39">
        <v>0</v>
      </c>
      <c r="AH142" s="39">
        <f>AH147</f>
        <v>0</v>
      </c>
      <c r="AI142" s="39">
        <v>0</v>
      </c>
      <c r="AJ142" s="50">
        <f>AJ147</f>
        <v>0</v>
      </c>
      <c r="AK142" s="39">
        <v>0</v>
      </c>
      <c r="AL142" s="111"/>
      <c r="AM142" s="111"/>
      <c r="AN142" s="111"/>
      <c r="AO142" s="111"/>
      <c r="AP142" s="111"/>
      <c r="AQ142" s="111"/>
      <c r="AR142" s="111"/>
      <c r="AS142" s="111"/>
      <c r="AT142" s="111"/>
      <c r="AU142" s="111"/>
      <c r="AV142" s="111"/>
      <c r="AW142" s="111"/>
      <c r="AX142" s="111"/>
      <c r="AY142" s="111"/>
    </row>
    <row r="143" spans="1:51">
      <c r="A143" s="271"/>
      <c r="B143" s="272"/>
      <c r="C143" s="272"/>
      <c r="D143" s="272"/>
      <c r="E143" s="272"/>
      <c r="F143" s="272"/>
      <c r="G143" s="272"/>
      <c r="H143" s="41" t="s">
        <v>48</v>
      </c>
      <c r="I143" s="39">
        <f t="shared" si="48"/>
        <v>0</v>
      </c>
      <c r="J143" s="39">
        <f t="shared" si="49"/>
        <v>0</v>
      </c>
      <c r="K143" s="39">
        <f t="shared" ref="K143:N144" si="91">K148</f>
        <v>0</v>
      </c>
      <c r="L143" s="39">
        <f t="shared" si="91"/>
        <v>0</v>
      </c>
      <c r="M143" s="39">
        <f t="shared" si="91"/>
        <v>0</v>
      </c>
      <c r="N143" s="39">
        <f t="shared" si="91"/>
        <v>0</v>
      </c>
      <c r="O143" s="39" t="s">
        <v>48</v>
      </c>
      <c r="P143" s="39">
        <f t="shared" si="90"/>
        <v>0</v>
      </c>
      <c r="Q143" s="39">
        <f t="shared" si="90"/>
        <v>0</v>
      </c>
      <c r="R143" s="39">
        <f>R148</f>
        <v>0</v>
      </c>
      <c r="S143" s="39">
        <v>0</v>
      </c>
      <c r="T143" s="50">
        <f>T148</f>
        <v>0</v>
      </c>
      <c r="U143" s="39">
        <v>0</v>
      </c>
      <c r="V143" s="39">
        <f>V148</f>
        <v>0</v>
      </c>
      <c r="W143" s="39">
        <v>0</v>
      </c>
      <c r="X143" s="50">
        <f>X148</f>
        <v>0</v>
      </c>
      <c r="Y143" s="39">
        <v>0</v>
      </c>
      <c r="Z143" s="39">
        <f>Z148</f>
        <v>0</v>
      </c>
      <c r="AA143" s="39">
        <v>0</v>
      </c>
      <c r="AB143" s="50">
        <f>AB148</f>
        <v>0</v>
      </c>
      <c r="AC143" s="39">
        <v>0</v>
      </c>
      <c r="AD143" s="39">
        <f>AD148</f>
        <v>0</v>
      </c>
      <c r="AE143" s="39">
        <v>0</v>
      </c>
      <c r="AF143" s="50">
        <f>AF148</f>
        <v>0</v>
      </c>
      <c r="AG143" s="39">
        <v>0</v>
      </c>
      <c r="AH143" s="39">
        <f>AH148</f>
        <v>0</v>
      </c>
      <c r="AI143" s="39">
        <v>0</v>
      </c>
      <c r="AJ143" s="50">
        <f>AJ148</f>
        <v>0</v>
      </c>
      <c r="AK143" s="39">
        <v>0</v>
      </c>
      <c r="AL143" s="111"/>
      <c r="AM143" s="111"/>
      <c r="AN143" s="111"/>
      <c r="AO143" s="111"/>
      <c r="AP143" s="111"/>
      <c r="AQ143" s="111"/>
      <c r="AR143" s="111"/>
      <c r="AS143" s="111"/>
      <c r="AT143" s="111"/>
      <c r="AU143" s="111"/>
      <c r="AV143" s="111"/>
      <c r="AW143" s="111"/>
      <c r="AX143" s="111"/>
      <c r="AY143" s="111"/>
    </row>
    <row r="144" spans="1:51">
      <c r="A144" s="271"/>
      <c r="B144" s="272"/>
      <c r="C144" s="272"/>
      <c r="D144" s="272"/>
      <c r="E144" s="272"/>
      <c r="F144" s="272"/>
      <c r="G144" s="272"/>
      <c r="H144" s="41" t="s">
        <v>49</v>
      </c>
      <c r="I144" s="39">
        <f t="shared" si="48"/>
        <v>0</v>
      </c>
      <c r="J144" s="39">
        <f t="shared" si="49"/>
        <v>0</v>
      </c>
      <c r="K144" s="39">
        <f t="shared" si="91"/>
        <v>0</v>
      </c>
      <c r="L144" s="39">
        <f t="shared" si="91"/>
        <v>0</v>
      </c>
      <c r="M144" s="39">
        <f t="shared" si="91"/>
        <v>0</v>
      </c>
      <c r="N144" s="39">
        <f t="shared" si="91"/>
        <v>0</v>
      </c>
      <c r="O144" s="39" t="s">
        <v>49</v>
      </c>
      <c r="P144" s="39">
        <f t="shared" si="90"/>
        <v>0</v>
      </c>
      <c r="Q144" s="39">
        <f t="shared" si="90"/>
        <v>0</v>
      </c>
      <c r="R144" s="39">
        <f>R149</f>
        <v>0</v>
      </c>
      <c r="S144" s="39">
        <v>0</v>
      </c>
      <c r="T144" s="50">
        <f>T149</f>
        <v>0</v>
      </c>
      <c r="U144" s="39">
        <v>0</v>
      </c>
      <c r="V144" s="39">
        <f>V149</f>
        <v>0</v>
      </c>
      <c r="W144" s="39">
        <v>0</v>
      </c>
      <c r="X144" s="50">
        <f>X149</f>
        <v>0</v>
      </c>
      <c r="Y144" s="39">
        <v>0</v>
      </c>
      <c r="Z144" s="39">
        <f>Z149</f>
        <v>0</v>
      </c>
      <c r="AA144" s="39">
        <v>0</v>
      </c>
      <c r="AB144" s="50">
        <f>AB149</f>
        <v>0</v>
      </c>
      <c r="AC144" s="39">
        <v>0</v>
      </c>
      <c r="AD144" s="39">
        <f>AD149</f>
        <v>0</v>
      </c>
      <c r="AE144" s="39">
        <v>0</v>
      </c>
      <c r="AF144" s="50">
        <f>AF149</f>
        <v>0</v>
      </c>
      <c r="AG144" s="39">
        <v>0</v>
      </c>
      <c r="AH144" s="39">
        <f>AH149</f>
        <v>0</v>
      </c>
      <c r="AI144" s="39">
        <v>0</v>
      </c>
      <c r="AJ144" s="50">
        <f>AJ149</f>
        <v>0</v>
      </c>
      <c r="AK144" s="39">
        <v>0</v>
      </c>
      <c r="AL144" s="111"/>
      <c r="AM144" s="111"/>
      <c r="AN144" s="111"/>
      <c r="AO144" s="111"/>
      <c r="AP144" s="111"/>
      <c r="AQ144" s="111"/>
      <c r="AR144" s="111"/>
      <c r="AS144" s="111"/>
      <c r="AT144" s="111"/>
      <c r="AU144" s="111"/>
      <c r="AV144" s="111"/>
      <c r="AW144" s="111"/>
      <c r="AX144" s="111"/>
      <c r="AY144" s="111"/>
    </row>
    <row r="145" spans="1:52" ht="45">
      <c r="A145" s="157" t="s">
        <v>150</v>
      </c>
      <c r="B145" s="166" t="s">
        <v>151</v>
      </c>
      <c r="C145" s="167" t="s">
        <v>21</v>
      </c>
      <c r="D145" s="99">
        <v>21</v>
      </c>
      <c r="E145" s="99" t="s">
        <v>58</v>
      </c>
      <c r="F145" s="99">
        <v>5</v>
      </c>
      <c r="G145" s="105" t="s">
        <v>97</v>
      </c>
      <c r="H145" s="41" t="s">
        <v>20</v>
      </c>
      <c r="I145" s="39">
        <f t="shared" si="48"/>
        <v>1345984.16</v>
      </c>
      <c r="J145" s="39">
        <f t="shared" si="49"/>
        <v>1345984.16</v>
      </c>
      <c r="K145" s="39">
        <f t="shared" ref="K145:T145" si="92">K146+K147+K148+K149</f>
        <v>672992.08</v>
      </c>
      <c r="L145" s="39">
        <f t="shared" si="92"/>
        <v>0</v>
      </c>
      <c r="M145" s="39">
        <f t="shared" si="92"/>
        <v>672992.08</v>
      </c>
      <c r="N145" s="39">
        <f t="shared" si="92"/>
        <v>0</v>
      </c>
      <c r="O145" s="39" t="s">
        <v>20</v>
      </c>
      <c r="P145" s="39">
        <f>P146+P147+P148+P149</f>
        <v>1897481.87</v>
      </c>
      <c r="Q145" s="39">
        <f>Q146+Q147+Q148+Q149</f>
        <v>1897481.87</v>
      </c>
      <c r="R145" s="39">
        <f t="shared" si="92"/>
        <v>672992.08</v>
      </c>
      <c r="S145" s="39">
        <f t="shared" si="92"/>
        <v>0</v>
      </c>
      <c r="T145" s="50">
        <f t="shared" si="92"/>
        <v>672992.08</v>
      </c>
      <c r="U145" s="39">
        <f t="shared" ref="U145:AK145" si="93">U146+U147+U148+U149</f>
        <v>0</v>
      </c>
      <c r="V145" s="39">
        <f t="shared" si="93"/>
        <v>204081.63</v>
      </c>
      <c r="W145" s="39">
        <f t="shared" si="93"/>
        <v>0</v>
      </c>
      <c r="X145" s="50">
        <f t="shared" si="93"/>
        <v>204081.63</v>
      </c>
      <c r="Y145" s="39">
        <f t="shared" si="93"/>
        <v>0</v>
      </c>
      <c r="Z145" s="39">
        <f t="shared" si="93"/>
        <v>1020408.16</v>
      </c>
      <c r="AA145" s="39">
        <f t="shared" si="93"/>
        <v>0</v>
      </c>
      <c r="AB145" s="50">
        <f t="shared" si="93"/>
        <v>1020408.16</v>
      </c>
      <c r="AC145" s="39">
        <f t="shared" si="93"/>
        <v>0</v>
      </c>
      <c r="AD145" s="39">
        <f t="shared" si="93"/>
        <v>0</v>
      </c>
      <c r="AE145" s="39">
        <f t="shared" si="93"/>
        <v>0</v>
      </c>
      <c r="AF145" s="50">
        <f t="shared" si="93"/>
        <v>0</v>
      </c>
      <c r="AG145" s="39">
        <f t="shared" si="93"/>
        <v>0</v>
      </c>
      <c r="AH145" s="39">
        <f t="shared" si="93"/>
        <v>0</v>
      </c>
      <c r="AI145" s="39">
        <f t="shared" si="93"/>
        <v>0</v>
      </c>
      <c r="AJ145" s="50">
        <f t="shared" si="93"/>
        <v>0</v>
      </c>
      <c r="AK145" s="39">
        <f t="shared" si="93"/>
        <v>0</v>
      </c>
      <c r="AL145" s="108" t="s">
        <v>21</v>
      </c>
      <c r="AM145" s="108" t="s">
        <v>21</v>
      </c>
      <c r="AN145" s="108" t="s">
        <v>21</v>
      </c>
      <c r="AO145" s="108" t="s">
        <v>21</v>
      </c>
      <c r="AP145" s="108" t="s">
        <v>21</v>
      </c>
      <c r="AQ145" s="108" t="s">
        <v>21</v>
      </c>
      <c r="AR145" s="108" t="s">
        <v>21</v>
      </c>
      <c r="AS145" s="108" t="s">
        <v>21</v>
      </c>
      <c r="AT145" s="108" t="s">
        <v>21</v>
      </c>
      <c r="AU145" s="108" t="s">
        <v>21</v>
      </c>
      <c r="AV145" s="108" t="s">
        <v>21</v>
      </c>
      <c r="AW145" s="108" t="s">
        <v>21</v>
      </c>
      <c r="AX145" s="108" t="s">
        <v>21</v>
      </c>
      <c r="AY145" s="108" t="s">
        <v>21</v>
      </c>
    </row>
    <row r="146" spans="1:52" ht="15" customHeight="1">
      <c r="A146" s="157"/>
      <c r="B146" s="166"/>
      <c r="C146" s="168"/>
      <c r="D146" s="100"/>
      <c r="E146" s="100"/>
      <c r="F146" s="100"/>
      <c r="G146" s="106"/>
      <c r="H146" s="41" t="s">
        <v>47</v>
      </c>
      <c r="I146" s="39">
        <f t="shared" si="48"/>
        <v>345984.16</v>
      </c>
      <c r="J146" s="39">
        <f t="shared" si="49"/>
        <v>345984.16</v>
      </c>
      <c r="K146" s="39">
        <f t="shared" ref="K146:T146" si="94">K151+K156+K161+K166+K171</f>
        <v>172992.08</v>
      </c>
      <c r="L146" s="39">
        <f t="shared" si="94"/>
        <v>0</v>
      </c>
      <c r="M146" s="39">
        <f t="shared" si="94"/>
        <v>172992.08</v>
      </c>
      <c r="N146" s="39">
        <f t="shared" si="94"/>
        <v>0</v>
      </c>
      <c r="O146" s="39" t="s">
        <v>47</v>
      </c>
      <c r="P146" s="39">
        <f t="shared" ref="P146:Q149" si="95">P151+P156+P161+P166+P171</f>
        <v>197481.87</v>
      </c>
      <c r="Q146" s="39">
        <f t="shared" si="95"/>
        <v>197481.87</v>
      </c>
      <c r="R146" s="39">
        <f t="shared" si="94"/>
        <v>172992.08</v>
      </c>
      <c r="S146" s="39">
        <f t="shared" si="94"/>
        <v>0</v>
      </c>
      <c r="T146" s="50">
        <f t="shared" si="94"/>
        <v>172992.08</v>
      </c>
      <c r="U146" s="39">
        <f t="shared" ref="U146:X149" si="96">U151+U156+U161+U166+U171</f>
        <v>0</v>
      </c>
      <c r="V146" s="39">
        <f t="shared" si="96"/>
        <v>4081.63</v>
      </c>
      <c r="W146" s="39">
        <f t="shared" si="96"/>
        <v>0</v>
      </c>
      <c r="X146" s="50">
        <f t="shared" si="96"/>
        <v>4081.63</v>
      </c>
      <c r="Y146" s="39">
        <f t="shared" ref="Y146:AF149" si="97">Y151+Y156+Y161+Y166+Y171</f>
        <v>0</v>
      </c>
      <c r="Z146" s="39">
        <f t="shared" si="97"/>
        <v>20408.16</v>
      </c>
      <c r="AA146" s="39">
        <f t="shared" si="97"/>
        <v>0</v>
      </c>
      <c r="AB146" s="50">
        <f t="shared" si="97"/>
        <v>20408.16</v>
      </c>
      <c r="AC146" s="39">
        <f t="shared" si="97"/>
        <v>0</v>
      </c>
      <c r="AD146" s="39">
        <f t="shared" si="97"/>
        <v>0</v>
      </c>
      <c r="AE146" s="39">
        <f t="shared" si="97"/>
        <v>0</v>
      </c>
      <c r="AF146" s="50">
        <f t="shared" si="97"/>
        <v>0</v>
      </c>
      <c r="AG146" s="39">
        <f t="shared" ref="AG146:AK149" si="98">AG151+AG156+AG161+AG166+AG171</f>
        <v>0</v>
      </c>
      <c r="AH146" s="39">
        <f t="shared" si="98"/>
        <v>0</v>
      </c>
      <c r="AI146" s="39">
        <f t="shared" si="98"/>
        <v>0</v>
      </c>
      <c r="AJ146" s="50">
        <f t="shared" si="98"/>
        <v>0</v>
      </c>
      <c r="AK146" s="39">
        <f t="shared" si="98"/>
        <v>0</v>
      </c>
      <c r="AL146" s="109"/>
      <c r="AM146" s="109"/>
      <c r="AN146" s="109"/>
      <c r="AO146" s="109"/>
      <c r="AP146" s="109"/>
      <c r="AQ146" s="109"/>
      <c r="AR146" s="109"/>
      <c r="AS146" s="109"/>
      <c r="AT146" s="109"/>
      <c r="AU146" s="109"/>
      <c r="AV146" s="109"/>
      <c r="AW146" s="109"/>
      <c r="AX146" s="109"/>
      <c r="AY146" s="109"/>
    </row>
    <row r="147" spans="1:52" ht="15" customHeight="1">
      <c r="A147" s="157"/>
      <c r="B147" s="166"/>
      <c r="C147" s="168"/>
      <c r="D147" s="100"/>
      <c r="E147" s="100"/>
      <c r="F147" s="100"/>
      <c r="G147" s="106"/>
      <c r="H147" s="41" t="s">
        <v>56</v>
      </c>
      <c r="I147" s="39">
        <f t="shared" si="48"/>
        <v>1000000</v>
      </c>
      <c r="J147" s="39">
        <f t="shared" si="49"/>
        <v>1000000</v>
      </c>
      <c r="K147" s="39">
        <f>K152+K157+K162+K167+K172</f>
        <v>500000</v>
      </c>
      <c r="L147" s="39">
        <f>L152+L157+L162+L167+L172</f>
        <v>0</v>
      </c>
      <c r="M147" s="39">
        <f>M152+M157+M162+M167+M172</f>
        <v>500000</v>
      </c>
      <c r="N147" s="39">
        <f>N152+N157+N162+N167+N172</f>
        <v>0</v>
      </c>
      <c r="O147" s="39" t="s">
        <v>56</v>
      </c>
      <c r="P147" s="39">
        <f t="shared" si="95"/>
        <v>1700000</v>
      </c>
      <c r="Q147" s="39">
        <f t="shared" si="95"/>
        <v>1700000</v>
      </c>
      <c r="R147" s="39">
        <f t="shared" ref="R147:T149" si="99">R152+R157+R162+R167+R172</f>
        <v>500000</v>
      </c>
      <c r="S147" s="39">
        <f t="shared" si="99"/>
        <v>0</v>
      </c>
      <c r="T147" s="50">
        <f t="shared" si="99"/>
        <v>500000</v>
      </c>
      <c r="U147" s="39">
        <f t="shared" si="96"/>
        <v>0</v>
      </c>
      <c r="V147" s="39">
        <f t="shared" si="96"/>
        <v>200000</v>
      </c>
      <c r="W147" s="39">
        <f t="shared" si="96"/>
        <v>0</v>
      </c>
      <c r="X147" s="50">
        <f t="shared" si="96"/>
        <v>200000</v>
      </c>
      <c r="Y147" s="39">
        <f t="shared" si="97"/>
        <v>0</v>
      </c>
      <c r="Z147" s="39">
        <f t="shared" si="97"/>
        <v>1000000</v>
      </c>
      <c r="AA147" s="39">
        <f t="shared" si="97"/>
        <v>0</v>
      </c>
      <c r="AB147" s="50">
        <f t="shared" si="97"/>
        <v>1000000</v>
      </c>
      <c r="AC147" s="39">
        <f t="shared" si="97"/>
        <v>0</v>
      </c>
      <c r="AD147" s="39">
        <f t="shared" si="97"/>
        <v>0</v>
      </c>
      <c r="AE147" s="39">
        <f t="shared" si="97"/>
        <v>0</v>
      </c>
      <c r="AF147" s="50">
        <f t="shared" si="97"/>
        <v>0</v>
      </c>
      <c r="AG147" s="39">
        <f t="shared" si="98"/>
        <v>0</v>
      </c>
      <c r="AH147" s="39">
        <f t="shared" si="98"/>
        <v>0</v>
      </c>
      <c r="AI147" s="39">
        <f t="shared" si="98"/>
        <v>0</v>
      </c>
      <c r="AJ147" s="50">
        <f t="shared" si="98"/>
        <v>0</v>
      </c>
      <c r="AK147" s="39">
        <f t="shared" si="98"/>
        <v>0</v>
      </c>
      <c r="AL147" s="109"/>
      <c r="AM147" s="109"/>
      <c r="AN147" s="109"/>
      <c r="AO147" s="109"/>
      <c r="AP147" s="109"/>
      <c r="AQ147" s="109"/>
      <c r="AR147" s="109"/>
      <c r="AS147" s="109"/>
      <c r="AT147" s="109"/>
      <c r="AU147" s="109"/>
      <c r="AV147" s="109"/>
      <c r="AW147" s="109"/>
      <c r="AX147" s="109"/>
      <c r="AY147" s="109"/>
    </row>
    <row r="148" spans="1:52" ht="15" customHeight="1">
      <c r="A148" s="157"/>
      <c r="B148" s="166"/>
      <c r="C148" s="168"/>
      <c r="D148" s="100"/>
      <c r="E148" s="100"/>
      <c r="F148" s="100"/>
      <c r="G148" s="106"/>
      <c r="H148" s="41" t="s">
        <v>48</v>
      </c>
      <c r="I148" s="39">
        <f t="shared" si="48"/>
        <v>0</v>
      </c>
      <c r="J148" s="39">
        <f t="shared" si="49"/>
        <v>0</v>
      </c>
      <c r="K148" s="39">
        <f t="shared" ref="K148:N149" si="100">K153+K158+K163+K168+K173</f>
        <v>0</v>
      </c>
      <c r="L148" s="39">
        <f t="shared" si="100"/>
        <v>0</v>
      </c>
      <c r="M148" s="39">
        <f t="shared" si="100"/>
        <v>0</v>
      </c>
      <c r="N148" s="39">
        <f t="shared" si="100"/>
        <v>0</v>
      </c>
      <c r="O148" s="39" t="s">
        <v>48</v>
      </c>
      <c r="P148" s="39">
        <f t="shared" si="95"/>
        <v>0</v>
      </c>
      <c r="Q148" s="39">
        <f t="shared" si="95"/>
        <v>0</v>
      </c>
      <c r="R148" s="39">
        <f t="shared" si="99"/>
        <v>0</v>
      </c>
      <c r="S148" s="39">
        <f t="shared" si="99"/>
        <v>0</v>
      </c>
      <c r="T148" s="50">
        <f t="shared" si="99"/>
        <v>0</v>
      </c>
      <c r="U148" s="39">
        <f t="shared" si="96"/>
        <v>0</v>
      </c>
      <c r="V148" s="39">
        <f t="shared" si="96"/>
        <v>0</v>
      </c>
      <c r="W148" s="39">
        <f t="shared" si="96"/>
        <v>0</v>
      </c>
      <c r="X148" s="50">
        <f t="shared" si="96"/>
        <v>0</v>
      </c>
      <c r="Y148" s="39">
        <f t="shared" si="97"/>
        <v>0</v>
      </c>
      <c r="Z148" s="39">
        <f t="shared" si="97"/>
        <v>0</v>
      </c>
      <c r="AA148" s="39">
        <f t="shared" si="97"/>
        <v>0</v>
      </c>
      <c r="AB148" s="50">
        <f t="shared" si="97"/>
        <v>0</v>
      </c>
      <c r="AC148" s="39">
        <f t="shared" si="97"/>
        <v>0</v>
      </c>
      <c r="AD148" s="39">
        <f t="shared" si="97"/>
        <v>0</v>
      </c>
      <c r="AE148" s="39">
        <f t="shared" si="97"/>
        <v>0</v>
      </c>
      <c r="AF148" s="50">
        <f t="shared" si="97"/>
        <v>0</v>
      </c>
      <c r="AG148" s="39">
        <f t="shared" si="98"/>
        <v>0</v>
      </c>
      <c r="AH148" s="39">
        <f t="shared" si="98"/>
        <v>0</v>
      </c>
      <c r="AI148" s="39">
        <f t="shared" si="98"/>
        <v>0</v>
      </c>
      <c r="AJ148" s="50">
        <f t="shared" si="98"/>
        <v>0</v>
      </c>
      <c r="AK148" s="39">
        <f t="shared" si="98"/>
        <v>0</v>
      </c>
      <c r="AL148" s="109"/>
      <c r="AM148" s="109"/>
      <c r="AN148" s="109"/>
      <c r="AO148" s="109"/>
      <c r="AP148" s="109"/>
      <c r="AQ148" s="109"/>
      <c r="AR148" s="109"/>
      <c r="AS148" s="109"/>
      <c r="AT148" s="109"/>
      <c r="AU148" s="109"/>
      <c r="AV148" s="109"/>
      <c r="AW148" s="109"/>
      <c r="AX148" s="109"/>
      <c r="AY148" s="109"/>
    </row>
    <row r="149" spans="1:52" ht="15" customHeight="1">
      <c r="A149" s="157"/>
      <c r="B149" s="166"/>
      <c r="C149" s="150"/>
      <c r="D149" s="101"/>
      <c r="E149" s="101"/>
      <c r="F149" s="101"/>
      <c r="G149" s="107"/>
      <c r="H149" s="41" t="s">
        <v>49</v>
      </c>
      <c r="I149" s="39">
        <f t="shared" ref="I149:I224" si="101">K149+R149</f>
        <v>0</v>
      </c>
      <c r="J149" s="39">
        <f t="shared" ref="J149:J224" si="102">M149+T149</f>
        <v>0</v>
      </c>
      <c r="K149" s="39">
        <f t="shared" si="100"/>
        <v>0</v>
      </c>
      <c r="L149" s="39">
        <f t="shared" si="100"/>
        <v>0</v>
      </c>
      <c r="M149" s="39">
        <f t="shared" si="100"/>
        <v>0</v>
      </c>
      <c r="N149" s="39">
        <f t="shared" si="100"/>
        <v>0</v>
      </c>
      <c r="O149" s="39" t="s">
        <v>49</v>
      </c>
      <c r="P149" s="39">
        <f t="shared" si="95"/>
        <v>0</v>
      </c>
      <c r="Q149" s="39">
        <f t="shared" si="95"/>
        <v>0</v>
      </c>
      <c r="R149" s="39">
        <f t="shared" si="99"/>
        <v>0</v>
      </c>
      <c r="S149" s="39">
        <f t="shared" si="99"/>
        <v>0</v>
      </c>
      <c r="T149" s="50">
        <f t="shared" si="99"/>
        <v>0</v>
      </c>
      <c r="U149" s="39">
        <f t="shared" si="96"/>
        <v>0</v>
      </c>
      <c r="V149" s="39">
        <f t="shared" si="96"/>
        <v>0</v>
      </c>
      <c r="W149" s="39">
        <f t="shared" si="96"/>
        <v>0</v>
      </c>
      <c r="X149" s="50">
        <f t="shared" si="96"/>
        <v>0</v>
      </c>
      <c r="Y149" s="39">
        <f t="shared" si="97"/>
        <v>0</v>
      </c>
      <c r="Z149" s="39">
        <f t="shared" si="97"/>
        <v>0</v>
      </c>
      <c r="AA149" s="39">
        <f t="shared" si="97"/>
        <v>0</v>
      </c>
      <c r="AB149" s="50">
        <f t="shared" si="97"/>
        <v>0</v>
      </c>
      <c r="AC149" s="39">
        <f t="shared" si="97"/>
        <v>0</v>
      </c>
      <c r="AD149" s="39">
        <f t="shared" si="97"/>
        <v>0</v>
      </c>
      <c r="AE149" s="39">
        <f t="shared" si="97"/>
        <v>0</v>
      </c>
      <c r="AF149" s="50">
        <f t="shared" si="97"/>
        <v>0</v>
      </c>
      <c r="AG149" s="39">
        <f t="shared" si="98"/>
        <v>0</v>
      </c>
      <c r="AH149" s="39">
        <f t="shared" si="98"/>
        <v>0</v>
      </c>
      <c r="AI149" s="39">
        <f t="shared" si="98"/>
        <v>0</v>
      </c>
      <c r="AJ149" s="50">
        <f t="shared" si="98"/>
        <v>0</v>
      </c>
      <c r="AK149" s="39">
        <f t="shared" si="98"/>
        <v>0</v>
      </c>
      <c r="AL149" s="110"/>
      <c r="AM149" s="110"/>
      <c r="AN149" s="110"/>
      <c r="AO149" s="110"/>
      <c r="AP149" s="110"/>
      <c r="AQ149" s="110"/>
      <c r="AR149" s="110"/>
      <c r="AS149" s="110"/>
      <c r="AT149" s="110"/>
      <c r="AU149" s="110"/>
      <c r="AV149" s="110"/>
      <c r="AW149" s="110"/>
      <c r="AX149" s="110"/>
      <c r="AY149" s="110"/>
    </row>
    <row r="150" spans="1:52" ht="45">
      <c r="A150" s="157" t="s">
        <v>152</v>
      </c>
      <c r="B150" s="159" t="s">
        <v>153</v>
      </c>
      <c r="C150" s="161" t="s">
        <v>92</v>
      </c>
      <c r="D150" s="99">
        <v>21</v>
      </c>
      <c r="E150" s="99" t="s">
        <v>58</v>
      </c>
      <c r="F150" s="99">
        <v>5</v>
      </c>
      <c r="G150" s="105" t="s">
        <v>97</v>
      </c>
      <c r="H150" s="41" t="s">
        <v>20</v>
      </c>
      <c r="I150" s="39">
        <f t="shared" si="101"/>
        <v>325576</v>
      </c>
      <c r="J150" s="39">
        <f t="shared" si="102"/>
        <v>325576</v>
      </c>
      <c r="K150" s="39">
        <f t="shared" ref="K150:T150" si="103">K151+K152+K153+K154</f>
        <v>162788</v>
      </c>
      <c r="L150" s="39">
        <f t="shared" si="103"/>
        <v>0</v>
      </c>
      <c r="M150" s="39">
        <f t="shared" si="103"/>
        <v>162788</v>
      </c>
      <c r="N150" s="39">
        <f t="shared" si="103"/>
        <v>0</v>
      </c>
      <c r="O150" s="39" t="s">
        <v>20</v>
      </c>
      <c r="P150" s="39">
        <f>P151+P152+P153+P154</f>
        <v>162788</v>
      </c>
      <c r="Q150" s="39">
        <f>Q151+Q152+Q153+Q154</f>
        <v>162788</v>
      </c>
      <c r="R150" s="39">
        <f t="shared" si="103"/>
        <v>162788</v>
      </c>
      <c r="S150" s="39">
        <f t="shared" si="103"/>
        <v>0</v>
      </c>
      <c r="T150" s="50">
        <f t="shared" si="103"/>
        <v>162788</v>
      </c>
      <c r="U150" s="39">
        <f t="shared" ref="U150:AK150" si="104">U151+U152+U153+U154</f>
        <v>0</v>
      </c>
      <c r="V150" s="39">
        <f t="shared" si="104"/>
        <v>0</v>
      </c>
      <c r="W150" s="39">
        <f t="shared" si="104"/>
        <v>0</v>
      </c>
      <c r="X150" s="50">
        <f t="shared" si="104"/>
        <v>0</v>
      </c>
      <c r="Y150" s="39">
        <f t="shared" si="104"/>
        <v>0</v>
      </c>
      <c r="Z150" s="39">
        <f t="shared" si="104"/>
        <v>0</v>
      </c>
      <c r="AA150" s="39">
        <f t="shared" si="104"/>
        <v>0</v>
      </c>
      <c r="AB150" s="50">
        <f t="shared" si="104"/>
        <v>0</v>
      </c>
      <c r="AC150" s="39">
        <f t="shared" si="104"/>
        <v>0</v>
      </c>
      <c r="AD150" s="39">
        <f t="shared" si="104"/>
        <v>0</v>
      </c>
      <c r="AE150" s="39">
        <f t="shared" si="104"/>
        <v>0</v>
      </c>
      <c r="AF150" s="50">
        <f t="shared" si="104"/>
        <v>0</v>
      </c>
      <c r="AG150" s="39">
        <f t="shared" si="104"/>
        <v>0</v>
      </c>
      <c r="AH150" s="39">
        <f t="shared" si="104"/>
        <v>0</v>
      </c>
      <c r="AI150" s="39">
        <f t="shared" si="104"/>
        <v>0</v>
      </c>
      <c r="AJ150" s="50">
        <f t="shared" si="104"/>
        <v>0</v>
      </c>
      <c r="AK150" s="39">
        <f t="shared" si="104"/>
        <v>0</v>
      </c>
      <c r="AL150" s="154" t="s">
        <v>158</v>
      </c>
      <c r="AM150" s="96" t="s">
        <v>63</v>
      </c>
      <c r="AN150" s="96">
        <f>AX150</f>
        <v>45</v>
      </c>
      <c r="AO150" s="96">
        <f>AY150</f>
        <v>45</v>
      </c>
      <c r="AP150" s="96">
        <v>25</v>
      </c>
      <c r="AQ150" s="96">
        <v>23</v>
      </c>
      <c r="AR150" s="96">
        <v>30</v>
      </c>
      <c r="AS150" s="96">
        <v>20</v>
      </c>
      <c r="AT150" s="112">
        <v>29</v>
      </c>
      <c r="AU150" s="96">
        <v>27</v>
      </c>
      <c r="AV150" s="112">
        <v>40</v>
      </c>
      <c r="AW150" s="96">
        <v>40</v>
      </c>
      <c r="AX150" s="112">
        <v>45</v>
      </c>
      <c r="AY150" s="96">
        <v>45</v>
      </c>
      <c r="AZ150" s="40" t="s">
        <v>179</v>
      </c>
    </row>
    <row r="151" spans="1:52">
      <c r="A151" s="157"/>
      <c r="B151" s="160"/>
      <c r="C151" s="161"/>
      <c r="D151" s="100"/>
      <c r="E151" s="100"/>
      <c r="F151" s="100"/>
      <c r="G151" s="106"/>
      <c r="H151" s="41" t="s">
        <v>47</v>
      </c>
      <c r="I151" s="39">
        <f t="shared" si="101"/>
        <v>325576</v>
      </c>
      <c r="J151" s="39">
        <f t="shared" si="102"/>
        <v>325576</v>
      </c>
      <c r="K151" s="39">
        <v>162788</v>
      </c>
      <c r="L151" s="39">
        <v>0</v>
      </c>
      <c r="M151" s="39">
        <v>162788</v>
      </c>
      <c r="N151" s="39">
        <v>0</v>
      </c>
      <c r="O151" s="39" t="s">
        <v>47</v>
      </c>
      <c r="P151" s="39">
        <f>R151+V151+Z151+AH151</f>
        <v>162788</v>
      </c>
      <c r="Q151" s="39">
        <f>T151+X151+AB151+AJ151</f>
        <v>162788</v>
      </c>
      <c r="R151" s="39">
        <v>162788</v>
      </c>
      <c r="S151" s="39">
        <v>0</v>
      </c>
      <c r="T151" s="39">
        <v>162788</v>
      </c>
      <c r="U151" s="39">
        <v>0</v>
      </c>
      <c r="V151" s="39">
        <v>0</v>
      </c>
      <c r="W151" s="39">
        <v>0</v>
      </c>
      <c r="X151" s="50">
        <v>0</v>
      </c>
      <c r="Y151" s="39">
        <v>0</v>
      </c>
      <c r="Z151" s="39">
        <v>0</v>
      </c>
      <c r="AA151" s="39">
        <v>0</v>
      </c>
      <c r="AB151" s="50">
        <v>0</v>
      </c>
      <c r="AC151" s="39">
        <v>0</v>
      </c>
      <c r="AD151" s="39">
        <v>0</v>
      </c>
      <c r="AE151" s="39">
        <v>0</v>
      </c>
      <c r="AF151" s="50">
        <v>0</v>
      </c>
      <c r="AG151" s="39">
        <v>0</v>
      </c>
      <c r="AH151" s="39">
        <v>0</v>
      </c>
      <c r="AI151" s="39">
        <v>0</v>
      </c>
      <c r="AJ151" s="50">
        <v>0</v>
      </c>
      <c r="AK151" s="39">
        <v>0</v>
      </c>
      <c r="AL151" s="155"/>
      <c r="AM151" s="97"/>
      <c r="AN151" s="97"/>
      <c r="AO151" s="97"/>
      <c r="AP151" s="97"/>
      <c r="AQ151" s="97"/>
      <c r="AR151" s="97"/>
      <c r="AS151" s="97"/>
      <c r="AT151" s="112"/>
      <c r="AU151" s="97"/>
      <c r="AV151" s="112"/>
      <c r="AW151" s="97"/>
      <c r="AX151" s="112"/>
      <c r="AY151" s="97"/>
    </row>
    <row r="152" spans="1:52">
      <c r="A152" s="157"/>
      <c r="B152" s="160"/>
      <c r="C152" s="161"/>
      <c r="D152" s="100"/>
      <c r="E152" s="100"/>
      <c r="F152" s="100"/>
      <c r="G152" s="106"/>
      <c r="H152" s="41" t="s">
        <v>56</v>
      </c>
      <c r="I152" s="39">
        <f t="shared" si="101"/>
        <v>0</v>
      </c>
      <c r="J152" s="39">
        <f t="shared" si="102"/>
        <v>0</v>
      </c>
      <c r="K152" s="39">
        <v>0</v>
      </c>
      <c r="L152" s="39">
        <v>0</v>
      </c>
      <c r="M152" s="39">
        <v>0</v>
      </c>
      <c r="N152" s="39">
        <v>0</v>
      </c>
      <c r="O152" s="39" t="s">
        <v>56</v>
      </c>
      <c r="P152" s="39">
        <f>R152+V152+Z152+AH152</f>
        <v>0</v>
      </c>
      <c r="Q152" s="39">
        <f>T152+X152+AB152+AJ152</f>
        <v>0</v>
      </c>
      <c r="R152" s="39">
        <v>0</v>
      </c>
      <c r="S152" s="39">
        <v>0</v>
      </c>
      <c r="T152" s="39">
        <v>0</v>
      </c>
      <c r="U152" s="39">
        <v>0</v>
      </c>
      <c r="V152" s="39">
        <v>0</v>
      </c>
      <c r="W152" s="39">
        <v>0</v>
      </c>
      <c r="X152" s="50">
        <v>0</v>
      </c>
      <c r="Y152" s="39">
        <v>0</v>
      </c>
      <c r="Z152" s="39">
        <v>0</v>
      </c>
      <c r="AA152" s="39">
        <v>0</v>
      </c>
      <c r="AB152" s="50">
        <v>0</v>
      </c>
      <c r="AC152" s="39">
        <v>0</v>
      </c>
      <c r="AD152" s="39">
        <v>0</v>
      </c>
      <c r="AE152" s="39">
        <v>0</v>
      </c>
      <c r="AF152" s="50">
        <v>0</v>
      </c>
      <c r="AG152" s="39">
        <v>0</v>
      </c>
      <c r="AH152" s="39">
        <v>0</v>
      </c>
      <c r="AI152" s="39">
        <v>0</v>
      </c>
      <c r="AJ152" s="50">
        <v>0</v>
      </c>
      <c r="AK152" s="39">
        <v>0</v>
      </c>
      <c r="AL152" s="155"/>
      <c r="AM152" s="97"/>
      <c r="AN152" s="97"/>
      <c r="AO152" s="97"/>
      <c r="AP152" s="97"/>
      <c r="AQ152" s="97"/>
      <c r="AR152" s="97"/>
      <c r="AS152" s="97"/>
      <c r="AT152" s="112"/>
      <c r="AU152" s="97"/>
      <c r="AV152" s="112"/>
      <c r="AW152" s="97"/>
      <c r="AX152" s="112"/>
      <c r="AY152" s="97"/>
    </row>
    <row r="153" spans="1:52" ht="15" customHeight="1">
      <c r="A153" s="157"/>
      <c r="B153" s="160"/>
      <c r="C153" s="161"/>
      <c r="D153" s="100"/>
      <c r="E153" s="100"/>
      <c r="F153" s="100"/>
      <c r="G153" s="106"/>
      <c r="H153" s="41" t="s">
        <v>48</v>
      </c>
      <c r="I153" s="39">
        <f t="shared" si="101"/>
        <v>0</v>
      </c>
      <c r="J153" s="39">
        <f t="shared" si="102"/>
        <v>0</v>
      </c>
      <c r="K153" s="39">
        <v>0</v>
      </c>
      <c r="L153" s="39">
        <v>0</v>
      </c>
      <c r="M153" s="39">
        <v>0</v>
      </c>
      <c r="N153" s="39">
        <v>0</v>
      </c>
      <c r="O153" s="39" t="s">
        <v>48</v>
      </c>
      <c r="P153" s="39">
        <f>R153+V153+Z153+AH153</f>
        <v>0</v>
      </c>
      <c r="Q153" s="39">
        <f>T153+X153+AB153+AJ153</f>
        <v>0</v>
      </c>
      <c r="R153" s="39">
        <v>0</v>
      </c>
      <c r="S153" s="39">
        <v>0</v>
      </c>
      <c r="T153" s="39">
        <v>0</v>
      </c>
      <c r="U153" s="39">
        <v>0</v>
      </c>
      <c r="V153" s="39">
        <v>0</v>
      </c>
      <c r="W153" s="39">
        <v>0</v>
      </c>
      <c r="X153" s="50">
        <v>0</v>
      </c>
      <c r="Y153" s="39">
        <v>0</v>
      </c>
      <c r="Z153" s="39">
        <v>0</v>
      </c>
      <c r="AA153" s="39">
        <v>0</v>
      </c>
      <c r="AB153" s="50">
        <v>0</v>
      </c>
      <c r="AC153" s="39">
        <v>0</v>
      </c>
      <c r="AD153" s="39">
        <v>0</v>
      </c>
      <c r="AE153" s="39">
        <v>0</v>
      </c>
      <c r="AF153" s="50">
        <v>0</v>
      </c>
      <c r="AG153" s="39">
        <v>0</v>
      </c>
      <c r="AH153" s="39">
        <v>0</v>
      </c>
      <c r="AI153" s="39">
        <v>0</v>
      </c>
      <c r="AJ153" s="50">
        <v>0</v>
      </c>
      <c r="AK153" s="39">
        <v>0</v>
      </c>
      <c r="AL153" s="155"/>
      <c r="AM153" s="97"/>
      <c r="AN153" s="97"/>
      <c r="AO153" s="97"/>
      <c r="AP153" s="97"/>
      <c r="AQ153" s="97"/>
      <c r="AR153" s="97"/>
      <c r="AS153" s="97"/>
      <c r="AT153" s="112"/>
      <c r="AU153" s="97"/>
      <c r="AV153" s="112"/>
      <c r="AW153" s="97"/>
      <c r="AX153" s="112"/>
      <c r="AY153" s="97"/>
    </row>
    <row r="154" spans="1:52" ht="15" customHeight="1">
      <c r="A154" s="157"/>
      <c r="B154" s="162"/>
      <c r="C154" s="161"/>
      <c r="D154" s="101"/>
      <c r="E154" s="101"/>
      <c r="F154" s="101"/>
      <c r="G154" s="107"/>
      <c r="H154" s="41" t="s">
        <v>49</v>
      </c>
      <c r="I154" s="39">
        <f t="shared" si="101"/>
        <v>0</v>
      </c>
      <c r="J154" s="39">
        <f t="shared" si="102"/>
        <v>0</v>
      </c>
      <c r="K154" s="39">
        <v>0</v>
      </c>
      <c r="L154" s="39">
        <v>0</v>
      </c>
      <c r="M154" s="39">
        <v>0</v>
      </c>
      <c r="N154" s="39">
        <v>0</v>
      </c>
      <c r="O154" s="39" t="s">
        <v>49</v>
      </c>
      <c r="P154" s="39">
        <f>R154+V154+Z154+AH154</f>
        <v>0</v>
      </c>
      <c r="Q154" s="39">
        <f>T154+X154+AB154+AJ154</f>
        <v>0</v>
      </c>
      <c r="R154" s="39">
        <v>0</v>
      </c>
      <c r="S154" s="39">
        <v>0</v>
      </c>
      <c r="T154" s="39">
        <v>0</v>
      </c>
      <c r="U154" s="39">
        <v>0</v>
      </c>
      <c r="V154" s="39">
        <v>0</v>
      </c>
      <c r="W154" s="39">
        <v>0</v>
      </c>
      <c r="X154" s="50">
        <v>0</v>
      </c>
      <c r="Y154" s="39">
        <v>0</v>
      </c>
      <c r="Z154" s="39">
        <v>0</v>
      </c>
      <c r="AA154" s="39">
        <v>0</v>
      </c>
      <c r="AB154" s="50">
        <v>0</v>
      </c>
      <c r="AC154" s="39">
        <v>0</v>
      </c>
      <c r="AD154" s="39">
        <v>0</v>
      </c>
      <c r="AE154" s="39">
        <v>0</v>
      </c>
      <c r="AF154" s="50">
        <v>0</v>
      </c>
      <c r="AG154" s="39">
        <v>0</v>
      </c>
      <c r="AH154" s="39">
        <v>0</v>
      </c>
      <c r="AI154" s="39">
        <v>0</v>
      </c>
      <c r="AJ154" s="50">
        <v>0</v>
      </c>
      <c r="AK154" s="39">
        <v>0</v>
      </c>
      <c r="AL154" s="156"/>
      <c r="AM154" s="98"/>
      <c r="AN154" s="98"/>
      <c r="AO154" s="98"/>
      <c r="AP154" s="98"/>
      <c r="AQ154" s="98"/>
      <c r="AR154" s="98"/>
      <c r="AS154" s="98"/>
      <c r="AT154" s="112"/>
      <c r="AU154" s="98"/>
      <c r="AV154" s="112"/>
      <c r="AW154" s="98"/>
      <c r="AX154" s="112"/>
      <c r="AY154" s="98"/>
    </row>
    <row r="155" spans="1:52" ht="25.5" customHeight="1">
      <c r="A155" s="157" t="s">
        <v>154</v>
      </c>
      <c r="B155" s="159" t="s">
        <v>155</v>
      </c>
      <c r="C155" s="161" t="s">
        <v>92</v>
      </c>
      <c r="D155" s="99">
        <v>21</v>
      </c>
      <c r="E155" s="99">
        <v>1</v>
      </c>
      <c r="F155" s="99">
        <v>5</v>
      </c>
      <c r="G155" s="105" t="s">
        <v>61</v>
      </c>
      <c r="H155" s="41" t="s">
        <v>20</v>
      </c>
      <c r="I155" s="39">
        <f t="shared" si="101"/>
        <v>0</v>
      </c>
      <c r="J155" s="39">
        <f t="shared" si="102"/>
        <v>0</v>
      </c>
      <c r="K155" s="39">
        <f t="shared" ref="K155:T155" si="105">K156+K157+K158+K159</f>
        <v>0</v>
      </c>
      <c r="L155" s="39">
        <f t="shared" si="105"/>
        <v>0</v>
      </c>
      <c r="M155" s="39">
        <f t="shared" si="105"/>
        <v>0</v>
      </c>
      <c r="N155" s="39">
        <f t="shared" si="105"/>
        <v>0</v>
      </c>
      <c r="O155" s="39" t="s">
        <v>20</v>
      </c>
      <c r="P155" s="39">
        <f>P156+P157+P158+P159</f>
        <v>0</v>
      </c>
      <c r="Q155" s="39">
        <f>Q156+Q157+Q158+Q159</f>
        <v>0</v>
      </c>
      <c r="R155" s="39">
        <f t="shared" si="105"/>
        <v>0</v>
      </c>
      <c r="S155" s="39">
        <f t="shared" si="105"/>
        <v>0</v>
      </c>
      <c r="T155" s="50">
        <f t="shared" si="105"/>
        <v>0</v>
      </c>
      <c r="U155" s="39">
        <f t="shared" ref="U155:AK155" si="106">U156+U157+U158+U159</f>
        <v>0</v>
      </c>
      <c r="V155" s="39">
        <f t="shared" si="106"/>
        <v>0</v>
      </c>
      <c r="W155" s="39">
        <f t="shared" si="106"/>
        <v>0</v>
      </c>
      <c r="X155" s="50">
        <f t="shared" si="106"/>
        <v>0</v>
      </c>
      <c r="Y155" s="39">
        <f t="shared" si="106"/>
        <v>0</v>
      </c>
      <c r="Z155" s="39">
        <f t="shared" si="106"/>
        <v>0</v>
      </c>
      <c r="AA155" s="39">
        <f t="shared" si="106"/>
        <v>0</v>
      </c>
      <c r="AB155" s="50">
        <f t="shared" si="106"/>
        <v>0</v>
      </c>
      <c r="AC155" s="39">
        <f t="shared" si="106"/>
        <v>0</v>
      </c>
      <c r="AD155" s="39">
        <f t="shared" si="106"/>
        <v>0</v>
      </c>
      <c r="AE155" s="39">
        <f t="shared" si="106"/>
        <v>0</v>
      </c>
      <c r="AF155" s="50">
        <f t="shared" si="106"/>
        <v>0</v>
      </c>
      <c r="AG155" s="39">
        <f t="shared" si="106"/>
        <v>0</v>
      </c>
      <c r="AH155" s="39">
        <f t="shared" si="106"/>
        <v>0</v>
      </c>
      <c r="AI155" s="39">
        <f t="shared" si="106"/>
        <v>0</v>
      </c>
      <c r="AJ155" s="50">
        <f t="shared" si="106"/>
        <v>0</v>
      </c>
      <c r="AK155" s="39">
        <f t="shared" si="106"/>
        <v>0</v>
      </c>
      <c r="AL155" s="154" t="s">
        <v>159</v>
      </c>
      <c r="AM155" s="96" t="s">
        <v>63</v>
      </c>
      <c r="AN155" s="96">
        <f>AX155</f>
        <v>20</v>
      </c>
      <c r="AO155" s="96">
        <f>AY155</f>
        <v>28</v>
      </c>
      <c r="AP155" s="96">
        <v>15</v>
      </c>
      <c r="AQ155" s="96">
        <v>113</v>
      </c>
      <c r="AR155" s="96">
        <v>15</v>
      </c>
      <c r="AS155" s="96">
        <v>81</v>
      </c>
      <c r="AT155" s="112">
        <v>20</v>
      </c>
      <c r="AU155" s="96">
        <v>27</v>
      </c>
      <c r="AV155" s="112">
        <v>20</v>
      </c>
      <c r="AW155" s="96">
        <v>37</v>
      </c>
      <c r="AX155" s="112">
        <v>20</v>
      </c>
      <c r="AY155" s="96">
        <v>28</v>
      </c>
      <c r="AZ155" s="40" t="s">
        <v>179</v>
      </c>
    </row>
    <row r="156" spans="1:52">
      <c r="A156" s="157"/>
      <c r="B156" s="160"/>
      <c r="C156" s="161"/>
      <c r="D156" s="100"/>
      <c r="E156" s="100"/>
      <c r="F156" s="100"/>
      <c r="G156" s="106"/>
      <c r="H156" s="41" t="s">
        <v>47</v>
      </c>
      <c r="I156" s="39">
        <f t="shared" si="101"/>
        <v>0</v>
      </c>
      <c r="J156" s="39">
        <f t="shared" si="102"/>
        <v>0</v>
      </c>
      <c r="K156" s="39">
        <v>0</v>
      </c>
      <c r="L156" s="39">
        <v>0</v>
      </c>
      <c r="M156" s="39">
        <v>0</v>
      </c>
      <c r="N156" s="39">
        <v>0</v>
      </c>
      <c r="O156" s="39" t="s">
        <v>47</v>
      </c>
      <c r="P156" s="39">
        <f>R156+V156+Z156+AH156</f>
        <v>0</v>
      </c>
      <c r="Q156" s="39">
        <f>T156+X156+AB156+AJ156</f>
        <v>0</v>
      </c>
      <c r="R156" s="39">
        <v>0</v>
      </c>
      <c r="S156" s="39">
        <v>0</v>
      </c>
      <c r="T156" s="39">
        <v>0</v>
      </c>
      <c r="U156" s="39">
        <v>0</v>
      </c>
      <c r="V156" s="39">
        <v>0</v>
      </c>
      <c r="W156" s="39">
        <v>0</v>
      </c>
      <c r="X156" s="50">
        <v>0</v>
      </c>
      <c r="Y156" s="39">
        <v>0</v>
      </c>
      <c r="Z156" s="39">
        <v>0</v>
      </c>
      <c r="AA156" s="39">
        <v>0</v>
      </c>
      <c r="AB156" s="50">
        <v>0</v>
      </c>
      <c r="AC156" s="39">
        <v>0</v>
      </c>
      <c r="AD156" s="39">
        <v>0</v>
      </c>
      <c r="AE156" s="39">
        <v>0</v>
      </c>
      <c r="AF156" s="50">
        <v>0</v>
      </c>
      <c r="AG156" s="39">
        <v>0</v>
      </c>
      <c r="AH156" s="39">
        <v>0</v>
      </c>
      <c r="AI156" s="39">
        <v>0</v>
      </c>
      <c r="AJ156" s="50">
        <v>0</v>
      </c>
      <c r="AK156" s="39">
        <v>0</v>
      </c>
      <c r="AL156" s="155"/>
      <c r="AM156" s="97"/>
      <c r="AN156" s="97"/>
      <c r="AO156" s="97"/>
      <c r="AP156" s="97"/>
      <c r="AQ156" s="97"/>
      <c r="AR156" s="97"/>
      <c r="AS156" s="97"/>
      <c r="AT156" s="112"/>
      <c r="AU156" s="97"/>
      <c r="AV156" s="112"/>
      <c r="AW156" s="97"/>
      <c r="AX156" s="112"/>
      <c r="AY156" s="97"/>
    </row>
    <row r="157" spans="1:52">
      <c r="A157" s="157"/>
      <c r="B157" s="160"/>
      <c r="C157" s="161"/>
      <c r="D157" s="100"/>
      <c r="E157" s="100"/>
      <c r="F157" s="100"/>
      <c r="G157" s="106"/>
      <c r="H157" s="41" t="s">
        <v>56</v>
      </c>
      <c r="I157" s="39">
        <f t="shared" si="101"/>
        <v>0</v>
      </c>
      <c r="J157" s="39">
        <f t="shared" si="102"/>
        <v>0</v>
      </c>
      <c r="K157" s="39">
        <v>0</v>
      </c>
      <c r="L157" s="39">
        <v>0</v>
      </c>
      <c r="M157" s="39">
        <v>0</v>
      </c>
      <c r="N157" s="39">
        <v>0</v>
      </c>
      <c r="O157" s="39" t="s">
        <v>56</v>
      </c>
      <c r="P157" s="39">
        <f>R157+V157+Z157+AH157</f>
        <v>0</v>
      </c>
      <c r="Q157" s="39">
        <f>T157+X157+AB157+AJ157</f>
        <v>0</v>
      </c>
      <c r="R157" s="39">
        <v>0</v>
      </c>
      <c r="S157" s="39">
        <v>0</v>
      </c>
      <c r="T157" s="39">
        <v>0</v>
      </c>
      <c r="U157" s="39">
        <v>0</v>
      </c>
      <c r="V157" s="39">
        <v>0</v>
      </c>
      <c r="W157" s="39">
        <v>0</v>
      </c>
      <c r="X157" s="50">
        <v>0</v>
      </c>
      <c r="Y157" s="39">
        <v>0</v>
      </c>
      <c r="Z157" s="39">
        <v>0</v>
      </c>
      <c r="AA157" s="39">
        <v>0</v>
      </c>
      <c r="AB157" s="50">
        <v>0</v>
      </c>
      <c r="AC157" s="39">
        <v>0</v>
      </c>
      <c r="AD157" s="39">
        <v>0</v>
      </c>
      <c r="AE157" s="39">
        <v>0</v>
      </c>
      <c r="AF157" s="50">
        <v>0</v>
      </c>
      <c r="AG157" s="39">
        <v>0</v>
      </c>
      <c r="AH157" s="39">
        <v>0</v>
      </c>
      <c r="AI157" s="39">
        <v>0</v>
      </c>
      <c r="AJ157" s="50">
        <v>0</v>
      </c>
      <c r="AK157" s="39">
        <v>0</v>
      </c>
      <c r="AL157" s="155"/>
      <c r="AM157" s="97"/>
      <c r="AN157" s="97"/>
      <c r="AO157" s="97"/>
      <c r="AP157" s="97"/>
      <c r="AQ157" s="97"/>
      <c r="AR157" s="97"/>
      <c r="AS157" s="97"/>
      <c r="AT157" s="112"/>
      <c r="AU157" s="97"/>
      <c r="AV157" s="112"/>
      <c r="AW157" s="97"/>
      <c r="AX157" s="112"/>
      <c r="AY157" s="97"/>
    </row>
    <row r="158" spans="1:52">
      <c r="A158" s="157"/>
      <c r="B158" s="160"/>
      <c r="C158" s="161"/>
      <c r="D158" s="100"/>
      <c r="E158" s="100"/>
      <c r="F158" s="100"/>
      <c r="G158" s="106"/>
      <c r="H158" s="41" t="s">
        <v>48</v>
      </c>
      <c r="I158" s="39">
        <f t="shared" si="101"/>
        <v>0</v>
      </c>
      <c r="J158" s="39">
        <f t="shared" si="102"/>
        <v>0</v>
      </c>
      <c r="K158" s="39">
        <v>0</v>
      </c>
      <c r="L158" s="39">
        <v>0</v>
      </c>
      <c r="M158" s="39">
        <v>0</v>
      </c>
      <c r="N158" s="39">
        <v>0</v>
      </c>
      <c r="O158" s="39" t="s">
        <v>48</v>
      </c>
      <c r="P158" s="39">
        <f>R158+V158+Z158+AH158</f>
        <v>0</v>
      </c>
      <c r="Q158" s="39">
        <f>T158+X158+AB158+AJ158</f>
        <v>0</v>
      </c>
      <c r="R158" s="39">
        <v>0</v>
      </c>
      <c r="S158" s="39">
        <v>0</v>
      </c>
      <c r="T158" s="39">
        <v>0</v>
      </c>
      <c r="U158" s="39">
        <v>0</v>
      </c>
      <c r="V158" s="39">
        <v>0</v>
      </c>
      <c r="W158" s="39">
        <v>0</v>
      </c>
      <c r="X158" s="50">
        <v>0</v>
      </c>
      <c r="Y158" s="39">
        <v>0</v>
      </c>
      <c r="Z158" s="39">
        <v>0</v>
      </c>
      <c r="AA158" s="39">
        <v>0</v>
      </c>
      <c r="AB158" s="50">
        <v>0</v>
      </c>
      <c r="AC158" s="39">
        <v>0</v>
      </c>
      <c r="AD158" s="39">
        <v>0</v>
      </c>
      <c r="AE158" s="39">
        <v>0</v>
      </c>
      <c r="AF158" s="50">
        <v>0</v>
      </c>
      <c r="AG158" s="39">
        <v>0</v>
      </c>
      <c r="AH158" s="39">
        <v>0</v>
      </c>
      <c r="AI158" s="39">
        <v>0</v>
      </c>
      <c r="AJ158" s="50">
        <v>0</v>
      </c>
      <c r="AK158" s="39">
        <v>0</v>
      </c>
      <c r="AL158" s="155"/>
      <c r="AM158" s="97"/>
      <c r="AN158" s="97"/>
      <c r="AO158" s="97"/>
      <c r="AP158" s="97"/>
      <c r="AQ158" s="97"/>
      <c r="AR158" s="97"/>
      <c r="AS158" s="97"/>
      <c r="AT158" s="112"/>
      <c r="AU158" s="97"/>
      <c r="AV158" s="112"/>
      <c r="AW158" s="97"/>
      <c r="AX158" s="112"/>
      <c r="AY158" s="97"/>
    </row>
    <row r="159" spans="1:52" ht="15" customHeight="1">
      <c r="A159" s="157"/>
      <c r="B159" s="162"/>
      <c r="C159" s="161"/>
      <c r="D159" s="101"/>
      <c r="E159" s="101"/>
      <c r="F159" s="101"/>
      <c r="G159" s="107"/>
      <c r="H159" s="41" t="s">
        <v>49</v>
      </c>
      <c r="I159" s="39">
        <f t="shared" si="101"/>
        <v>0</v>
      </c>
      <c r="J159" s="39">
        <f t="shared" si="102"/>
        <v>0</v>
      </c>
      <c r="K159" s="39">
        <v>0</v>
      </c>
      <c r="L159" s="39">
        <v>0</v>
      </c>
      <c r="M159" s="39">
        <v>0</v>
      </c>
      <c r="N159" s="39">
        <v>0</v>
      </c>
      <c r="O159" s="39" t="s">
        <v>49</v>
      </c>
      <c r="P159" s="39">
        <f>R159+V159+Z159+AH159</f>
        <v>0</v>
      </c>
      <c r="Q159" s="39">
        <f>T159+X159+AB159+AJ159</f>
        <v>0</v>
      </c>
      <c r="R159" s="39">
        <v>0</v>
      </c>
      <c r="S159" s="39">
        <v>0</v>
      </c>
      <c r="T159" s="39">
        <v>0</v>
      </c>
      <c r="U159" s="39">
        <v>0</v>
      </c>
      <c r="V159" s="39">
        <v>0</v>
      </c>
      <c r="W159" s="39">
        <v>0</v>
      </c>
      <c r="X159" s="50">
        <v>0</v>
      </c>
      <c r="Y159" s="39">
        <v>0</v>
      </c>
      <c r="Z159" s="39">
        <v>0</v>
      </c>
      <c r="AA159" s="39">
        <v>0</v>
      </c>
      <c r="AB159" s="50">
        <v>0</v>
      </c>
      <c r="AC159" s="39">
        <v>0</v>
      </c>
      <c r="AD159" s="39">
        <v>0</v>
      </c>
      <c r="AE159" s="39">
        <v>0</v>
      </c>
      <c r="AF159" s="50">
        <v>0</v>
      </c>
      <c r="AG159" s="39">
        <v>0</v>
      </c>
      <c r="AH159" s="39">
        <v>0</v>
      </c>
      <c r="AI159" s="39">
        <v>0</v>
      </c>
      <c r="AJ159" s="50">
        <v>0</v>
      </c>
      <c r="AK159" s="39">
        <v>0</v>
      </c>
      <c r="AL159" s="156"/>
      <c r="AM159" s="98"/>
      <c r="AN159" s="98"/>
      <c r="AO159" s="98"/>
      <c r="AP159" s="98"/>
      <c r="AQ159" s="98"/>
      <c r="AR159" s="98"/>
      <c r="AS159" s="98"/>
      <c r="AT159" s="112"/>
      <c r="AU159" s="98"/>
      <c r="AV159" s="112"/>
      <c r="AW159" s="98"/>
      <c r="AX159" s="112"/>
      <c r="AY159" s="98"/>
    </row>
    <row r="160" spans="1:52" ht="30" customHeight="1">
      <c r="A160" s="157" t="s">
        <v>156</v>
      </c>
      <c r="B160" s="159" t="s">
        <v>157</v>
      </c>
      <c r="C160" s="161" t="s">
        <v>92</v>
      </c>
      <c r="D160" s="99">
        <v>21</v>
      </c>
      <c r="E160" s="102">
        <v>1</v>
      </c>
      <c r="F160" s="99">
        <v>5</v>
      </c>
      <c r="G160" s="105" t="s">
        <v>212</v>
      </c>
      <c r="H160" s="41" t="s">
        <v>20</v>
      </c>
      <c r="I160" s="39">
        <f t="shared" si="101"/>
        <v>1020408.16</v>
      </c>
      <c r="J160" s="39">
        <f t="shared" si="102"/>
        <v>1020408.16</v>
      </c>
      <c r="K160" s="39">
        <f t="shared" ref="K160:T160" si="107">K161+K162+K163+K164</f>
        <v>510204.08</v>
      </c>
      <c r="L160" s="39">
        <f t="shared" si="107"/>
        <v>0</v>
      </c>
      <c r="M160" s="39">
        <f t="shared" si="107"/>
        <v>510204.08</v>
      </c>
      <c r="N160" s="39">
        <f t="shared" si="107"/>
        <v>0</v>
      </c>
      <c r="O160" s="39" t="s">
        <v>20</v>
      </c>
      <c r="P160" s="39">
        <f>P161+P162+P163+P164</f>
        <v>1530612.24</v>
      </c>
      <c r="Q160" s="39">
        <f>Q161+Q162+Q163+Q164</f>
        <v>1530612.24</v>
      </c>
      <c r="R160" s="39">
        <f t="shared" si="107"/>
        <v>510204.08</v>
      </c>
      <c r="S160" s="39">
        <f t="shared" si="107"/>
        <v>0</v>
      </c>
      <c r="T160" s="50">
        <f t="shared" si="107"/>
        <v>510204.08</v>
      </c>
      <c r="U160" s="39">
        <f t="shared" ref="U160:AK160" si="108">U161+U162+U163+U164</f>
        <v>0</v>
      </c>
      <c r="V160" s="39">
        <f t="shared" si="108"/>
        <v>0</v>
      </c>
      <c r="W160" s="39">
        <f t="shared" si="108"/>
        <v>0</v>
      </c>
      <c r="X160" s="50">
        <f t="shared" si="108"/>
        <v>0</v>
      </c>
      <c r="Y160" s="39">
        <f t="shared" si="108"/>
        <v>0</v>
      </c>
      <c r="Z160" s="39">
        <f t="shared" si="108"/>
        <v>1020408.16</v>
      </c>
      <c r="AA160" s="39">
        <f t="shared" si="108"/>
        <v>0</v>
      </c>
      <c r="AB160" s="50">
        <f t="shared" si="108"/>
        <v>1020408.16</v>
      </c>
      <c r="AC160" s="39">
        <f t="shared" si="108"/>
        <v>0</v>
      </c>
      <c r="AD160" s="39">
        <f t="shared" si="108"/>
        <v>0</v>
      </c>
      <c r="AE160" s="39">
        <f t="shared" si="108"/>
        <v>0</v>
      </c>
      <c r="AF160" s="50">
        <f t="shared" si="108"/>
        <v>0</v>
      </c>
      <c r="AG160" s="39">
        <f t="shared" si="108"/>
        <v>0</v>
      </c>
      <c r="AH160" s="39">
        <f t="shared" si="108"/>
        <v>0</v>
      </c>
      <c r="AI160" s="39">
        <f t="shared" si="108"/>
        <v>0</v>
      </c>
      <c r="AJ160" s="50">
        <f t="shared" si="108"/>
        <v>0</v>
      </c>
      <c r="AK160" s="39">
        <f t="shared" si="108"/>
        <v>0</v>
      </c>
      <c r="AL160" s="154" t="s">
        <v>160</v>
      </c>
      <c r="AM160" s="96" t="s">
        <v>101</v>
      </c>
      <c r="AN160" s="96">
        <f>AX160</f>
        <v>0</v>
      </c>
      <c r="AO160" s="96" t="str">
        <f>AY160</f>
        <v>-</v>
      </c>
      <c r="AP160" s="96">
        <v>4781</v>
      </c>
      <c r="AQ160" s="96">
        <v>4628</v>
      </c>
      <c r="AR160" s="96">
        <v>0</v>
      </c>
      <c r="AS160" s="96">
        <v>0</v>
      </c>
      <c r="AT160" s="112" t="s">
        <v>216</v>
      </c>
      <c r="AU160" s="96" t="s">
        <v>216</v>
      </c>
      <c r="AV160" s="112" t="s">
        <v>216</v>
      </c>
      <c r="AW160" s="96" t="s">
        <v>216</v>
      </c>
      <c r="AX160" s="112">
        <v>0</v>
      </c>
      <c r="AY160" s="96" t="s">
        <v>216</v>
      </c>
      <c r="AZ160" s="40" t="s">
        <v>174</v>
      </c>
    </row>
    <row r="161" spans="1:51">
      <c r="A161" s="157"/>
      <c r="B161" s="160"/>
      <c r="C161" s="161"/>
      <c r="D161" s="100"/>
      <c r="E161" s="103"/>
      <c r="F161" s="100"/>
      <c r="G161" s="106"/>
      <c r="H161" s="41" t="s">
        <v>47</v>
      </c>
      <c r="I161" s="39">
        <f t="shared" si="101"/>
        <v>20408.16</v>
      </c>
      <c r="J161" s="39">
        <f t="shared" si="102"/>
        <v>20408.16</v>
      </c>
      <c r="K161" s="39">
        <v>10204.08</v>
      </c>
      <c r="L161" s="39">
        <v>0</v>
      </c>
      <c r="M161" s="39">
        <v>10204.08</v>
      </c>
      <c r="N161" s="39">
        <v>0</v>
      </c>
      <c r="O161" s="39" t="s">
        <v>47</v>
      </c>
      <c r="P161" s="39">
        <f>R161+V161+Z161+AH161</f>
        <v>30612.239999999998</v>
      </c>
      <c r="Q161" s="39">
        <f>T161+X161+AB161+AJ161</f>
        <v>30612.239999999998</v>
      </c>
      <c r="R161" s="39">
        <v>10204.08</v>
      </c>
      <c r="S161" s="39">
        <v>0</v>
      </c>
      <c r="T161" s="39">
        <v>10204.08</v>
      </c>
      <c r="U161" s="39">
        <v>0</v>
      </c>
      <c r="V161" s="39">
        <v>0</v>
      </c>
      <c r="W161" s="39">
        <v>0</v>
      </c>
      <c r="X161" s="50">
        <v>0</v>
      </c>
      <c r="Y161" s="39">
        <v>0</v>
      </c>
      <c r="Z161" s="39">
        <v>20408.16</v>
      </c>
      <c r="AA161" s="39">
        <v>0</v>
      </c>
      <c r="AB161" s="50">
        <v>20408.16</v>
      </c>
      <c r="AC161" s="39">
        <v>0</v>
      </c>
      <c r="AD161" s="39">
        <v>0</v>
      </c>
      <c r="AE161" s="39">
        <v>0</v>
      </c>
      <c r="AF161" s="50">
        <v>0</v>
      </c>
      <c r="AG161" s="39">
        <v>0</v>
      </c>
      <c r="AH161" s="39">
        <v>0</v>
      </c>
      <c r="AI161" s="39">
        <v>0</v>
      </c>
      <c r="AJ161" s="50">
        <v>0</v>
      </c>
      <c r="AK161" s="39">
        <v>0</v>
      </c>
      <c r="AL161" s="155"/>
      <c r="AM161" s="97"/>
      <c r="AN161" s="97"/>
      <c r="AO161" s="97"/>
      <c r="AP161" s="97"/>
      <c r="AQ161" s="97"/>
      <c r="AR161" s="97"/>
      <c r="AS161" s="97"/>
      <c r="AT161" s="112"/>
      <c r="AU161" s="97"/>
      <c r="AV161" s="112"/>
      <c r="AW161" s="97"/>
      <c r="AX161" s="112"/>
      <c r="AY161" s="97"/>
    </row>
    <row r="162" spans="1:51">
      <c r="A162" s="157"/>
      <c r="B162" s="160"/>
      <c r="C162" s="161"/>
      <c r="D162" s="100"/>
      <c r="E162" s="103"/>
      <c r="F162" s="100"/>
      <c r="G162" s="106"/>
      <c r="H162" s="41" t="s">
        <v>56</v>
      </c>
      <c r="I162" s="39">
        <f t="shared" si="101"/>
        <v>1000000</v>
      </c>
      <c r="J162" s="39">
        <f t="shared" si="102"/>
        <v>1000000</v>
      </c>
      <c r="K162" s="39">
        <v>500000</v>
      </c>
      <c r="L162" s="39">
        <v>0</v>
      </c>
      <c r="M162" s="39">
        <v>500000</v>
      </c>
      <c r="N162" s="39">
        <v>0</v>
      </c>
      <c r="O162" s="39" t="s">
        <v>56</v>
      </c>
      <c r="P162" s="39">
        <f>R162+V162+Z162+AH162</f>
        <v>1500000</v>
      </c>
      <c r="Q162" s="39">
        <f>T162+X162+AB162+AJ162</f>
        <v>1500000</v>
      </c>
      <c r="R162" s="39">
        <v>500000</v>
      </c>
      <c r="S162" s="39">
        <v>0</v>
      </c>
      <c r="T162" s="39">
        <v>500000</v>
      </c>
      <c r="U162" s="39">
        <v>0</v>
      </c>
      <c r="V162" s="39">
        <v>0</v>
      </c>
      <c r="W162" s="39">
        <v>0</v>
      </c>
      <c r="X162" s="50">
        <v>0</v>
      </c>
      <c r="Y162" s="39">
        <v>0</v>
      </c>
      <c r="Z162" s="39">
        <v>1000000</v>
      </c>
      <c r="AA162" s="39">
        <v>0</v>
      </c>
      <c r="AB162" s="50">
        <v>1000000</v>
      </c>
      <c r="AC162" s="39">
        <v>0</v>
      </c>
      <c r="AD162" s="39">
        <v>0</v>
      </c>
      <c r="AE162" s="39">
        <v>0</v>
      </c>
      <c r="AF162" s="50">
        <v>0</v>
      </c>
      <c r="AG162" s="39">
        <v>0</v>
      </c>
      <c r="AH162" s="39">
        <v>0</v>
      </c>
      <c r="AI162" s="39">
        <v>0</v>
      </c>
      <c r="AJ162" s="50">
        <v>0</v>
      </c>
      <c r="AK162" s="39">
        <v>0</v>
      </c>
      <c r="AL162" s="155"/>
      <c r="AM162" s="97"/>
      <c r="AN162" s="97"/>
      <c r="AO162" s="97"/>
      <c r="AP162" s="97"/>
      <c r="AQ162" s="97"/>
      <c r="AR162" s="97"/>
      <c r="AS162" s="97"/>
      <c r="AT162" s="112"/>
      <c r="AU162" s="97"/>
      <c r="AV162" s="112"/>
      <c r="AW162" s="97"/>
      <c r="AX162" s="112"/>
      <c r="AY162" s="97"/>
    </row>
    <row r="163" spans="1:51">
      <c r="A163" s="157"/>
      <c r="B163" s="160"/>
      <c r="C163" s="161"/>
      <c r="D163" s="100"/>
      <c r="E163" s="103"/>
      <c r="F163" s="100"/>
      <c r="G163" s="106"/>
      <c r="H163" s="41" t="s">
        <v>48</v>
      </c>
      <c r="I163" s="39">
        <f t="shared" si="101"/>
        <v>0</v>
      </c>
      <c r="J163" s="39">
        <f t="shared" si="102"/>
        <v>0</v>
      </c>
      <c r="K163" s="39">
        <v>0</v>
      </c>
      <c r="L163" s="39">
        <v>0</v>
      </c>
      <c r="M163" s="39">
        <v>0</v>
      </c>
      <c r="N163" s="39">
        <v>0</v>
      </c>
      <c r="O163" s="39" t="s">
        <v>48</v>
      </c>
      <c r="P163" s="39">
        <f>R163+V163+Z163+AH163</f>
        <v>0</v>
      </c>
      <c r="Q163" s="39">
        <f>T163+X163+AB163+AJ163</f>
        <v>0</v>
      </c>
      <c r="R163" s="39">
        <v>0</v>
      </c>
      <c r="S163" s="39">
        <v>0</v>
      </c>
      <c r="T163" s="39">
        <v>0</v>
      </c>
      <c r="U163" s="39">
        <v>0</v>
      </c>
      <c r="V163" s="39">
        <v>0</v>
      </c>
      <c r="W163" s="39">
        <v>0</v>
      </c>
      <c r="X163" s="50">
        <v>0</v>
      </c>
      <c r="Y163" s="39">
        <v>0</v>
      </c>
      <c r="Z163" s="39">
        <v>0</v>
      </c>
      <c r="AA163" s="39">
        <v>0</v>
      </c>
      <c r="AB163" s="50">
        <v>0</v>
      </c>
      <c r="AC163" s="39">
        <v>0</v>
      </c>
      <c r="AD163" s="39">
        <v>0</v>
      </c>
      <c r="AE163" s="39">
        <v>0</v>
      </c>
      <c r="AF163" s="50">
        <v>0</v>
      </c>
      <c r="AG163" s="39">
        <v>0</v>
      </c>
      <c r="AH163" s="39">
        <v>0</v>
      </c>
      <c r="AI163" s="39">
        <v>0</v>
      </c>
      <c r="AJ163" s="50">
        <v>0</v>
      </c>
      <c r="AK163" s="39">
        <v>0</v>
      </c>
      <c r="AL163" s="155"/>
      <c r="AM163" s="97"/>
      <c r="AN163" s="97"/>
      <c r="AO163" s="97"/>
      <c r="AP163" s="97"/>
      <c r="AQ163" s="97"/>
      <c r="AR163" s="97"/>
      <c r="AS163" s="97"/>
      <c r="AT163" s="112"/>
      <c r="AU163" s="97"/>
      <c r="AV163" s="112"/>
      <c r="AW163" s="97"/>
      <c r="AX163" s="112"/>
      <c r="AY163" s="97"/>
    </row>
    <row r="164" spans="1:51" ht="60" customHeight="1">
      <c r="A164" s="158"/>
      <c r="B164" s="160"/>
      <c r="C164" s="161"/>
      <c r="D164" s="101"/>
      <c r="E164" s="104"/>
      <c r="F164" s="101"/>
      <c r="G164" s="107"/>
      <c r="H164" s="41" t="s">
        <v>49</v>
      </c>
      <c r="I164" s="39">
        <f t="shared" si="101"/>
        <v>0</v>
      </c>
      <c r="J164" s="39">
        <f t="shared" si="102"/>
        <v>0</v>
      </c>
      <c r="K164" s="39">
        <v>0</v>
      </c>
      <c r="L164" s="39">
        <v>0</v>
      </c>
      <c r="M164" s="39">
        <v>0</v>
      </c>
      <c r="N164" s="39">
        <v>0</v>
      </c>
      <c r="O164" s="39" t="s">
        <v>49</v>
      </c>
      <c r="P164" s="39">
        <f>R164+V164+Z164+AH164</f>
        <v>0</v>
      </c>
      <c r="Q164" s="39">
        <f>T164+X164+AB164+AJ164</f>
        <v>0</v>
      </c>
      <c r="R164" s="39">
        <v>0</v>
      </c>
      <c r="S164" s="39">
        <v>0</v>
      </c>
      <c r="T164" s="39">
        <v>0</v>
      </c>
      <c r="U164" s="39">
        <v>0</v>
      </c>
      <c r="V164" s="39">
        <v>0</v>
      </c>
      <c r="W164" s="39">
        <v>0</v>
      </c>
      <c r="X164" s="50">
        <v>0</v>
      </c>
      <c r="Y164" s="39">
        <v>0</v>
      </c>
      <c r="Z164" s="39">
        <v>0</v>
      </c>
      <c r="AA164" s="39">
        <v>0</v>
      </c>
      <c r="AB164" s="50">
        <v>0</v>
      </c>
      <c r="AC164" s="39">
        <v>0</v>
      </c>
      <c r="AD164" s="39">
        <v>0</v>
      </c>
      <c r="AE164" s="39">
        <v>0</v>
      </c>
      <c r="AF164" s="50">
        <v>0</v>
      </c>
      <c r="AG164" s="39">
        <v>0</v>
      </c>
      <c r="AH164" s="39">
        <v>0</v>
      </c>
      <c r="AI164" s="39">
        <v>0</v>
      </c>
      <c r="AJ164" s="50">
        <v>0</v>
      </c>
      <c r="AK164" s="39">
        <v>0</v>
      </c>
      <c r="AL164" s="156"/>
      <c r="AM164" s="98"/>
      <c r="AN164" s="98"/>
      <c r="AO164" s="98"/>
      <c r="AP164" s="98"/>
      <c r="AQ164" s="98"/>
      <c r="AR164" s="98"/>
      <c r="AS164" s="98"/>
      <c r="AT164" s="112"/>
      <c r="AU164" s="98"/>
      <c r="AV164" s="112"/>
      <c r="AW164" s="98"/>
      <c r="AX164" s="112"/>
      <c r="AY164" s="98"/>
    </row>
    <row r="165" spans="1:51" ht="32.25" customHeight="1">
      <c r="A165" s="198" t="s">
        <v>190</v>
      </c>
      <c r="B165" s="136" t="s">
        <v>192</v>
      </c>
      <c r="C165" s="136" t="s">
        <v>92</v>
      </c>
      <c r="D165" s="99">
        <v>21</v>
      </c>
      <c r="E165" s="102">
        <v>1</v>
      </c>
      <c r="F165" s="99">
        <v>5</v>
      </c>
      <c r="G165" s="105" t="s">
        <v>206</v>
      </c>
      <c r="H165" s="41" t="s">
        <v>20</v>
      </c>
      <c r="I165" s="39">
        <f t="shared" si="101"/>
        <v>0</v>
      </c>
      <c r="J165" s="39">
        <f t="shared" si="102"/>
        <v>0</v>
      </c>
      <c r="K165" s="39">
        <f t="shared" ref="K165:T165" si="109">K166+K167+K168+K169</f>
        <v>0</v>
      </c>
      <c r="L165" s="39">
        <f t="shared" si="109"/>
        <v>0</v>
      </c>
      <c r="M165" s="39">
        <f t="shared" si="109"/>
        <v>0</v>
      </c>
      <c r="N165" s="39">
        <f t="shared" si="109"/>
        <v>0</v>
      </c>
      <c r="O165" s="39" t="s">
        <v>20</v>
      </c>
      <c r="P165" s="39">
        <f>P166+P167+P168+P169</f>
        <v>204081.63</v>
      </c>
      <c r="Q165" s="39">
        <f>Q166+Q167+Q168+Q169</f>
        <v>204081.63</v>
      </c>
      <c r="R165" s="39">
        <f t="shared" si="109"/>
        <v>0</v>
      </c>
      <c r="S165" s="39">
        <f t="shared" si="109"/>
        <v>0</v>
      </c>
      <c r="T165" s="50">
        <f t="shared" si="109"/>
        <v>0</v>
      </c>
      <c r="U165" s="39">
        <v>0</v>
      </c>
      <c r="V165" s="39">
        <f>V166+V167+V168+V169</f>
        <v>204081.63</v>
      </c>
      <c r="W165" s="39">
        <f>W166+W167+W168+W169</f>
        <v>0</v>
      </c>
      <c r="X165" s="50">
        <f>X166+X167+X168+X169</f>
        <v>204081.63</v>
      </c>
      <c r="Y165" s="39">
        <v>0</v>
      </c>
      <c r="Z165" s="39">
        <f>Z166+Z167+Z168+Z169</f>
        <v>0</v>
      </c>
      <c r="AA165" s="39">
        <f>AA166+AA167+AA168+AA169</f>
        <v>0</v>
      </c>
      <c r="AB165" s="50">
        <f>AB166+AB167+AB168+AB169</f>
        <v>0</v>
      </c>
      <c r="AC165" s="39">
        <v>0</v>
      </c>
      <c r="AD165" s="39">
        <f>AD166+AD167+AD168+AD169</f>
        <v>0</v>
      </c>
      <c r="AE165" s="39">
        <f>AE166+AE167+AE168+AE169</f>
        <v>0</v>
      </c>
      <c r="AF165" s="50">
        <f>AF166+AF167+AF168+AF169</f>
        <v>0</v>
      </c>
      <c r="AG165" s="39">
        <v>0</v>
      </c>
      <c r="AH165" s="39">
        <f>AH166+AH167+AH168+AH169</f>
        <v>0</v>
      </c>
      <c r="AI165" s="39">
        <f>AI166+AI167+AI168+AI169</f>
        <v>0</v>
      </c>
      <c r="AJ165" s="50">
        <f>AJ166+AJ167+AJ168+AJ169</f>
        <v>0</v>
      </c>
      <c r="AK165" s="39">
        <v>0</v>
      </c>
      <c r="AL165" s="204" t="s">
        <v>210</v>
      </c>
      <c r="AM165" s="96" t="s">
        <v>63</v>
      </c>
      <c r="AN165" s="96">
        <f>AX165</f>
        <v>0</v>
      </c>
      <c r="AO165" s="96">
        <f>AY165</f>
        <v>0</v>
      </c>
      <c r="AP165" s="96">
        <v>0</v>
      </c>
      <c r="AQ165" s="96">
        <v>0</v>
      </c>
      <c r="AR165" s="96">
        <v>1</v>
      </c>
      <c r="AS165" s="96">
        <v>3</v>
      </c>
      <c r="AT165" s="96">
        <v>0</v>
      </c>
      <c r="AU165" s="96">
        <v>0</v>
      </c>
      <c r="AV165" s="96">
        <v>0</v>
      </c>
      <c r="AW165" s="96">
        <v>0</v>
      </c>
      <c r="AX165" s="96">
        <v>0</v>
      </c>
      <c r="AY165" s="96">
        <v>0</v>
      </c>
    </row>
    <row r="166" spans="1:51" ht="21" customHeight="1">
      <c r="A166" s="199"/>
      <c r="B166" s="137"/>
      <c r="C166" s="137"/>
      <c r="D166" s="100"/>
      <c r="E166" s="103"/>
      <c r="F166" s="100"/>
      <c r="G166" s="106"/>
      <c r="H166" s="41" t="s">
        <v>47</v>
      </c>
      <c r="I166" s="39">
        <f t="shared" si="101"/>
        <v>0</v>
      </c>
      <c r="J166" s="39">
        <f t="shared" si="102"/>
        <v>0</v>
      </c>
      <c r="K166" s="39">
        <v>0</v>
      </c>
      <c r="L166" s="39">
        <v>0</v>
      </c>
      <c r="M166" s="39">
        <v>0</v>
      </c>
      <c r="N166" s="39">
        <v>0</v>
      </c>
      <c r="O166" s="39" t="s">
        <v>47</v>
      </c>
      <c r="P166" s="39">
        <f>R166+V166+Z166+AH166</f>
        <v>4081.63</v>
      </c>
      <c r="Q166" s="39">
        <f>T166+X166+AB166+AJ166</f>
        <v>4081.63</v>
      </c>
      <c r="R166" s="39">
        <v>0</v>
      </c>
      <c r="S166" s="39">
        <v>0</v>
      </c>
      <c r="T166" s="50">
        <v>0</v>
      </c>
      <c r="U166" s="39">
        <v>0</v>
      </c>
      <c r="V166" s="39">
        <v>4081.63</v>
      </c>
      <c r="W166" s="39">
        <v>0</v>
      </c>
      <c r="X166" s="50">
        <v>4081.63</v>
      </c>
      <c r="Y166" s="39">
        <v>0</v>
      </c>
      <c r="Z166" s="39">
        <v>0</v>
      </c>
      <c r="AA166" s="39">
        <v>0</v>
      </c>
      <c r="AB166" s="50">
        <v>0</v>
      </c>
      <c r="AC166" s="39">
        <v>0</v>
      </c>
      <c r="AD166" s="39">
        <v>0</v>
      </c>
      <c r="AE166" s="39">
        <v>0</v>
      </c>
      <c r="AF166" s="50">
        <v>0</v>
      </c>
      <c r="AG166" s="39">
        <v>0</v>
      </c>
      <c r="AH166" s="39">
        <v>0</v>
      </c>
      <c r="AI166" s="39">
        <v>0</v>
      </c>
      <c r="AJ166" s="50">
        <v>0</v>
      </c>
      <c r="AK166" s="39">
        <v>0</v>
      </c>
      <c r="AL166" s="205"/>
      <c r="AM166" s="97"/>
      <c r="AN166" s="97"/>
      <c r="AO166" s="97"/>
      <c r="AP166" s="97"/>
      <c r="AQ166" s="97"/>
      <c r="AR166" s="97"/>
      <c r="AS166" s="97"/>
      <c r="AT166" s="97"/>
      <c r="AU166" s="97"/>
      <c r="AV166" s="97"/>
      <c r="AW166" s="97"/>
      <c r="AX166" s="97"/>
      <c r="AY166" s="97"/>
    </row>
    <row r="167" spans="1:51" ht="18.75" customHeight="1">
      <c r="A167" s="199"/>
      <c r="B167" s="137"/>
      <c r="C167" s="137"/>
      <c r="D167" s="100"/>
      <c r="E167" s="103"/>
      <c r="F167" s="100"/>
      <c r="G167" s="106"/>
      <c r="H167" s="41" t="s">
        <v>56</v>
      </c>
      <c r="I167" s="39">
        <f t="shared" si="101"/>
        <v>0</v>
      </c>
      <c r="J167" s="39">
        <f t="shared" si="102"/>
        <v>0</v>
      </c>
      <c r="K167" s="39">
        <v>0</v>
      </c>
      <c r="L167" s="39">
        <v>0</v>
      </c>
      <c r="M167" s="39">
        <v>0</v>
      </c>
      <c r="N167" s="39">
        <v>0</v>
      </c>
      <c r="O167" s="39" t="s">
        <v>56</v>
      </c>
      <c r="P167" s="39">
        <f>R167+V167+Z167+AH167</f>
        <v>200000</v>
      </c>
      <c r="Q167" s="39">
        <f>T167+X167+AB167+AJ167</f>
        <v>200000</v>
      </c>
      <c r="R167" s="39">
        <v>0</v>
      </c>
      <c r="S167" s="39">
        <v>0</v>
      </c>
      <c r="T167" s="50">
        <v>0</v>
      </c>
      <c r="U167" s="39">
        <v>0</v>
      </c>
      <c r="V167" s="39">
        <v>200000</v>
      </c>
      <c r="W167" s="39">
        <v>0</v>
      </c>
      <c r="X167" s="50">
        <v>200000</v>
      </c>
      <c r="Y167" s="39">
        <v>0</v>
      </c>
      <c r="Z167" s="39">
        <v>0</v>
      </c>
      <c r="AA167" s="39">
        <v>0</v>
      </c>
      <c r="AB167" s="50">
        <v>0</v>
      </c>
      <c r="AC167" s="39">
        <v>0</v>
      </c>
      <c r="AD167" s="39">
        <v>0</v>
      </c>
      <c r="AE167" s="39">
        <v>0</v>
      </c>
      <c r="AF167" s="50">
        <v>0</v>
      </c>
      <c r="AG167" s="39">
        <v>0</v>
      </c>
      <c r="AH167" s="39">
        <v>0</v>
      </c>
      <c r="AI167" s="39">
        <v>0</v>
      </c>
      <c r="AJ167" s="50">
        <v>0</v>
      </c>
      <c r="AK167" s="39">
        <v>0</v>
      </c>
      <c r="AL167" s="206"/>
      <c r="AM167" s="98"/>
      <c r="AN167" s="98"/>
      <c r="AO167" s="98"/>
      <c r="AP167" s="98"/>
      <c r="AQ167" s="98"/>
      <c r="AR167" s="98"/>
      <c r="AS167" s="98"/>
      <c r="AT167" s="98"/>
      <c r="AU167" s="98"/>
      <c r="AV167" s="98"/>
      <c r="AW167" s="98"/>
      <c r="AX167" s="98"/>
      <c r="AY167" s="98"/>
    </row>
    <row r="168" spans="1:51" ht="24" customHeight="1">
      <c r="A168" s="199"/>
      <c r="B168" s="137"/>
      <c r="C168" s="137"/>
      <c r="D168" s="100"/>
      <c r="E168" s="103"/>
      <c r="F168" s="100"/>
      <c r="G168" s="106"/>
      <c r="H168" s="41" t="s">
        <v>48</v>
      </c>
      <c r="I168" s="39">
        <f t="shared" si="101"/>
        <v>0</v>
      </c>
      <c r="J168" s="39">
        <f t="shared" si="102"/>
        <v>0</v>
      </c>
      <c r="K168" s="39">
        <v>0</v>
      </c>
      <c r="L168" s="39">
        <v>0</v>
      </c>
      <c r="M168" s="39">
        <v>0</v>
      </c>
      <c r="N168" s="39">
        <v>0</v>
      </c>
      <c r="O168" s="39" t="s">
        <v>48</v>
      </c>
      <c r="P168" s="39">
        <f>R168+V168+Z168+AH168</f>
        <v>0</v>
      </c>
      <c r="Q168" s="39">
        <f>T168+X168+AB168+AJ168</f>
        <v>0</v>
      </c>
      <c r="R168" s="39">
        <v>0</v>
      </c>
      <c r="S168" s="39">
        <v>0</v>
      </c>
      <c r="T168" s="50">
        <v>0</v>
      </c>
      <c r="U168" s="39">
        <v>0</v>
      </c>
      <c r="V168" s="39">
        <v>0</v>
      </c>
      <c r="W168" s="39">
        <v>0</v>
      </c>
      <c r="X168" s="50">
        <v>0</v>
      </c>
      <c r="Y168" s="39">
        <v>0</v>
      </c>
      <c r="Z168" s="39"/>
      <c r="AA168" s="39">
        <v>0</v>
      </c>
      <c r="AB168" s="50"/>
      <c r="AC168" s="39">
        <v>0</v>
      </c>
      <c r="AD168" s="39"/>
      <c r="AE168" s="39">
        <v>0</v>
      </c>
      <c r="AF168" s="50"/>
      <c r="AG168" s="39">
        <v>0</v>
      </c>
      <c r="AH168" s="39"/>
      <c r="AI168" s="39">
        <v>0</v>
      </c>
      <c r="AJ168" s="50"/>
      <c r="AK168" s="39">
        <v>0</v>
      </c>
      <c r="AL168" s="204" t="s">
        <v>194</v>
      </c>
      <c r="AM168" s="96" t="s">
        <v>63</v>
      </c>
      <c r="AN168" s="96">
        <f>AX168</f>
        <v>0</v>
      </c>
      <c r="AO168" s="96">
        <f>AY168</f>
        <v>0</v>
      </c>
      <c r="AP168" s="96">
        <v>0</v>
      </c>
      <c r="AQ168" s="96">
        <v>0</v>
      </c>
      <c r="AR168" s="96">
        <v>0</v>
      </c>
      <c r="AS168" s="96">
        <v>0</v>
      </c>
      <c r="AT168" s="96">
        <v>1</v>
      </c>
      <c r="AU168" s="96">
        <v>1</v>
      </c>
      <c r="AV168" s="96">
        <v>0</v>
      </c>
      <c r="AW168" s="96">
        <v>0</v>
      </c>
      <c r="AX168" s="96">
        <v>0</v>
      </c>
      <c r="AY168" s="96">
        <v>0</v>
      </c>
    </row>
    <row r="169" spans="1:51" ht="33.75" customHeight="1">
      <c r="A169" s="200"/>
      <c r="B169" s="138"/>
      <c r="C169" s="138"/>
      <c r="D169" s="101"/>
      <c r="E169" s="104"/>
      <c r="F169" s="101"/>
      <c r="G169" s="107"/>
      <c r="H169" s="41" t="s">
        <v>49</v>
      </c>
      <c r="I169" s="39">
        <f t="shared" si="101"/>
        <v>0</v>
      </c>
      <c r="J169" s="39">
        <f t="shared" si="102"/>
        <v>0</v>
      </c>
      <c r="K169" s="39">
        <v>0</v>
      </c>
      <c r="L169" s="39">
        <v>0</v>
      </c>
      <c r="M169" s="39">
        <v>0</v>
      </c>
      <c r="N169" s="39">
        <v>0</v>
      </c>
      <c r="O169" s="39" t="s">
        <v>49</v>
      </c>
      <c r="P169" s="39">
        <f>R169+V169+Z169+AH169</f>
        <v>0</v>
      </c>
      <c r="Q169" s="39">
        <f>T169+X169+AB169+AJ169</f>
        <v>0</v>
      </c>
      <c r="R169" s="39">
        <v>0</v>
      </c>
      <c r="S169" s="39">
        <v>0</v>
      </c>
      <c r="T169" s="50">
        <v>0</v>
      </c>
      <c r="U169" s="39">
        <v>0</v>
      </c>
      <c r="V169" s="39">
        <v>0</v>
      </c>
      <c r="W169" s="39">
        <v>0</v>
      </c>
      <c r="X169" s="50">
        <v>0</v>
      </c>
      <c r="Y169" s="39">
        <v>0</v>
      </c>
      <c r="Z169" s="39"/>
      <c r="AA169" s="39">
        <v>0</v>
      </c>
      <c r="AB169" s="50"/>
      <c r="AC169" s="39">
        <v>0</v>
      </c>
      <c r="AD169" s="39"/>
      <c r="AE169" s="39">
        <v>0</v>
      </c>
      <c r="AF169" s="50"/>
      <c r="AG169" s="39">
        <v>0</v>
      </c>
      <c r="AH169" s="39"/>
      <c r="AI169" s="39">
        <v>0</v>
      </c>
      <c r="AJ169" s="50"/>
      <c r="AK169" s="39">
        <v>0</v>
      </c>
      <c r="AL169" s="206"/>
      <c r="AM169" s="98"/>
      <c r="AN169" s="98"/>
      <c r="AO169" s="98"/>
      <c r="AP169" s="98"/>
      <c r="AQ169" s="98"/>
      <c r="AR169" s="98"/>
      <c r="AS169" s="98"/>
      <c r="AT169" s="98"/>
      <c r="AU169" s="98"/>
      <c r="AV169" s="98"/>
      <c r="AW169" s="98"/>
      <c r="AX169" s="98"/>
      <c r="AY169" s="98"/>
    </row>
    <row r="170" spans="1:51" ht="29.25" customHeight="1">
      <c r="A170" s="198" t="s">
        <v>191</v>
      </c>
      <c r="B170" s="137" t="s">
        <v>193</v>
      </c>
      <c r="C170" s="136" t="s">
        <v>92</v>
      </c>
      <c r="D170" s="99">
        <v>21</v>
      </c>
      <c r="E170" s="102">
        <v>1</v>
      </c>
      <c r="F170" s="99">
        <v>5</v>
      </c>
      <c r="G170" s="105"/>
      <c r="H170" s="41" t="s">
        <v>20</v>
      </c>
      <c r="I170" s="39">
        <f t="shared" si="101"/>
        <v>0</v>
      </c>
      <c r="J170" s="39">
        <f t="shared" si="102"/>
        <v>0</v>
      </c>
      <c r="K170" s="39">
        <f>K171+K172+K173+K174</f>
        <v>0</v>
      </c>
      <c r="L170" s="39">
        <f>L171+L172+L173+L174</f>
        <v>0</v>
      </c>
      <c r="M170" s="39">
        <f>M171+M172+M173+M174</f>
        <v>0</v>
      </c>
      <c r="N170" s="39">
        <f>N171+N172+N173+N174</f>
        <v>0</v>
      </c>
      <c r="O170" s="39" t="s">
        <v>20</v>
      </c>
      <c r="P170" s="39">
        <f>P171+P172+P173+P174</f>
        <v>0</v>
      </c>
      <c r="Q170" s="39">
        <f>Q171+Q172+Q173+Q174</f>
        <v>0</v>
      </c>
      <c r="R170" s="39">
        <v>0</v>
      </c>
      <c r="S170" s="39">
        <v>0</v>
      </c>
      <c r="T170" s="50">
        <v>0</v>
      </c>
      <c r="U170" s="39">
        <v>0</v>
      </c>
      <c r="V170" s="39">
        <v>0</v>
      </c>
      <c r="W170" s="39">
        <v>0</v>
      </c>
      <c r="X170" s="50">
        <v>0</v>
      </c>
      <c r="Y170" s="39">
        <v>0</v>
      </c>
      <c r="Z170" s="39">
        <v>0</v>
      </c>
      <c r="AA170" s="39">
        <v>0</v>
      </c>
      <c r="AB170" s="50">
        <v>0</v>
      </c>
      <c r="AC170" s="39">
        <v>0</v>
      </c>
      <c r="AD170" s="39">
        <v>0</v>
      </c>
      <c r="AE170" s="39">
        <v>0</v>
      </c>
      <c r="AF170" s="50">
        <v>0</v>
      </c>
      <c r="AG170" s="39">
        <v>0</v>
      </c>
      <c r="AH170" s="39">
        <v>0</v>
      </c>
      <c r="AI170" s="39">
        <v>0</v>
      </c>
      <c r="AJ170" s="50">
        <v>0</v>
      </c>
      <c r="AK170" s="39">
        <v>0</v>
      </c>
      <c r="AL170" s="204" t="s">
        <v>201</v>
      </c>
      <c r="AM170" s="96" t="s">
        <v>201</v>
      </c>
      <c r="AN170" s="96" t="s">
        <v>201</v>
      </c>
      <c r="AO170" s="96" t="s">
        <v>201</v>
      </c>
      <c r="AP170" s="96" t="s">
        <v>201</v>
      </c>
      <c r="AQ170" s="96" t="s">
        <v>201</v>
      </c>
      <c r="AR170" s="96" t="s">
        <v>201</v>
      </c>
      <c r="AS170" s="96" t="s">
        <v>201</v>
      </c>
      <c r="AT170" s="96" t="s">
        <v>201</v>
      </c>
      <c r="AU170" s="96" t="s">
        <v>201</v>
      </c>
      <c r="AV170" s="96" t="s">
        <v>201</v>
      </c>
      <c r="AW170" s="96" t="s">
        <v>201</v>
      </c>
      <c r="AX170" s="96" t="s">
        <v>201</v>
      </c>
      <c r="AY170" s="96" t="s">
        <v>201</v>
      </c>
    </row>
    <row r="171" spans="1:51" ht="19.5" customHeight="1">
      <c r="A171" s="199"/>
      <c r="B171" s="137"/>
      <c r="C171" s="137"/>
      <c r="D171" s="100"/>
      <c r="E171" s="103"/>
      <c r="F171" s="100"/>
      <c r="G171" s="106"/>
      <c r="H171" s="41" t="s">
        <v>47</v>
      </c>
      <c r="I171" s="39">
        <f t="shared" si="101"/>
        <v>0</v>
      </c>
      <c r="J171" s="39">
        <f t="shared" si="102"/>
        <v>0</v>
      </c>
      <c r="K171" s="39">
        <v>0</v>
      </c>
      <c r="L171" s="39">
        <v>0</v>
      </c>
      <c r="M171" s="39">
        <v>0</v>
      </c>
      <c r="N171" s="39">
        <v>0</v>
      </c>
      <c r="O171" s="39" t="s">
        <v>47</v>
      </c>
      <c r="P171" s="39">
        <f>R171+V171+Z171+AH171</f>
        <v>0</v>
      </c>
      <c r="Q171" s="39">
        <f>T171+X171+AB171+AJ171</f>
        <v>0</v>
      </c>
      <c r="R171" s="39">
        <v>0</v>
      </c>
      <c r="S171" s="39">
        <v>0</v>
      </c>
      <c r="T171" s="50">
        <v>0</v>
      </c>
      <c r="U171" s="39">
        <v>0</v>
      </c>
      <c r="V171" s="39">
        <v>0</v>
      </c>
      <c r="W171" s="39">
        <v>0</v>
      </c>
      <c r="X171" s="50">
        <v>0</v>
      </c>
      <c r="Y171" s="39">
        <v>0</v>
      </c>
      <c r="Z171" s="39">
        <v>0</v>
      </c>
      <c r="AA171" s="39">
        <v>0</v>
      </c>
      <c r="AB171" s="50">
        <v>0</v>
      </c>
      <c r="AC171" s="39">
        <v>0</v>
      </c>
      <c r="AD171" s="39">
        <v>0</v>
      </c>
      <c r="AE171" s="39">
        <v>0</v>
      </c>
      <c r="AF171" s="50">
        <v>0</v>
      </c>
      <c r="AG171" s="39">
        <v>0</v>
      </c>
      <c r="AH171" s="39">
        <v>0</v>
      </c>
      <c r="AI171" s="39">
        <v>0</v>
      </c>
      <c r="AJ171" s="50">
        <v>0</v>
      </c>
      <c r="AK171" s="39">
        <v>0</v>
      </c>
      <c r="AL171" s="205"/>
      <c r="AM171" s="97"/>
      <c r="AN171" s="97"/>
      <c r="AO171" s="97"/>
      <c r="AP171" s="97"/>
      <c r="AQ171" s="97"/>
      <c r="AR171" s="97"/>
      <c r="AS171" s="97"/>
      <c r="AT171" s="97"/>
      <c r="AU171" s="97"/>
      <c r="AV171" s="97"/>
      <c r="AW171" s="97"/>
      <c r="AX171" s="97"/>
      <c r="AY171" s="97"/>
    </row>
    <row r="172" spans="1:51" ht="19.5" customHeight="1">
      <c r="A172" s="199"/>
      <c r="B172" s="137"/>
      <c r="C172" s="137"/>
      <c r="D172" s="100"/>
      <c r="E172" s="103"/>
      <c r="F172" s="100"/>
      <c r="G172" s="106"/>
      <c r="H172" s="41" t="s">
        <v>56</v>
      </c>
      <c r="I172" s="39">
        <f t="shared" si="101"/>
        <v>0</v>
      </c>
      <c r="J172" s="39">
        <f t="shared" si="102"/>
        <v>0</v>
      </c>
      <c r="K172" s="39">
        <v>0</v>
      </c>
      <c r="L172" s="39">
        <v>0</v>
      </c>
      <c r="M172" s="39">
        <v>0</v>
      </c>
      <c r="N172" s="39">
        <v>0</v>
      </c>
      <c r="O172" s="39" t="s">
        <v>56</v>
      </c>
      <c r="P172" s="39">
        <f>R172+V172+Z172+AH172</f>
        <v>0</v>
      </c>
      <c r="Q172" s="39">
        <f>T172+X172+AB172+AJ172</f>
        <v>0</v>
      </c>
      <c r="R172" s="39">
        <v>0</v>
      </c>
      <c r="S172" s="39">
        <v>0</v>
      </c>
      <c r="T172" s="50">
        <v>0</v>
      </c>
      <c r="U172" s="39">
        <v>0</v>
      </c>
      <c r="V172" s="39">
        <v>0</v>
      </c>
      <c r="W172" s="39">
        <v>0</v>
      </c>
      <c r="X172" s="50">
        <v>0</v>
      </c>
      <c r="Y172" s="39">
        <v>0</v>
      </c>
      <c r="Z172" s="39">
        <v>0</v>
      </c>
      <c r="AA172" s="39">
        <v>0</v>
      </c>
      <c r="AB172" s="50">
        <v>0</v>
      </c>
      <c r="AC172" s="39">
        <v>0</v>
      </c>
      <c r="AD172" s="39">
        <v>0</v>
      </c>
      <c r="AE172" s="39">
        <v>0</v>
      </c>
      <c r="AF172" s="50">
        <v>0</v>
      </c>
      <c r="AG172" s="39">
        <v>0</v>
      </c>
      <c r="AH172" s="39">
        <v>0</v>
      </c>
      <c r="AI172" s="39">
        <v>0</v>
      </c>
      <c r="AJ172" s="50">
        <v>0</v>
      </c>
      <c r="AK172" s="39">
        <v>0</v>
      </c>
      <c r="AL172" s="205"/>
      <c r="AM172" s="97"/>
      <c r="AN172" s="97"/>
      <c r="AO172" s="97"/>
      <c r="AP172" s="97"/>
      <c r="AQ172" s="97"/>
      <c r="AR172" s="97"/>
      <c r="AS172" s="97"/>
      <c r="AT172" s="97"/>
      <c r="AU172" s="97"/>
      <c r="AV172" s="97"/>
      <c r="AW172" s="97"/>
      <c r="AX172" s="97"/>
      <c r="AY172" s="97"/>
    </row>
    <row r="173" spans="1:51" ht="22.5" customHeight="1">
      <c r="A173" s="199"/>
      <c r="B173" s="137"/>
      <c r="C173" s="137"/>
      <c r="D173" s="100"/>
      <c r="E173" s="103"/>
      <c r="F173" s="100"/>
      <c r="G173" s="106"/>
      <c r="H173" s="41" t="s">
        <v>48</v>
      </c>
      <c r="I173" s="39">
        <f t="shared" si="101"/>
        <v>0</v>
      </c>
      <c r="J173" s="39">
        <f t="shared" si="102"/>
        <v>0</v>
      </c>
      <c r="K173" s="39">
        <v>0</v>
      </c>
      <c r="L173" s="39">
        <v>0</v>
      </c>
      <c r="M173" s="39">
        <v>0</v>
      </c>
      <c r="N173" s="39">
        <v>0</v>
      </c>
      <c r="O173" s="39" t="s">
        <v>48</v>
      </c>
      <c r="P173" s="39">
        <f>R173+V173+Z173+AH173</f>
        <v>0</v>
      </c>
      <c r="Q173" s="39">
        <f>T173+X173+AB173+AJ173</f>
        <v>0</v>
      </c>
      <c r="R173" s="39">
        <v>0</v>
      </c>
      <c r="S173" s="39">
        <v>0</v>
      </c>
      <c r="T173" s="50">
        <v>0</v>
      </c>
      <c r="U173" s="39">
        <v>0</v>
      </c>
      <c r="V173" s="39">
        <v>0</v>
      </c>
      <c r="W173" s="39">
        <v>0</v>
      </c>
      <c r="X173" s="50">
        <v>0</v>
      </c>
      <c r="Y173" s="39">
        <v>0</v>
      </c>
      <c r="Z173" s="39">
        <v>0</v>
      </c>
      <c r="AA173" s="39">
        <v>0</v>
      </c>
      <c r="AB173" s="50">
        <v>0</v>
      </c>
      <c r="AC173" s="39">
        <v>0</v>
      </c>
      <c r="AD173" s="39">
        <v>0</v>
      </c>
      <c r="AE173" s="39">
        <v>0</v>
      </c>
      <c r="AF173" s="50">
        <v>0</v>
      </c>
      <c r="AG173" s="39">
        <v>0</v>
      </c>
      <c r="AH173" s="39">
        <v>0</v>
      </c>
      <c r="AI173" s="39">
        <v>0</v>
      </c>
      <c r="AJ173" s="50">
        <v>0</v>
      </c>
      <c r="AK173" s="39">
        <v>0</v>
      </c>
      <c r="AL173" s="205"/>
      <c r="AM173" s="97"/>
      <c r="AN173" s="97"/>
      <c r="AO173" s="97"/>
      <c r="AP173" s="97"/>
      <c r="AQ173" s="97"/>
      <c r="AR173" s="97"/>
      <c r="AS173" s="97"/>
      <c r="AT173" s="97"/>
      <c r="AU173" s="97"/>
      <c r="AV173" s="97"/>
      <c r="AW173" s="97"/>
      <c r="AX173" s="97"/>
      <c r="AY173" s="97"/>
    </row>
    <row r="174" spans="1:51" ht="23.25" customHeight="1">
      <c r="A174" s="200"/>
      <c r="B174" s="138"/>
      <c r="C174" s="138"/>
      <c r="D174" s="101"/>
      <c r="E174" s="104"/>
      <c r="F174" s="101"/>
      <c r="G174" s="107"/>
      <c r="H174" s="41" t="s">
        <v>49</v>
      </c>
      <c r="I174" s="39">
        <f t="shared" si="101"/>
        <v>0</v>
      </c>
      <c r="J174" s="39">
        <f t="shared" si="102"/>
        <v>0</v>
      </c>
      <c r="K174" s="39">
        <v>0</v>
      </c>
      <c r="L174" s="39">
        <v>0</v>
      </c>
      <c r="M174" s="39">
        <v>0</v>
      </c>
      <c r="N174" s="39">
        <v>0</v>
      </c>
      <c r="O174" s="39" t="s">
        <v>49</v>
      </c>
      <c r="P174" s="39">
        <f>R174+V174+Z174+AH174</f>
        <v>0</v>
      </c>
      <c r="Q174" s="39">
        <f>T174+X174+AB174+AJ174</f>
        <v>0</v>
      </c>
      <c r="R174" s="39">
        <v>0</v>
      </c>
      <c r="S174" s="39">
        <v>0</v>
      </c>
      <c r="T174" s="50">
        <v>0</v>
      </c>
      <c r="U174" s="39">
        <v>0</v>
      </c>
      <c r="V174" s="39">
        <v>0</v>
      </c>
      <c r="W174" s="39">
        <v>0</v>
      </c>
      <c r="X174" s="50">
        <v>0</v>
      </c>
      <c r="Y174" s="39">
        <v>0</v>
      </c>
      <c r="Z174" s="39">
        <v>0</v>
      </c>
      <c r="AA174" s="39">
        <v>0</v>
      </c>
      <c r="AB174" s="50">
        <v>0</v>
      </c>
      <c r="AC174" s="39">
        <v>0</v>
      </c>
      <c r="AD174" s="39">
        <v>0</v>
      </c>
      <c r="AE174" s="39">
        <v>0</v>
      </c>
      <c r="AF174" s="50">
        <v>0</v>
      </c>
      <c r="AG174" s="39">
        <v>0</v>
      </c>
      <c r="AH174" s="39">
        <v>0</v>
      </c>
      <c r="AI174" s="39">
        <v>0</v>
      </c>
      <c r="AJ174" s="50">
        <v>0</v>
      </c>
      <c r="AK174" s="39">
        <v>0</v>
      </c>
      <c r="AL174" s="205"/>
      <c r="AM174" s="97"/>
      <c r="AN174" s="97"/>
      <c r="AO174" s="97"/>
      <c r="AP174" s="97"/>
      <c r="AQ174" s="97"/>
      <c r="AR174" s="97"/>
      <c r="AS174" s="97"/>
      <c r="AT174" s="97"/>
      <c r="AU174" s="97"/>
      <c r="AV174" s="97"/>
      <c r="AW174" s="97"/>
      <c r="AX174" s="97"/>
      <c r="AY174" s="97"/>
    </row>
    <row r="175" spans="1:51" ht="30.75" customHeight="1">
      <c r="A175" s="198" t="s">
        <v>195</v>
      </c>
      <c r="B175" s="273" t="s">
        <v>198</v>
      </c>
      <c r="C175" s="274"/>
      <c r="D175" s="274"/>
      <c r="E175" s="274"/>
      <c r="F175" s="274"/>
      <c r="G175" s="275"/>
      <c r="H175" s="41" t="s">
        <v>20</v>
      </c>
      <c r="I175" s="39">
        <f t="shared" si="101"/>
        <v>0</v>
      </c>
      <c r="J175" s="39">
        <f t="shared" si="102"/>
        <v>0</v>
      </c>
      <c r="K175" s="39">
        <f t="shared" ref="K175:T175" si="110">K176+K177+K178+K179</f>
        <v>0</v>
      </c>
      <c r="L175" s="39">
        <f t="shared" si="110"/>
        <v>0</v>
      </c>
      <c r="M175" s="39">
        <f t="shared" si="110"/>
        <v>0</v>
      </c>
      <c r="N175" s="39">
        <f t="shared" si="110"/>
        <v>0</v>
      </c>
      <c r="O175" s="39" t="s">
        <v>20</v>
      </c>
      <c r="P175" s="39">
        <f>P176+P177+P178+P179</f>
        <v>260266.14</v>
      </c>
      <c r="Q175" s="39">
        <f>Q176+Q177+Q178+Q179</f>
        <v>260266.14</v>
      </c>
      <c r="R175" s="39">
        <f>R176+R177+R178+R179</f>
        <v>0</v>
      </c>
      <c r="S175" s="39">
        <f t="shared" si="110"/>
        <v>0</v>
      </c>
      <c r="T175" s="50">
        <f t="shared" si="110"/>
        <v>0</v>
      </c>
      <c r="U175" s="39">
        <f t="shared" ref="U175:AK175" si="111">U176+U177+U178+U179</f>
        <v>0</v>
      </c>
      <c r="V175" s="39">
        <f t="shared" si="111"/>
        <v>104081.63</v>
      </c>
      <c r="W175" s="39">
        <f t="shared" si="111"/>
        <v>0</v>
      </c>
      <c r="X175" s="50">
        <f t="shared" si="111"/>
        <v>104081.63</v>
      </c>
      <c r="Y175" s="39">
        <f t="shared" si="111"/>
        <v>0</v>
      </c>
      <c r="Z175" s="39">
        <f t="shared" ref="Z175:AG175" si="112">Z176+Z177+Z178+Z179</f>
        <v>52061.22</v>
      </c>
      <c r="AA175" s="39">
        <f t="shared" si="112"/>
        <v>0</v>
      </c>
      <c r="AB175" s="50">
        <f t="shared" si="112"/>
        <v>52061.22</v>
      </c>
      <c r="AC175" s="39">
        <f t="shared" si="112"/>
        <v>0</v>
      </c>
      <c r="AD175" s="39">
        <f t="shared" si="112"/>
        <v>8100</v>
      </c>
      <c r="AE175" s="39">
        <f t="shared" si="112"/>
        <v>0</v>
      </c>
      <c r="AF175" s="50">
        <f t="shared" si="112"/>
        <v>0</v>
      </c>
      <c r="AG175" s="39">
        <f t="shared" si="112"/>
        <v>0</v>
      </c>
      <c r="AH175" s="39">
        <f t="shared" si="111"/>
        <v>104123.29000000001</v>
      </c>
      <c r="AI175" s="39">
        <f t="shared" si="111"/>
        <v>0</v>
      </c>
      <c r="AJ175" s="50">
        <f t="shared" si="111"/>
        <v>104123.29000000001</v>
      </c>
      <c r="AK175" s="39">
        <f t="shared" si="111"/>
        <v>0</v>
      </c>
      <c r="AL175" s="48" t="s">
        <v>201</v>
      </c>
      <c r="AM175" s="44" t="s">
        <v>201</v>
      </c>
      <c r="AN175" s="44" t="s">
        <v>201</v>
      </c>
      <c r="AO175" s="44" t="s">
        <v>201</v>
      </c>
      <c r="AP175" s="44" t="s">
        <v>201</v>
      </c>
      <c r="AQ175" s="44" t="s">
        <v>201</v>
      </c>
      <c r="AR175" s="44" t="s">
        <v>201</v>
      </c>
      <c r="AS175" s="44" t="s">
        <v>201</v>
      </c>
      <c r="AT175" s="44" t="s">
        <v>201</v>
      </c>
      <c r="AU175" s="44" t="s">
        <v>201</v>
      </c>
      <c r="AV175" s="44" t="s">
        <v>201</v>
      </c>
      <c r="AW175" s="44" t="s">
        <v>201</v>
      </c>
      <c r="AX175" s="44" t="s">
        <v>201</v>
      </c>
      <c r="AY175" s="44" t="s">
        <v>201</v>
      </c>
    </row>
    <row r="176" spans="1:51" ht="23.25" customHeight="1">
      <c r="A176" s="199"/>
      <c r="B176" s="276"/>
      <c r="C176" s="277"/>
      <c r="D176" s="277"/>
      <c r="E176" s="277"/>
      <c r="F176" s="277"/>
      <c r="G176" s="278"/>
      <c r="H176" s="41" t="s">
        <v>47</v>
      </c>
      <c r="I176" s="39">
        <f t="shared" si="101"/>
        <v>0</v>
      </c>
      <c r="J176" s="39">
        <f t="shared" si="102"/>
        <v>0</v>
      </c>
      <c r="K176" s="39">
        <f t="shared" ref="K176:R177" si="113">K181</f>
        <v>0</v>
      </c>
      <c r="L176" s="39">
        <f t="shared" si="113"/>
        <v>0</v>
      </c>
      <c r="M176" s="39">
        <f t="shared" si="113"/>
        <v>0</v>
      </c>
      <c r="N176" s="39">
        <f t="shared" si="113"/>
        <v>0</v>
      </c>
      <c r="O176" s="39" t="s">
        <v>47</v>
      </c>
      <c r="P176" s="39">
        <f>P181</f>
        <v>5205.32</v>
      </c>
      <c r="Q176" s="39">
        <f>Q181</f>
        <v>5205.32</v>
      </c>
      <c r="R176" s="39">
        <f t="shared" si="113"/>
        <v>0</v>
      </c>
      <c r="S176" s="39">
        <v>0</v>
      </c>
      <c r="T176" s="50">
        <f>T181</f>
        <v>0</v>
      </c>
      <c r="U176" s="39">
        <v>0</v>
      </c>
      <c r="V176" s="39">
        <f>V181</f>
        <v>2081.63</v>
      </c>
      <c r="W176" s="39">
        <v>0</v>
      </c>
      <c r="X176" s="50">
        <f>X181</f>
        <v>2081.63</v>
      </c>
      <c r="Y176" s="39">
        <v>0</v>
      </c>
      <c r="Z176" s="39">
        <f>Z181</f>
        <v>1041.22</v>
      </c>
      <c r="AA176" s="39">
        <v>0</v>
      </c>
      <c r="AB176" s="50">
        <f>AB181</f>
        <v>1041.22</v>
      </c>
      <c r="AC176" s="39">
        <v>0</v>
      </c>
      <c r="AD176" s="39">
        <f>AD181</f>
        <v>8100</v>
      </c>
      <c r="AE176" s="39">
        <v>0</v>
      </c>
      <c r="AF176" s="50">
        <f>AF181</f>
        <v>0</v>
      </c>
      <c r="AG176" s="39">
        <v>0</v>
      </c>
      <c r="AH176" s="39">
        <f>AH181</f>
        <v>2082.4699999999998</v>
      </c>
      <c r="AI176" s="39">
        <v>0</v>
      </c>
      <c r="AJ176" s="50">
        <f>AJ181</f>
        <v>2082.4699999999998</v>
      </c>
      <c r="AK176" s="39">
        <v>0</v>
      </c>
      <c r="AL176" s="48" t="s">
        <v>201</v>
      </c>
      <c r="AM176" s="44" t="s">
        <v>201</v>
      </c>
      <c r="AN176" s="44" t="s">
        <v>201</v>
      </c>
      <c r="AO176" s="44" t="s">
        <v>201</v>
      </c>
      <c r="AP176" s="44" t="s">
        <v>201</v>
      </c>
      <c r="AQ176" s="44" t="s">
        <v>201</v>
      </c>
      <c r="AR176" s="44" t="s">
        <v>201</v>
      </c>
      <c r="AS176" s="44" t="s">
        <v>201</v>
      </c>
      <c r="AT176" s="44" t="s">
        <v>201</v>
      </c>
      <c r="AU176" s="44" t="s">
        <v>201</v>
      </c>
      <c r="AV176" s="44" t="s">
        <v>201</v>
      </c>
      <c r="AW176" s="44" t="s">
        <v>201</v>
      </c>
      <c r="AX176" s="44" t="s">
        <v>201</v>
      </c>
      <c r="AY176" s="44" t="s">
        <v>201</v>
      </c>
    </row>
    <row r="177" spans="1:51" ht="23.25" customHeight="1">
      <c r="A177" s="199"/>
      <c r="B177" s="276"/>
      <c r="C177" s="277"/>
      <c r="D177" s="277"/>
      <c r="E177" s="277"/>
      <c r="F177" s="277"/>
      <c r="G177" s="278"/>
      <c r="H177" s="41" t="s">
        <v>56</v>
      </c>
      <c r="I177" s="39">
        <f t="shared" si="101"/>
        <v>0</v>
      </c>
      <c r="J177" s="39">
        <f t="shared" si="102"/>
        <v>0</v>
      </c>
      <c r="K177" s="39">
        <f t="shared" si="113"/>
        <v>0</v>
      </c>
      <c r="L177" s="39">
        <f t="shared" si="113"/>
        <v>0</v>
      </c>
      <c r="M177" s="39">
        <f t="shared" si="113"/>
        <v>0</v>
      </c>
      <c r="N177" s="39">
        <f t="shared" si="113"/>
        <v>0</v>
      </c>
      <c r="O177" s="39" t="s">
        <v>56</v>
      </c>
      <c r="P177" s="39">
        <f>P182</f>
        <v>255060.82</v>
      </c>
      <c r="Q177" s="39">
        <f>Q182</f>
        <v>255060.82</v>
      </c>
      <c r="R177" s="39">
        <f t="shared" si="113"/>
        <v>0</v>
      </c>
      <c r="S177" s="39">
        <v>0</v>
      </c>
      <c r="T177" s="50">
        <f>T182</f>
        <v>0</v>
      </c>
      <c r="U177" s="39">
        <v>0</v>
      </c>
      <c r="V177" s="39">
        <f>V182</f>
        <v>102000</v>
      </c>
      <c r="W177" s="39">
        <v>0</v>
      </c>
      <c r="X177" s="50">
        <f>X182</f>
        <v>102000</v>
      </c>
      <c r="Y177" s="39">
        <v>0</v>
      </c>
      <c r="Z177" s="39">
        <f>Z182</f>
        <v>51020</v>
      </c>
      <c r="AA177" s="39">
        <v>0</v>
      </c>
      <c r="AB177" s="50">
        <f>AB182</f>
        <v>51020</v>
      </c>
      <c r="AC177" s="39">
        <v>0</v>
      </c>
      <c r="AD177" s="39">
        <f>AD182</f>
        <v>0</v>
      </c>
      <c r="AE177" s="39">
        <v>0</v>
      </c>
      <c r="AF177" s="50">
        <f>AF182</f>
        <v>0</v>
      </c>
      <c r="AG177" s="39">
        <v>0</v>
      </c>
      <c r="AH177" s="39">
        <f>AH182</f>
        <v>102040.82</v>
      </c>
      <c r="AI177" s="39">
        <v>0</v>
      </c>
      <c r="AJ177" s="50">
        <f>AJ182</f>
        <v>102040.82</v>
      </c>
      <c r="AK177" s="39">
        <v>0</v>
      </c>
      <c r="AL177" s="48" t="s">
        <v>201</v>
      </c>
      <c r="AM177" s="44" t="s">
        <v>201</v>
      </c>
      <c r="AN177" s="44" t="s">
        <v>201</v>
      </c>
      <c r="AO177" s="44" t="s">
        <v>201</v>
      </c>
      <c r="AP177" s="44" t="s">
        <v>201</v>
      </c>
      <c r="AQ177" s="44" t="s">
        <v>201</v>
      </c>
      <c r="AR177" s="44" t="s">
        <v>201</v>
      </c>
      <c r="AS177" s="44" t="s">
        <v>201</v>
      </c>
      <c r="AT177" s="44" t="s">
        <v>201</v>
      </c>
      <c r="AU177" s="44" t="s">
        <v>201</v>
      </c>
      <c r="AV177" s="44" t="s">
        <v>201</v>
      </c>
      <c r="AW177" s="44" t="s">
        <v>201</v>
      </c>
      <c r="AX177" s="44" t="s">
        <v>201</v>
      </c>
      <c r="AY177" s="44" t="s">
        <v>201</v>
      </c>
    </row>
    <row r="178" spans="1:51" ht="23.25" customHeight="1">
      <c r="A178" s="199"/>
      <c r="B178" s="276"/>
      <c r="C178" s="277"/>
      <c r="D178" s="277"/>
      <c r="E178" s="277"/>
      <c r="F178" s="277"/>
      <c r="G178" s="278"/>
      <c r="H178" s="41" t="s">
        <v>48</v>
      </c>
      <c r="I178" s="39">
        <f t="shared" si="101"/>
        <v>0</v>
      </c>
      <c r="J178" s="39">
        <f t="shared" si="102"/>
        <v>0</v>
      </c>
      <c r="K178" s="39">
        <v>0</v>
      </c>
      <c r="L178" s="39">
        <v>0</v>
      </c>
      <c r="M178" s="39">
        <v>0</v>
      </c>
      <c r="N178" s="39">
        <v>0</v>
      </c>
      <c r="O178" s="39" t="s">
        <v>48</v>
      </c>
      <c r="P178" s="39">
        <v>0</v>
      </c>
      <c r="Q178" s="39">
        <v>0</v>
      </c>
      <c r="R178" s="39">
        <v>0</v>
      </c>
      <c r="S178" s="39">
        <v>0</v>
      </c>
      <c r="T178" s="50">
        <v>0</v>
      </c>
      <c r="U178" s="39">
        <v>0</v>
      </c>
      <c r="V178" s="39">
        <v>0</v>
      </c>
      <c r="W178" s="39">
        <v>0</v>
      </c>
      <c r="X178" s="50">
        <v>0</v>
      </c>
      <c r="Y178" s="39">
        <v>0</v>
      </c>
      <c r="Z178" s="39">
        <v>0</v>
      </c>
      <c r="AA178" s="39">
        <v>0</v>
      </c>
      <c r="AB178" s="50">
        <v>0</v>
      </c>
      <c r="AC178" s="39">
        <v>0</v>
      </c>
      <c r="AD178" s="39">
        <v>0</v>
      </c>
      <c r="AE178" s="39">
        <v>0</v>
      </c>
      <c r="AF178" s="50">
        <v>0</v>
      </c>
      <c r="AG178" s="39">
        <v>0</v>
      </c>
      <c r="AH178" s="39">
        <v>0</v>
      </c>
      <c r="AI178" s="39">
        <v>0</v>
      </c>
      <c r="AJ178" s="50">
        <v>0</v>
      </c>
      <c r="AK178" s="39">
        <v>0</v>
      </c>
      <c r="AL178" s="48" t="s">
        <v>201</v>
      </c>
      <c r="AM178" s="44" t="s">
        <v>201</v>
      </c>
      <c r="AN178" s="44" t="s">
        <v>201</v>
      </c>
      <c r="AO178" s="44" t="s">
        <v>201</v>
      </c>
      <c r="AP178" s="44" t="s">
        <v>201</v>
      </c>
      <c r="AQ178" s="44" t="s">
        <v>201</v>
      </c>
      <c r="AR178" s="44" t="s">
        <v>201</v>
      </c>
      <c r="AS178" s="44" t="s">
        <v>201</v>
      </c>
      <c r="AT178" s="44" t="s">
        <v>201</v>
      </c>
      <c r="AU178" s="44" t="s">
        <v>201</v>
      </c>
      <c r="AV178" s="44" t="s">
        <v>201</v>
      </c>
      <c r="AW178" s="44" t="s">
        <v>201</v>
      </c>
      <c r="AX178" s="44" t="s">
        <v>201</v>
      </c>
      <c r="AY178" s="44" t="s">
        <v>201</v>
      </c>
    </row>
    <row r="179" spans="1:51" ht="24.75" customHeight="1">
      <c r="A179" s="200"/>
      <c r="B179" s="279"/>
      <c r="C179" s="280"/>
      <c r="D179" s="280"/>
      <c r="E179" s="280"/>
      <c r="F179" s="280"/>
      <c r="G179" s="281"/>
      <c r="H179" s="41" t="s">
        <v>49</v>
      </c>
      <c r="I179" s="39">
        <f t="shared" si="101"/>
        <v>0</v>
      </c>
      <c r="J179" s="39">
        <f t="shared" si="102"/>
        <v>0</v>
      </c>
      <c r="K179" s="39">
        <v>0</v>
      </c>
      <c r="L179" s="39">
        <v>0</v>
      </c>
      <c r="M179" s="39">
        <v>0</v>
      </c>
      <c r="N179" s="39">
        <v>0</v>
      </c>
      <c r="O179" s="39" t="s">
        <v>49</v>
      </c>
      <c r="P179" s="39">
        <v>0</v>
      </c>
      <c r="Q179" s="39">
        <v>0</v>
      </c>
      <c r="R179" s="39">
        <v>0</v>
      </c>
      <c r="S179" s="39">
        <v>0</v>
      </c>
      <c r="T179" s="50">
        <v>0</v>
      </c>
      <c r="U179" s="39">
        <v>0</v>
      </c>
      <c r="V179" s="39">
        <v>0</v>
      </c>
      <c r="W179" s="39">
        <v>0</v>
      </c>
      <c r="X179" s="50">
        <v>0</v>
      </c>
      <c r="Y179" s="39">
        <v>0</v>
      </c>
      <c r="Z179" s="39">
        <v>0</v>
      </c>
      <c r="AA179" s="39">
        <v>0</v>
      </c>
      <c r="AB179" s="50">
        <v>0</v>
      </c>
      <c r="AC179" s="39">
        <v>0</v>
      </c>
      <c r="AD179" s="39">
        <v>0</v>
      </c>
      <c r="AE179" s="39">
        <v>0</v>
      </c>
      <c r="AF179" s="50">
        <v>0</v>
      </c>
      <c r="AG179" s="39">
        <v>0</v>
      </c>
      <c r="AH179" s="39">
        <v>0</v>
      </c>
      <c r="AI179" s="39">
        <v>0</v>
      </c>
      <c r="AJ179" s="50">
        <v>0</v>
      </c>
      <c r="AK179" s="39">
        <v>0</v>
      </c>
      <c r="AL179" s="48" t="s">
        <v>201</v>
      </c>
      <c r="AM179" s="44" t="s">
        <v>201</v>
      </c>
      <c r="AN179" s="44" t="s">
        <v>201</v>
      </c>
      <c r="AO179" s="44" t="s">
        <v>201</v>
      </c>
      <c r="AP179" s="44" t="s">
        <v>201</v>
      </c>
      <c r="AQ179" s="44" t="s">
        <v>201</v>
      </c>
      <c r="AR179" s="44" t="s">
        <v>201</v>
      </c>
      <c r="AS179" s="44" t="s">
        <v>201</v>
      </c>
      <c r="AT179" s="44" t="s">
        <v>201</v>
      </c>
      <c r="AU179" s="44" t="s">
        <v>201</v>
      </c>
      <c r="AV179" s="44" t="s">
        <v>201</v>
      </c>
      <c r="AW179" s="44" t="s">
        <v>201</v>
      </c>
      <c r="AX179" s="44" t="s">
        <v>201</v>
      </c>
      <c r="AY179" s="44" t="s">
        <v>201</v>
      </c>
    </row>
    <row r="180" spans="1:51" ht="30" customHeight="1">
      <c r="A180" s="198" t="s">
        <v>196</v>
      </c>
      <c r="B180" s="201" t="s">
        <v>199</v>
      </c>
      <c r="C180" s="136" t="s">
        <v>92</v>
      </c>
      <c r="D180" s="99">
        <v>21</v>
      </c>
      <c r="E180" s="102">
        <v>1</v>
      </c>
      <c r="F180" s="99" t="s">
        <v>207</v>
      </c>
      <c r="G180" s="105" t="s">
        <v>208</v>
      </c>
      <c r="H180" s="41" t="s">
        <v>20</v>
      </c>
      <c r="I180" s="39">
        <f t="shared" si="101"/>
        <v>0</v>
      </c>
      <c r="J180" s="39">
        <f t="shared" si="102"/>
        <v>0</v>
      </c>
      <c r="K180" s="39">
        <f t="shared" ref="K180:T180" si="114">K181+K182+K183+K184</f>
        <v>0</v>
      </c>
      <c r="L180" s="39">
        <f t="shared" si="114"/>
        <v>0</v>
      </c>
      <c r="M180" s="39">
        <f t="shared" si="114"/>
        <v>0</v>
      </c>
      <c r="N180" s="39">
        <f t="shared" si="114"/>
        <v>0</v>
      </c>
      <c r="O180" s="39" t="s">
        <v>20</v>
      </c>
      <c r="P180" s="39">
        <f>P181+P182+P183+P184</f>
        <v>260266.14</v>
      </c>
      <c r="Q180" s="39">
        <f>Q181+Q182+Q183+Q184</f>
        <v>260266.14</v>
      </c>
      <c r="R180" s="39">
        <f t="shared" si="114"/>
        <v>0</v>
      </c>
      <c r="S180" s="39">
        <f t="shared" si="114"/>
        <v>0</v>
      </c>
      <c r="T180" s="50">
        <f t="shared" si="114"/>
        <v>0</v>
      </c>
      <c r="U180" s="39">
        <v>0</v>
      </c>
      <c r="V180" s="39">
        <f>V181+V182+V183+V184</f>
        <v>104081.63</v>
      </c>
      <c r="W180" s="39">
        <f>W181+W182+W183+W184</f>
        <v>0</v>
      </c>
      <c r="X180" s="50">
        <f>X181+X182+X183+X184</f>
        <v>104081.63</v>
      </c>
      <c r="Y180" s="39">
        <v>0</v>
      </c>
      <c r="Z180" s="39">
        <f>Z181+Z182+Z183+Z184</f>
        <v>52061.22</v>
      </c>
      <c r="AA180" s="39">
        <f>AA181+AA182+AA183+AA184</f>
        <v>0</v>
      </c>
      <c r="AB180" s="50">
        <f>AB181+AB182+AB183+AB184</f>
        <v>52061.22</v>
      </c>
      <c r="AC180" s="39">
        <v>0</v>
      </c>
      <c r="AD180" s="39">
        <f>AD181+AD182+AD183+AD184</f>
        <v>8100</v>
      </c>
      <c r="AE180" s="39">
        <f>AE181+AE182+AE183+AE184</f>
        <v>0</v>
      </c>
      <c r="AF180" s="50">
        <f>AF181+AF182+AF183+AF184</f>
        <v>0</v>
      </c>
      <c r="AG180" s="39">
        <v>0</v>
      </c>
      <c r="AH180" s="39">
        <f>AH181+AH182+AH183+AH184</f>
        <v>104123.29000000001</v>
      </c>
      <c r="AI180" s="39">
        <f>AI181+AI182+AI183+AI184</f>
        <v>0</v>
      </c>
      <c r="AJ180" s="50">
        <f>AJ181+AJ182+AJ183+AJ184</f>
        <v>104123.29000000001</v>
      </c>
      <c r="AK180" s="39">
        <v>0</v>
      </c>
      <c r="AL180" s="48" t="s">
        <v>201</v>
      </c>
      <c r="AM180" s="44" t="s">
        <v>201</v>
      </c>
      <c r="AN180" s="44" t="s">
        <v>201</v>
      </c>
      <c r="AO180" s="44" t="s">
        <v>201</v>
      </c>
      <c r="AP180" s="44" t="s">
        <v>201</v>
      </c>
      <c r="AQ180" s="44" t="s">
        <v>201</v>
      </c>
      <c r="AR180" s="44" t="s">
        <v>201</v>
      </c>
      <c r="AS180" s="44" t="s">
        <v>201</v>
      </c>
      <c r="AT180" s="44" t="s">
        <v>201</v>
      </c>
      <c r="AU180" s="44" t="s">
        <v>201</v>
      </c>
      <c r="AV180" s="44" t="s">
        <v>201</v>
      </c>
      <c r="AW180" s="44" t="s">
        <v>201</v>
      </c>
      <c r="AX180" s="44" t="s">
        <v>201</v>
      </c>
      <c r="AY180" s="44" t="s">
        <v>201</v>
      </c>
    </row>
    <row r="181" spans="1:51" ht="23.25" customHeight="1">
      <c r="A181" s="199"/>
      <c r="B181" s="202"/>
      <c r="C181" s="137"/>
      <c r="D181" s="100"/>
      <c r="E181" s="103"/>
      <c r="F181" s="100"/>
      <c r="G181" s="106"/>
      <c r="H181" s="41" t="s">
        <v>47</v>
      </c>
      <c r="I181" s="39">
        <f t="shared" si="101"/>
        <v>0</v>
      </c>
      <c r="J181" s="39">
        <f t="shared" si="102"/>
        <v>0</v>
      </c>
      <c r="K181" s="39">
        <f t="shared" ref="K181:R182" si="115">K186</f>
        <v>0</v>
      </c>
      <c r="L181" s="39">
        <f t="shared" si="115"/>
        <v>0</v>
      </c>
      <c r="M181" s="39">
        <f t="shared" si="115"/>
        <v>0</v>
      </c>
      <c r="N181" s="39">
        <f t="shared" si="115"/>
        <v>0</v>
      </c>
      <c r="O181" s="39" t="s">
        <v>47</v>
      </c>
      <c r="P181" s="39">
        <f>P186</f>
        <v>5205.32</v>
      </c>
      <c r="Q181" s="39">
        <f>Q186</f>
        <v>5205.32</v>
      </c>
      <c r="R181" s="39">
        <f t="shared" si="115"/>
        <v>0</v>
      </c>
      <c r="S181" s="39">
        <v>0</v>
      </c>
      <c r="T181" s="50">
        <f>T186</f>
        <v>0</v>
      </c>
      <c r="U181" s="39">
        <v>0</v>
      </c>
      <c r="V181" s="39">
        <f>V186</f>
        <v>2081.63</v>
      </c>
      <c r="W181" s="39">
        <v>0</v>
      </c>
      <c r="X181" s="50">
        <f>X186</f>
        <v>2081.63</v>
      </c>
      <c r="Y181" s="39">
        <v>0</v>
      </c>
      <c r="Z181" s="39">
        <f>Z186</f>
        <v>1041.22</v>
      </c>
      <c r="AA181" s="39">
        <v>0</v>
      </c>
      <c r="AB181" s="50">
        <f>AB186</f>
        <v>1041.22</v>
      </c>
      <c r="AC181" s="39">
        <v>0</v>
      </c>
      <c r="AD181" s="39">
        <f>AD186</f>
        <v>8100</v>
      </c>
      <c r="AE181" s="39">
        <v>0</v>
      </c>
      <c r="AF181" s="50">
        <f>AF186</f>
        <v>0</v>
      </c>
      <c r="AG181" s="39">
        <v>0</v>
      </c>
      <c r="AH181" s="39">
        <f>AH186</f>
        <v>2082.4699999999998</v>
      </c>
      <c r="AI181" s="39">
        <v>0</v>
      </c>
      <c r="AJ181" s="50">
        <f>AJ186</f>
        <v>2082.4699999999998</v>
      </c>
      <c r="AK181" s="39">
        <v>0</v>
      </c>
      <c r="AL181" s="48" t="s">
        <v>201</v>
      </c>
      <c r="AM181" s="44" t="s">
        <v>201</v>
      </c>
      <c r="AN181" s="44" t="s">
        <v>201</v>
      </c>
      <c r="AO181" s="44" t="s">
        <v>201</v>
      </c>
      <c r="AP181" s="44" t="s">
        <v>201</v>
      </c>
      <c r="AQ181" s="44" t="s">
        <v>201</v>
      </c>
      <c r="AR181" s="44" t="s">
        <v>201</v>
      </c>
      <c r="AS181" s="44" t="s">
        <v>201</v>
      </c>
      <c r="AT181" s="44" t="s">
        <v>201</v>
      </c>
      <c r="AU181" s="44" t="s">
        <v>201</v>
      </c>
      <c r="AV181" s="44" t="s">
        <v>201</v>
      </c>
      <c r="AW181" s="44" t="s">
        <v>201</v>
      </c>
      <c r="AX181" s="44" t="s">
        <v>201</v>
      </c>
      <c r="AY181" s="44" t="s">
        <v>201</v>
      </c>
    </row>
    <row r="182" spans="1:51" ht="23.25" customHeight="1">
      <c r="A182" s="199"/>
      <c r="B182" s="202"/>
      <c r="C182" s="137"/>
      <c r="D182" s="100"/>
      <c r="E182" s="103"/>
      <c r="F182" s="100"/>
      <c r="G182" s="106"/>
      <c r="H182" s="41" t="s">
        <v>56</v>
      </c>
      <c r="I182" s="39">
        <f t="shared" si="101"/>
        <v>0</v>
      </c>
      <c r="J182" s="39">
        <f t="shared" si="102"/>
        <v>0</v>
      </c>
      <c r="K182" s="39">
        <f t="shared" si="115"/>
        <v>0</v>
      </c>
      <c r="L182" s="39">
        <f t="shared" si="115"/>
        <v>0</v>
      </c>
      <c r="M182" s="39">
        <f t="shared" si="115"/>
        <v>0</v>
      </c>
      <c r="N182" s="39">
        <f t="shared" si="115"/>
        <v>0</v>
      </c>
      <c r="O182" s="39" t="s">
        <v>56</v>
      </c>
      <c r="P182" s="39">
        <f>P187</f>
        <v>255060.82</v>
      </c>
      <c r="Q182" s="39">
        <f>Q187</f>
        <v>255060.82</v>
      </c>
      <c r="R182" s="39">
        <f t="shared" si="115"/>
        <v>0</v>
      </c>
      <c r="S182" s="39">
        <v>0</v>
      </c>
      <c r="T182" s="50">
        <f>T187</f>
        <v>0</v>
      </c>
      <c r="U182" s="39">
        <v>0</v>
      </c>
      <c r="V182" s="39">
        <f>V187</f>
        <v>102000</v>
      </c>
      <c r="W182" s="39">
        <v>0</v>
      </c>
      <c r="X182" s="50">
        <f>X187</f>
        <v>102000</v>
      </c>
      <c r="Y182" s="39">
        <v>0</v>
      </c>
      <c r="Z182" s="39">
        <f>Z187</f>
        <v>51020</v>
      </c>
      <c r="AA182" s="39">
        <v>0</v>
      </c>
      <c r="AB182" s="50">
        <f>AB187</f>
        <v>51020</v>
      </c>
      <c r="AC182" s="39">
        <v>0</v>
      </c>
      <c r="AD182" s="39">
        <f>AD187</f>
        <v>0</v>
      </c>
      <c r="AE182" s="39">
        <v>0</v>
      </c>
      <c r="AF182" s="50">
        <f>AF187</f>
        <v>0</v>
      </c>
      <c r="AG182" s="39">
        <v>0</v>
      </c>
      <c r="AH182" s="39">
        <f>AH187</f>
        <v>102040.82</v>
      </c>
      <c r="AI182" s="39">
        <v>0</v>
      </c>
      <c r="AJ182" s="50">
        <f>AJ187</f>
        <v>102040.82</v>
      </c>
      <c r="AK182" s="39">
        <v>0</v>
      </c>
      <c r="AL182" s="48" t="s">
        <v>201</v>
      </c>
      <c r="AM182" s="44" t="s">
        <v>201</v>
      </c>
      <c r="AN182" s="44" t="s">
        <v>201</v>
      </c>
      <c r="AO182" s="44" t="s">
        <v>201</v>
      </c>
      <c r="AP182" s="44" t="s">
        <v>201</v>
      </c>
      <c r="AQ182" s="44" t="s">
        <v>201</v>
      </c>
      <c r="AR182" s="44" t="s">
        <v>201</v>
      </c>
      <c r="AS182" s="44" t="s">
        <v>201</v>
      </c>
      <c r="AT182" s="44" t="s">
        <v>201</v>
      </c>
      <c r="AU182" s="44" t="s">
        <v>201</v>
      </c>
      <c r="AV182" s="44" t="s">
        <v>201</v>
      </c>
      <c r="AW182" s="44" t="s">
        <v>201</v>
      </c>
      <c r="AX182" s="44" t="s">
        <v>201</v>
      </c>
      <c r="AY182" s="44" t="s">
        <v>201</v>
      </c>
    </row>
    <row r="183" spans="1:51" ht="23.25" customHeight="1">
      <c r="A183" s="199"/>
      <c r="B183" s="202"/>
      <c r="C183" s="137"/>
      <c r="D183" s="100"/>
      <c r="E183" s="103"/>
      <c r="F183" s="100"/>
      <c r="G183" s="106"/>
      <c r="H183" s="41" t="s">
        <v>48</v>
      </c>
      <c r="I183" s="39">
        <f t="shared" si="101"/>
        <v>0</v>
      </c>
      <c r="J183" s="39">
        <f t="shared" si="102"/>
        <v>0</v>
      </c>
      <c r="K183" s="39">
        <v>0</v>
      </c>
      <c r="L183" s="39">
        <v>0</v>
      </c>
      <c r="M183" s="39">
        <v>0</v>
      </c>
      <c r="N183" s="39">
        <v>0</v>
      </c>
      <c r="O183" s="39" t="s">
        <v>48</v>
      </c>
      <c r="P183" s="39">
        <v>0</v>
      </c>
      <c r="Q183" s="39">
        <v>0</v>
      </c>
      <c r="R183" s="39">
        <v>0</v>
      </c>
      <c r="S183" s="39">
        <v>0</v>
      </c>
      <c r="T183" s="50">
        <v>0</v>
      </c>
      <c r="U183" s="39">
        <v>0</v>
      </c>
      <c r="V183" s="39">
        <v>0</v>
      </c>
      <c r="W183" s="39">
        <v>0</v>
      </c>
      <c r="X183" s="50">
        <v>0</v>
      </c>
      <c r="Y183" s="39">
        <v>0</v>
      </c>
      <c r="Z183" s="39">
        <v>0</v>
      </c>
      <c r="AA183" s="39">
        <v>0</v>
      </c>
      <c r="AB183" s="50">
        <v>0</v>
      </c>
      <c r="AC183" s="39">
        <v>0</v>
      </c>
      <c r="AD183" s="39">
        <v>0</v>
      </c>
      <c r="AE183" s="39">
        <v>0</v>
      </c>
      <c r="AF183" s="50">
        <v>0</v>
      </c>
      <c r="AG183" s="39">
        <v>0</v>
      </c>
      <c r="AH183" s="39">
        <v>0</v>
      </c>
      <c r="AI183" s="39">
        <v>0</v>
      </c>
      <c r="AJ183" s="50">
        <v>0</v>
      </c>
      <c r="AK183" s="39">
        <v>0</v>
      </c>
      <c r="AL183" s="48" t="s">
        <v>201</v>
      </c>
      <c r="AM183" s="44" t="s">
        <v>201</v>
      </c>
      <c r="AN183" s="44" t="s">
        <v>201</v>
      </c>
      <c r="AO183" s="44" t="s">
        <v>201</v>
      </c>
      <c r="AP183" s="44" t="s">
        <v>201</v>
      </c>
      <c r="AQ183" s="44" t="s">
        <v>201</v>
      </c>
      <c r="AR183" s="44" t="s">
        <v>201</v>
      </c>
      <c r="AS183" s="44" t="s">
        <v>201</v>
      </c>
      <c r="AT183" s="44" t="s">
        <v>201</v>
      </c>
      <c r="AU183" s="44" t="s">
        <v>201</v>
      </c>
      <c r="AV183" s="44" t="s">
        <v>201</v>
      </c>
      <c r="AW183" s="44" t="s">
        <v>201</v>
      </c>
      <c r="AX183" s="44" t="s">
        <v>201</v>
      </c>
      <c r="AY183" s="44" t="s">
        <v>201</v>
      </c>
    </row>
    <row r="184" spans="1:51" ht="23.25" customHeight="1">
      <c r="A184" s="200"/>
      <c r="B184" s="203"/>
      <c r="C184" s="138"/>
      <c r="D184" s="101"/>
      <c r="E184" s="104"/>
      <c r="F184" s="101"/>
      <c r="G184" s="107"/>
      <c r="H184" s="41" t="s">
        <v>49</v>
      </c>
      <c r="I184" s="39">
        <f t="shared" si="101"/>
        <v>0</v>
      </c>
      <c r="J184" s="39">
        <f t="shared" si="102"/>
        <v>0</v>
      </c>
      <c r="K184" s="39">
        <v>0</v>
      </c>
      <c r="L184" s="39">
        <v>0</v>
      </c>
      <c r="M184" s="39">
        <v>0</v>
      </c>
      <c r="N184" s="39">
        <v>0</v>
      </c>
      <c r="O184" s="39" t="s">
        <v>49</v>
      </c>
      <c r="P184" s="39">
        <v>0</v>
      </c>
      <c r="Q184" s="39">
        <v>0</v>
      </c>
      <c r="R184" s="39">
        <v>0</v>
      </c>
      <c r="S184" s="39">
        <v>0</v>
      </c>
      <c r="T184" s="50">
        <v>0</v>
      </c>
      <c r="U184" s="39">
        <v>0</v>
      </c>
      <c r="V184" s="39">
        <v>0</v>
      </c>
      <c r="W184" s="39">
        <v>0</v>
      </c>
      <c r="X184" s="50">
        <v>0</v>
      </c>
      <c r="Y184" s="39">
        <v>0</v>
      </c>
      <c r="Z184" s="39">
        <v>0</v>
      </c>
      <c r="AA184" s="39">
        <v>0</v>
      </c>
      <c r="AB184" s="50">
        <v>0</v>
      </c>
      <c r="AC184" s="39">
        <v>0</v>
      </c>
      <c r="AD184" s="39">
        <v>0</v>
      </c>
      <c r="AE184" s="39">
        <v>0</v>
      </c>
      <c r="AF184" s="50">
        <v>0</v>
      </c>
      <c r="AG184" s="39">
        <v>0</v>
      </c>
      <c r="AH184" s="39">
        <v>0</v>
      </c>
      <c r="AI184" s="39">
        <v>0</v>
      </c>
      <c r="AJ184" s="50">
        <v>0</v>
      </c>
      <c r="AK184" s="39">
        <v>0</v>
      </c>
      <c r="AL184" s="48" t="s">
        <v>201</v>
      </c>
      <c r="AM184" s="44" t="s">
        <v>201</v>
      </c>
      <c r="AN184" s="44" t="s">
        <v>201</v>
      </c>
      <c r="AO184" s="44" t="s">
        <v>201</v>
      </c>
      <c r="AP184" s="44" t="s">
        <v>201</v>
      </c>
      <c r="AQ184" s="44" t="s">
        <v>201</v>
      </c>
      <c r="AR184" s="44" t="s">
        <v>201</v>
      </c>
      <c r="AS184" s="44" t="s">
        <v>201</v>
      </c>
      <c r="AT184" s="44" t="s">
        <v>201</v>
      </c>
      <c r="AU184" s="44" t="s">
        <v>201</v>
      </c>
      <c r="AV184" s="44" t="s">
        <v>201</v>
      </c>
      <c r="AW184" s="44" t="s">
        <v>201</v>
      </c>
      <c r="AX184" s="44" t="s">
        <v>201</v>
      </c>
      <c r="AY184" s="44" t="s">
        <v>201</v>
      </c>
    </row>
    <row r="185" spans="1:51" ht="26.25" customHeight="1">
      <c r="A185" s="198" t="s">
        <v>197</v>
      </c>
      <c r="B185" s="136" t="s">
        <v>200</v>
      </c>
      <c r="C185" s="136" t="s">
        <v>92</v>
      </c>
      <c r="D185" s="99">
        <v>21</v>
      </c>
      <c r="E185" s="102">
        <v>1</v>
      </c>
      <c r="F185" s="99" t="s">
        <v>207</v>
      </c>
      <c r="G185" s="105" t="s">
        <v>208</v>
      </c>
      <c r="H185" s="41" t="s">
        <v>20</v>
      </c>
      <c r="I185" s="39">
        <f t="shared" si="101"/>
        <v>0</v>
      </c>
      <c r="J185" s="39">
        <f t="shared" si="102"/>
        <v>0</v>
      </c>
      <c r="K185" s="39">
        <f t="shared" ref="K185:T185" si="116">K186+K187+K188+K189</f>
        <v>0</v>
      </c>
      <c r="L185" s="39">
        <f t="shared" si="116"/>
        <v>0</v>
      </c>
      <c r="M185" s="39">
        <f t="shared" si="116"/>
        <v>0</v>
      </c>
      <c r="N185" s="39">
        <f t="shared" si="116"/>
        <v>0</v>
      </c>
      <c r="O185" s="39" t="s">
        <v>20</v>
      </c>
      <c r="P185" s="39">
        <f>P186+P187+P188+P189</f>
        <v>260266.14</v>
      </c>
      <c r="Q185" s="39">
        <f>Q186+Q187+Q188+Q189</f>
        <v>260266.14</v>
      </c>
      <c r="R185" s="39">
        <f t="shared" si="116"/>
        <v>0</v>
      </c>
      <c r="S185" s="39">
        <f t="shared" si="116"/>
        <v>0</v>
      </c>
      <c r="T185" s="50">
        <f t="shared" si="116"/>
        <v>0</v>
      </c>
      <c r="U185" s="39">
        <v>0</v>
      </c>
      <c r="V185" s="39">
        <f>V186+V187+V188+V189</f>
        <v>104081.63</v>
      </c>
      <c r="W185" s="39">
        <f>W186+W187+W188+W189</f>
        <v>0</v>
      </c>
      <c r="X185" s="50">
        <f>X186+X187+X188+X189</f>
        <v>104081.63</v>
      </c>
      <c r="Y185" s="39">
        <v>0</v>
      </c>
      <c r="Z185" s="39">
        <f>Z186+Z187+Z188+Z189</f>
        <v>52061.22</v>
      </c>
      <c r="AA185" s="39">
        <f>AA186+AA187+AA188+AA189</f>
        <v>0</v>
      </c>
      <c r="AB185" s="50">
        <f>AB186+AB187+AB188+AB189</f>
        <v>52061.22</v>
      </c>
      <c r="AC185" s="39">
        <v>0</v>
      </c>
      <c r="AD185" s="39">
        <f>AD186+AD187+AD188+AD189</f>
        <v>8100</v>
      </c>
      <c r="AE185" s="39">
        <f>AE186+AE187+AE188+AE189</f>
        <v>0</v>
      </c>
      <c r="AF185" s="50">
        <f>AF186+AF187+AF188+AF189</f>
        <v>0</v>
      </c>
      <c r="AG185" s="39">
        <v>0</v>
      </c>
      <c r="AH185" s="39">
        <f>AH186+AH187+AH188+AH189</f>
        <v>104123.29000000001</v>
      </c>
      <c r="AI185" s="39">
        <f>AI186+AI187+AI188+AI189</f>
        <v>0</v>
      </c>
      <c r="AJ185" s="50">
        <f>AJ186+AJ187+AJ188+AJ189</f>
        <v>104123.29000000001</v>
      </c>
      <c r="AK185" s="39">
        <v>0</v>
      </c>
      <c r="AL185" s="204" t="s">
        <v>202</v>
      </c>
      <c r="AM185" s="96" t="s">
        <v>63</v>
      </c>
      <c r="AN185" s="96">
        <f>AX185</f>
        <v>1</v>
      </c>
      <c r="AO185" s="96">
        <f>AY185</f>
        <v>1</v>
      </c>
      <c r="AP185" s="96">
        <v>0</v>
      </c>
      <c r="AQ185" s="96">
        <v>0</v>
      </c>
      <c r="AR185" s="96">
        <v>1</v>
      </c>
      <c r="AS185" s="96">
        <v>1</v>
      </c>
      <c r="AT185" s="96">
        <v>1</v>
      </c>
      <c r="AU185" s="96">
        <v>1</v>
      </c>
      <c r="AV185" s="96">
        <v>1</v>
      </c>
      <c r="AW185" s="96">
        <v>1</v>
      </c>
      <c r="AX185" s="96">
        <v>1</v>
      </c>
      <c r="AY185" s="96">
        <v>1</v>
      </c>
    </row>
    <row r="186" spans="1:51" ht="23.25" customHeight="1">
      <c r="A186" s="199"/>
      <c r="B186" s="137"/>
      <c r="C186" s="137"/>
      <c r="D186" s="100"/>
      <c r="E186" s="103"/>
      <c r="F186" s="100"/>
      <c r="G186" s="106"/>
      <c r="H186" s="41" t="s">
        <v>47</v>
      </c>
      <c r="I186" s="39">
        <f t="shared" si="101"/>
        <v>0</v>
      </c>
      <c r="J186" s="39">
        <f t="shared" si="102"/>
        <v>0</v>
      </c>
      <c r="K186" s="39">
        <v>0</v>
      </c>
      <c r="L186" s="39">
        <v>0</v>
      </c>
      <c r="M186" s="39">
        <v>0</v>
      </c>
      <c r="N186" s="39">
        <v>0</v>
      </c>
      <c r="O186" s="39" t="s">
        <v>47</v>
      </c>
      <c r="P186" s="39">
        <f>R186+V186+Z186+AH186</f>
        <v>5205.32</v>
      </c>
      <c r="Q186" s="39">
        <f>T186+X186+AB186+AJ186</f>
        <v>5205.32</v>
      </c>
      <c r="R186" s="39">
        <v>0</v>
      </c>
      <c r="S186" s="39">
        <v>0</v>
      </c>
      <c r="T186" s="50">
        <v>0</v>
      </c>
      <c r="U186" s="39">
        <v>0</v>
      </c>
      <c r="V186" s="39">
        <v>2081.63</v>
      </c>
      <c r="W186" s="39">
        <v>0</v>
      </c>
      <c r="X186" s="50">
        <v>2081.63</v>
      </c>
      <c r="Y186" s="39">
        <v>0</v>
      </c>
      <c r="Z186" s="39">
        <v>1041.22</v>
      </c>
      <c r="AA186" s="39">
        <v>0</v>
      </c>
      <c r="AB186" s="50">
        <v>1041.22</v>
      </c>
      <c r="AC186" s="39">
        <v>0</v>
      </c>
      <c r="AD186" s="39">
        <v>8100</v>
      </c>
      <c r="AE186" s="39">
        <v>0</v>
      </c>
      <c r="AF186" s="50">
        <v>0</v>
      </c>
      <c r="AG186" s="39">
        <v>0</v>
      </c>
      <c r="AH186" s="39">
        <v>2082.4699999999998</v>
      </c>
      <c r="AI186" s="39">
        <v>0</v>
      </c>
      <c r="AJ186" s="50">
        <v>2082.4699999999998</v>
      </c>
      <c r="AK186" s="39">
        <v>0</v>
      </c>
      <c r="AL186" s="205"/>
      <c r="AM186" s="97"/>
      <c r="AN186" s="97"/>
      <c r="AO186" s="97"/>
      <c r="AP186" s="97"/>
      <c r="AQ186" s="97"/>
      <c r="AR186" s="97"/>
      <c r="AS186" s="97"/>
      <c r="AT186" s="97"/>
      <c r="AU186" s="97"/>
      <c r="AV186" s="97"/>
      <c r="AW186" s="97"/>
      <c r="AX186" s="97"/>
      <c r="AY186" s="97"/>
    </row>
    <row r="187" spans="1:51" ht="23.25" customHeight="1">
      <c r="A187" s="199"/>
      <c r="B187" s="137"/>
      <c r="C187" s="137"/>
      <c r="D187" s="100"/>
      <c r="E187" s="103"/>
      <c r="F187" s="100"/>
      <c r="G187" s="106"/>
      <c r="H187" s="41" t="s">
        <v>56</v>
      </c>
      <c r="I187" s="39">
        <f t="shared" si="101"/>
        <v>0</v>
      </c>
      <c r="J187" s="39">
        <f t="shared" si="102"/>
        <v>0</v>
      </c>
      <c r="K187" s="39">
        <v>0</v>
      </c>
      <c r="L187" s="39">
        <v>0</v>
      </c>
      <c r="M187" s="39">
        <v>0</v>
      </c>
      <c r="N187" s="39">
        <v>0</v>
      </c>
      <c r="O187" s="39" t="s">
        <v>56</v>
      </c>
      <c r="P187" s="39">
        <f>R187+V187+Z187+AH187</f>
        <v>255060.82</v>
      </c>
      <c r="Q187" s="39">
        <f>T187+X187+AB187+AJ187</f>
        <v>255060.82</v>
      </c>
      <c r="R187" s="39">
        <v>0</v>
      </c>
      <c r="S187" s="39">
        <v>0</v>
      </c>
      <c r="T187" s="50">
        <v>0</v>
      </c>
      <c r="U187" s="39">
        <v>0</v>
      </c>
      <c r="V187" s="39">
        <v>102000</v>
      </c>
      <c r="W187" s="39">
        <v>0</v>
      </c>
      <c r="X187" s="50">
        <v>102000</v>
      </c>
      <c r="Y187" s="39">
        <v>0</v>
      </c>
      <c r="Z187" s="39">
        <v>51020</v>
      </c>
      <c r="AA187" s="39">
        <v>0</v>
      </c>
      <c r="AB187" s="50">
        <v>51020</v>
      </c>
      <c r="AC187" s="39">
        <v>0</v>
      </c>
      <c r="AD187" s="39">
        <v>0</v>
      </c>
      <c r="AE187" s="39">
        <v>0</v>
      </c>
      <c r="AF187" s="50">
        <v>0</v>
      </c>
      <c r="AG187" s="39">
        <v>0</v>
      </c>
      <c r="AH187" s="39">
        <v>102040.82</v>
      </c>
      <c r="AI187" s="39">
        <v>0</v>
      </c>
      <c r="AJ187" s="50">
        <v>102040.82</v>
      </c>
      <c r="AK187" s="39">
        <v>0</v>
      </c>
      <c r="AL187" s="205"/>
      <c r="AM187" s="97"/>
      <c r="AN187" s="97"/>
      <c r="AO187" s="97"/>
      <c r="AP187" s="97"/>
      <c r="AQ187" s="97"/>
      <c r="AR187" s="97"/>
      <c r="AS187" s="97"/>
      <c r="AT187" s="97"/>
      <c r="AU187" s="97"/>
      <c r="AV187" s="97"/>
      <c r="AW187" s="97"/>
      <c r="AX187" s="97"/>
      <c r="AY187" s="97"/>
    </row>
    <row r="188" spans="1:51" ht="23.25" customHeight="1">
      <c r="A188" s="199"/>
      <c r="B188" s="137"/>
      <c r="C188" s="137"/>
      <c r="D188" s="100"/>
      <c r="E188" s="103"/>
      <c r="F188" s="100"/>
      <c r="G188" s="106"/>
      <c r="H188" s="41" t="s">
        <v>48</v>
      </c>
      <c r="I188" s="39">
        <f t="shared" si="101"/>
        <v>0</v>
      </c>
      <c r="J188" s="39">
        <f t="shared" si="102"/>
        <v>0</v>
      </c>
      <c r="K188" s="39">
        <v>0</v>
      </c>
      <c r="L188" s="39">
        <v>0</v>
      </c>
      <c r="M188" s="39">
        <v>0</v>
      </c>
      <c r="N188" s="39">
        <v>0</v>
      </c>
      <c r="O188" s="39" t="s">
        <v>48</v>
      </c>
      <c r="P188" s="39">
        <f>R188+V188+Z188+AH188</f>
        <v>0</v>
      </c>
      <c r="Q188" s="39">
        <f>T188+X188+AB188+AJ188</f>
        <v>0</v>
      </c>
      <c r="R188" s="39">
        <v>0</v>
      </c>
      <c r="S188" s="39">
        <v>0</v>
      </c>
      <c r="T188" s="50">
        <v>0</v>
      </c>
      <c r="U188" s="39">
        <v>0</v>
      </c>
      <c r="V188" s="39">
        <v>0</v>
      </c>
      <c r="W188" s="39">
        <v>0</v>
      </c>
      <c r="X188" s="50">
        <v>0</v>
      </c>
      <c r="Y188" s="39">
        <v>0</v>
      </c>
      <c r="Z188" s="39">
        <v>0</v>
      </c>
      <c r="AA188" s="39">
        <v>0</v>
      </c>
      <c r="AB188" s="50">
        <v>0</v>
      </c>
      <c r="AC188" s="39">
        <v>0</v>
      </c>
      <c r="AD188" s="39">
        <v>0</v>
      </c>
      <c r="AE188" s="39">
        <v>0</v>
      </c>
      <c r="AF188" s="50">
        <v>0</v>
      </c>
      <c r="AG188" s="39">
        <v>0</v>
      </c>
      <c r="AH188" s="39">
        <v>0</v>
      </c>
      <c r="AI188" s="39">
        <v>0</v>
      </c>
      <c r="AJ188" s="50">
        <v>0</v>
      </c>
      <c r="AK188" s="39">
        <v>0</v>
      </c>
      <c r="AL188" s="205"/>
      <c r="AM188" s="97"/>
      <c r="AN188" s="97"/>
      <c r="AO188" s="97"/>
      <c r="AP188" s="97"/>
      <c r="AQ188" s="97"/>
      <c r="AR188" s="97"/>
      <c r="AS188" s="97"/>
      <c r="AT188" s="97"/>
      <c r="AU188" s="97"/>
      <c r="AV188" s="97"/>
      <c r="AW188" s="97"/>
      <c r="AX188" s="97"/>
      <c r="AY188" s="97"/>
    </row>
    <row r="189" spans="1:51" ht="23.25" customHeight="1">
      <c r="A189" s="200"/>
      <c r="B189" s="138"/>
      <c r="C189" s="138"/>
      <c r="D189" s="101"/>
      <c r="E189" s="104"/>
      <c r="F189" s="101"/>
      <c r="G189" s="107"/>
      <c r="H189" s="41" t="s">
        <v>49</v>
      </c>
      <c r="I189" s="39">
        <f t="shared" si="101"/>
        <v>0</v>
      </c>
      <c r="J189" s="39">
        <f t="shared" si="102"/>
        <v>0</v>
      </c>
      <c r="K189" s="39">
        <v>0</v>
      </c>
      <c r="L189" s="39">
        <v>0</v>
      </c>
      <c r="M189" s="39">
        <v>0</v>
      </c>
      <c r="N189" s="39">
        <v>0</v>
      </c>
      <c r="O189" s="39" t="s">
        <v>49</v>
      </c>
      <c r="P189" s="39">
        <f>R189+V189+Z189+AH189</f>
        <v>0</v>
      </c>
      <c r="Q189" s="39">
        <f>T189+X189+AB189+AJ189</f>
        <v>0</v>
      </c>
      <c r="R189" s="39">
        <v>0</v>
      </c>
      <c r="S189" s="39">
        <v>0</v>
      </c>
      <c r="T189" s="50">
        <v>0</v>
      </c>
      <c r="U189" s="39">
        <v>0</v>
      </c>
      <c r="V189" s="39">
        <v>0</v>
      </c>
      <c r="W189" s="39">
        <v>0</v>
      </c>
      <c r="X189" s="50">
        <v>0</v>
      </c>
      <c r="Y189" s="39">
        <v>0</v>
      </c>
      <c r="Z189" s="39">
        <v>0</v>
      </c>
      <c r="AA189" s="39">
        <v>0</v>
      </c>
      <c r="AB189" s="50">
        <v>0</v>
      </c>
      <c r="AC189" s="39">
        <v>0</v>
      </c>
      <c r="AD189" s="39">
        <v>0</v>
      </c>
      <c r="AE189" s="39">
        <v>0</v>
      </c>
      <c r="AF189" s="50">
        <v>0</v>
      </c>
      <c r="AG189" s="39">
        <v>0</v>
      </c>
      <c r="AH189" s="39">
        <v>0</v>
      </c>
      <c r="AI189" s="39">
        <v>0</v>
      </c>
      <c r="AJ189" s="50">
        <v>0</v>
      </c>
      <c r="AK189" s="39">
        <v>0</v>
      </c>
      <c r="AL189" s="206"/>
      <c r="AM189" s="98"/>
      <c r="AN189" s="98"/>
      <c r="AO189" s="98"/>
      <c r="AP189" s="98"/>
      <c r="AQ189" s="98"/>
      <c r="AR189" s="98"/>
      <c r="AS189" s="98"/>
      <c r="AT189" s="98"/>
      <c r="AU189" s="98"/>
      <c r="AV189" s="98"/>
      <c r="AW189" s="98"/>
      <c r="AX189" s="98"/>
      <c r="AY189" s="98"/>
    </row>
    <row r="190" spans="1:51" ht="23.25" customHeight="1">
      <c r="A190" s="282" t="s">
        <v>230</v>
      </c>
      <c r="B190" s="283" t="s">
        <v>231</v>
      </c>
      <c r="C190" s="284"/>
      <c r="D190" s="284"/>
      <c r="E190" s="284"/>
      <c r="F190" s="284"/>
      <c r="G190" s="285"/>
      <c r="H190" s="41"/>
      <c r="I190" s="39"/>
      <c r="J190" s="39"/>
      <c r="K190" s="39"/>
      <c r="L190" s="39"/>
      <c r="M190" s="39"/>
      <c r="N190" s="39"/>
      <c r="O190" s="39"/>
      <c r="P190" s="39">
        <f>P191+P192+P193+P194</f>
        <v>0</v>
      </c>
      <c r="Q190" s="39">
        <f>Q191+Q192+Q193+Q194</f>
        <v>0</v>
      </c>
      <c r="R190" s="39">
        <f>R191+R192+R193+R194</f>
        <v>0</v>
      </c>
      <c r="S190" s="39">
        <f t="shared" ref="S190:AK190" si="117">S191+S192+S193+S194</f>
        <v>0</v>
      </c>
      <c r="T190" s="50">
        <f t="shared" si="117"/>
        <v>0</v>
      </c>
      <c r="U190" s="39">
        <f t="shared" si="117"/>
        <v>0</v>
      </c>
      <c r="V190" s="39">
        <f t="shared" si="117"/>
        <v>0</v>
      </c>
      <c r="W190" s="39">
        <f t="shared" si="117"/>
        <v>0</v>
      </c>
      <c r="X190" s="50">
        <f t="shared" si="117"/>
        <v>0</v>
      </c>
      <c r="Y190" s="39">
        <f t="shared" si="117"/>
        <v>0</v>
      </c>
      <c r="Z190" s="39">
        <f t="shared" si="117"/>
        <v>0</v>
      </c>
      <c r="AA190" s="39">
        <f t="shared" si="117"/>
        <v>0</v>
      </c>
      <c r="AB190" s="50">
        <f t="shared" si="117"/>
        <v>0</v>
      </c>
      <c r="AC190" s="39">
        <f t="shared" si="117"/>
        <v>0</v>
      </c>
      <c r="AD190" s="39">
        <f>AD191+AD192+AD193+AD194</f>
        <v>17763622.93</v>
      </c>
      <c r="AE190" s="39">
        <f>AE191+AE192+AE193+AE194</f>
        <v>0</v>
      </c>
      <c r="AF190" s="50">
        <f>AF191+AF192+AF193+AF194</f>
        <v>17763622.93</v>
      </c>
      <c r="AG190" s="39">
        <f>AG191+AG192+AG193+AG194</f>
        <v>0</v>
      </c>
      <c r="AH190" s="39">
        <f t="shared" si="117"/>
        <v>4796952.8399999989</v>
      </c>
      <c r="AI190" s="39">
        <f t="shared" si="117"/>
        <v>0</v>
      </c>
      <c r="AJ190" s="50">
        <f t="shared" si="117"/>
        <v>4796952.8399999989</v>
      </c>
      <c r="AK190" s="39">
        <f t="shared" si="117"/>
        <v>0</v>
      </c>
      <c r="AL190" s="48" t="s">
        <v>201</v>
      </c>
      <c r="AM190" s="44" t="s">
        <v>201</v>
      </c>
      <c r="AN190" s="44" t="s">
        <v>201</v>
      </c>
      <c r="AO190" s="44" t="s">
        <v>201</v>
      </c>
      <c r="AP190" s="44" t="s">
        <v>201</v>
      </c>
      <c r="AQ190" s="44" t="s">
        <v>201</v>
      </c>
      <c r="AR190" s="44" t="s">
        <v>201</v>
      </c>
      <c r="AS190" s="44" t="s">
        <v>201</v>
      </c>
      <c r="AT190" s="44" t="s">
        <v>201</v>
      </c>
      <c r="AU190" s="44" t="s">
        <v>201</v>
      </c>
      <c r="AV190" s="44" t="s">
        <v>201</v>
      </c>
      <c r="AW190" s="44" t="s">
        <v>201</v>
      </c>
      <c r="AX190" s="44" t="s">
        <v>201</v>
      </c>
      <c r="AY190" s="44" t="s">
        <v>201</v>
      </c>
    </row>
    <row r="191" spans="1:51" ht="23.25" customHeight="1">
      <c r="A191" s="286"/>
      <c r="B191" s="287"/>
      <c r="C191" s="288"/>
      <c r="D191" s="288"/>
      <c r="E191" s="288"/>
      <c r="F191" s="288"/>
      <c r="G191" s="289"/>
      <c r="H191" s="41"/>
      <c r="I191" s="39"/>
      <c r="J191" s="39"/>
      <c r="K191" s="39"/>
      <c r="L191" s="39"/>
      <c r="M191" s="39"/>
      <c r="N191" s="39"/>
      <c r="O191" s="39"/>
      <c r="P191" s="39">
        <f t="shared" ref="P191:R192" si="118">P196</f>
        <v>0</v>
      </c>
      <c r="Q191" s="39">
        <f t="shared" si="118"/>
        <v>0</v>
      </c>
      <c r="R191" s="39">
        <f t="shared" si="118"/>
        <v>0</v>
      </c>
      <c r="S191" s="39">
        <v>0</v>
      </c>
      <c r="T191" s="50">
        <f>T196</f>
        <v>0</v>
      </c>
      <c r="U191" s="39">
        <v>0</v>
      </c>
      <c r="V191" s="39">
        <f>V196</f>
        <v>0</v>
      </c>
      <c r="W191" s="39">
        <v>0</v>
      </c>
      <c r="X191" s="50">
        <f>X196</f>
        <v>0</v>
      </c>
      <c r="Y191" s="39">
        <v>0</v>
      </c>
      <c r="Z191" s="39">
        <f>Z196</f>
        <v>0</v>
      </c>
      <c r="AA191" s="39">
        <v>0</v>
      </c>
      <c r="AB191" s="50">
        <f>AB196</f>
        <v>0</v>
      </c>
      <c r="AC191" s="39">
        <v>0</v>
      </c>
      <c r="AD191" s="39">
        <f>AD196</f>
        <v>355272.46</v>
      </c>
      <c r="AE191" s="39">
        <v>0</v>
      </c>
      <c r="AF191" s="50">
        <f>AF196</f>
        <v>355272.46</v>
      </c>
      <c r="AG191" s="39">
        <v>0</v>
      </c>
      <c r="AH191" s="39">
        <f>AH196+AH201+AH206+AH211+AH216</f>
        <v>95939.06</v>
      </c>
      <c r="AI191" s="39">
        <f>AI196+AI201+AI206+AI211+AI216</f>
        <v>0</v>
      </c>
      <c r="AJ191" s="39">
        <f>AJ196+AJ201+AJ206+AJ211+AJ216</f>
        <v>95939.06</v>
      </c>
      <c r="AK191" s="39">
        <f>AK196+AK201+AK206+AK211+AK216</f>
        <v>0</v>
      </c>
      <c r="AL191" s="48" t="s">
        <v>201</v>
      </c>
      <c r="AM191" s="44" t="s">
        <v>201</v>
      </c>
      <c r="AN191" s="44" t="s">
        <v>201</v>
      </c>
      <c r="AO191" s="44" t="s">
        <v>201</v>
      </c>
      <c r="AP191" s="44" t="s">
        <v>201</v>
      </c>
      <c r="AQ191" s="44" t="s">
        <v>201</v>
      </c>
      <c r="AR191" s="44" t="s">
        <v>201</v>
      </c>
      <c r="AS191" s="44" t="s">
        <v>201</v>
      </c>
      <c r="AT191" s="44" t="s">
        <v>201</v>
      </c>
      <c r="AU191" s="44" t="s">
        <v>201</v>
      </c>
      <c r="AV191" s="44" t="s">
        <v>201</v>
      </c>
      <c r="AW191" s="44" t="s">
        <v>201</v>
      </c>
      <c r="AX191" s="44" t="s">
        <v>201</v>
      </c>
      <c r="AY191" s="44" t="s">
        <v>201</v>
      </c>
    </row>
    <row r="192" spans="1:51" ht="23.25" customHeight="1">
      <c r="A192" s="286"/>
      <c r="B192" s="287"/>
      <c r="C192" s="288"/>
      <c r="D192" s="288"/>
      <c r="E192" s="288"/>
      <c r="F192" s="288"/>
      <c r="G192" s="289"/>
      <c r="H192" s="41"/>
      <c r="I192" s="39"/>
      <c r="J192" s="39"/>
      <c r="K192" s="39"/>
      <c r="L192" s="39"/>
      <c r="M192" s="39"/>
      <c r="N192" s="39"/>
      <c r="O192" s="39"/>
      <c r="P192" s="39">
        <f t="shared" si="118"/>
        <v>0</v>
      </c>
      <c r="Q192" s="39">
        <f t="shared" si="118"/>
        <v>0</v>
      </c>
      <c r="R192" s="39">
        <f t="shared" si="118"/>
        <v>0</v>
      </c>
      <c r="S192" s="39">
        <v>0</v>
      </c>
      <c r="T192" s="50">
        <f>T197</f>
        <v>0</v>
      </c>
      <c r="U192" s="39">
        <v>0</v>
      </c>
      <c r="V192" s="39">
        <f>V197</f>
        <v>0</v>
      </c>
      <c r="W192" s="39">
        <v>0</v>
      </c>
      <c r="X192" s="50">
        <f>X197</f>
        <v>0</v>
      </c>
      <c r="Y192" s="39">
        <v>0</v>
      </c>
      <c r="Z192" s="39">
        <f>Z197</f>
        <v>0</v>
      </c>
      <c r="AA192" s="39">
        <v>0</v>
      </c>
      <c r="AB192" s="50">
        <f>AB197</f>
        <v>0</v>
      </c>
      <c r="AC192" s="39">
        <v>0</v>
      </c>
      <c r="AD192" s="39">
        <f>AD197</f>
        <v>17408350.469999999</v>
      </c>
      <c r="AE192" s="39">
        <v>0</v>
      </c>
      <c r="AF192" s="50">
        <f>AF197</f>
        <v>17408350.469999999</v>
      </c>
      <c r="AG192" s="39">
        <v>0</v>
      </c>
      <c r="AH192" s="39">
        <f t="shared" ref="AH192:AK194" si="119">AH197+AH202+AH207+AH212+AH217</f>
        <v>4701013.7799999993</v>
      </c>
      <c r="AI192" s="39">
        <f t="shared" si="119"/>
        <v>0</v>
      </c>
      <c r="AJ192" s="39">
        <f t="shared" si="119"/>
        <v>4701013.7799999993</v>
      </c>
      <c r="AK192" s="39">
        <f t="shared" si="119"/>
        <v>0</v>
      </c>
      <c r="AL192" s="48" t="s">
        <v>201</v>
      </c>
      <c r="AM192" s="44" t="s">
        <v>201</v>
      </c>
      <c r="AN192" s="44" t="s">
        <v>201</v>
      </c>
      <c r="AO192" s="44" t="s">
        <v>201</v>
      </c>
      <c r="AP192" s="44" t="s">
        <v>201</v>
      </c>
      <c r="AQ192" s="44" t="s">
        <v>201</v>
      </c>
      <c r="AR192" s="44" t="s">
        <v>201</v>
      </c>
      <c r="AS192" s="44" t="s">
        <v>201</v>
      </c>
      <c r="AT192" s="44" t="s">
        <v>201</v>
      </c>
      <c r="AU192" s="44" t="s">
        <v>201</v>
      </c>
      <c r="AV192" s="44" t="s">
        <v>201</v>
      </c>
      <c r="AW192" s="44" t="s">
        <v>201</v>
      </c>
      <c r="AX192" s="44" t="s">
        <v>201</v>
      </c>
      <c r="AY192" s="44" t="s">
        <v>201</v>
      </c>
    </row>
    <row r="193" spans="1:51" ht="23.25" customHeight="1">
      <c r="A193" s="286"/>
      <c r="B193" s="287"/>
      <c r="C193" s="288"/>
      <c r="D193" s="288"/>
      <c r="E193" s="288"/>
      <c r="F193" s="288"/>
      <c r="G193" s="289"/>
      <c r="H193" s="41"/>
      <c r="I193" s="39"/>
      <c r="J193" s="39"/>
      <c r="K193" s="39"/>
      <c r="L193" s="39"/>
      <c r="M193" s="39"/>
      <c r="N193" s="39"/>
      <c r="O193" s="39"/>
      <c r="P193" s="39">
        <v>0</v>
      </c>
      <c r="Q193" s="39">
        <v>0</v>
      </c>
      <c r="R193" s="39">
        <v>0</v>
      </c>
      <c r="S193" s="39">
        <v>0</v>
      </c>
      <c r="T193" s="50">
        <v>0</v>
      </c>
      <c r="U193" s="39">
        <v>0</v>
      </c>
      <c r="V193" s="39">
        <v>0</v>
      </c>
      <c r="W193" s="39">
        <v>0</v>
      </c>
      <c r="X193" s="50">
        <v>0</v>
      </c>
      <c r="Y193" s="39">
        <v>0</v>
      </c>
      <c r="Z193" s="39">
        <v>0</v>
      </c>
      <c r="AA193" s="39">
        <v>0</v>
      </c>
      <c r="AB193" s="50">
        <v>0</v>
      </c>
      <c r="AC193" s="39">
        <v>0</v>
      </c>
      <c r="AD193" s="39">
        <v>0</v>
      </c>
      <c r="AE193" s="39">
        <v>0</v>
      </c>
      <c r="AF193" s="50">
        <v>0</v>
      </c>
      <c r="AG193" s="39">
        <v>0</v>
      </c>
      <c r="AH193" s="39">
        <f t="shared" si="119"/>
        <v>0</v>
      </c>
      <c r="AI193" s="39">
        <f t="shared" si="119"/>
        <v>0</v>
      </c>
      <c r="AJ193" s="39">
        <f t="shared" si="119"/>
        <v>0</v>
      </c>
      <c r="AK193" s="39">
        <f t="shared" si="119"/>
        <v>0</v>
      </c>
      <c r="AL193" s="48" t="s">
        <v>201</v>
      </c>
      <c r="AM193" s="44" t="s">
        <v>201</v>
      </c>
      <c r="AN193" s="44" t="s">
        <v>201</v>
      </c>
      <c r="AO193" s="44" t="s">
        <v>201</v>
      </c>
      <c r="AP193" s="44" t="s">
        <v>201</v>
      </c>
      <c r="AQ193" s="44" t="s">
        <v>201</v>
      </c>
      <c r="AR193" s="44" t="s">
        <v>201</v>
      </c>
      <c r="AS193" s="44" t="s">
        <v>201</v>
      </c>
      <c r="AT193" s="44" t="s">
        <v>201</v>
      </c>
      <c r="AU193" s="44" t="s">
        <v>201</v>
      </c>
      <c r="AV193" s="44" t="s">
        <v>201</v>
      </c>
      <c r="AW193" s="44" t="s">
        <v>201</v>
      </c>
      <c r="AX193" s="44" t="s">
        <v>201</v>
      </c>
      <c r="AY193" s="44" t="s">
        <v>201</v>
      </c>
    </row>
    <row r="194" spans="1:51" ht="23.25" customHeight="1">
      <c r="A194" s="286"/>
      <c r="B194" s="287"/>
      <c r="C194" s="288"/>
      <c r="D194" s="288"/>
      <c r="E194" s="288"/>
      <c r="F194" s="288"/>
      <c r="G194" s="289"/>
      <c r="H194" s="41"/>
      <c r="I194" s="39"/>
      <c r="J194" s="39"/>
      <c r="K194" s="39"/>
      <c r="L194" s="39"/>
      <c r="M194" s="39"/>
      <c r="N194" s="39"/>
      <c r="O194" s="39"/>
      <c r="P194" s="39">
        <v>0</v>
      </c>
      <c r="Q194" s="39">
        <v>0</v>
      </c>
      <c r="R194" s="39">
        <v>0</v>
      </c>
      <c r="S194" s="39">
        <v>0</v>
      </c>
      <c r="T194" s="50">
        <v>0</v>
      </c>
      <c r="U194" s="39">
        <v>0</v>
      </c>
      <c r="V194" s="39">
        <v>0</v>
      </c>
      <c r="W194" s="39">
        <v>0</v>
      </c>
      <c r="X194" s="50">
        <v>0</v>
      </c>
      <c r="Y194" s="39">
        <v>0</v>
      </c>
      <c r="Z194" s="39">
        <v>0</v>
      </c>
      <c r="AA194" s="39">
        <v>0</v>
      </c>
      <c r="AB194" s="50">
        <v>0</v>
      </c>
      <c r="AC194" s="39">
        <v>0</v>
      </c>
      <c r="AD194" s="39">
        <v>0</v>
      </c>
      <c r="AE194" s="39">
        <v>0</v>
      </c>
      <c r="AF194" s="50">
        <v>0</v>
      </c>
      <c r="AG194" s="39">
        <v>0</v>
      </c>
      <c r="AH194" s="39">
        <f t="shared" si="119"/>
        <v>0</v>
      </c>
      <c r="AI194" s="39">
        <f t="shared" si="119"/>
        <v>0</v>
      </c>
      <c r="AJ194" s="39">
        <f t="shared" si="119"/>
        <v>0</v>
      </c>
      <c r="AK194" s="39">
        <f t="shared" si="119"/>
        <v>0</v>
      </c>
      <c r="AL194" s="48" t="s">
        <v>201</v>
      </c>
      <c r="AM194" s="44" t="s">
        <v>201</v>
      </c>
      <c r="AN194" s="44" t="s">
        <v>201</v>
      </c>
      <c r="AO194" s="44" t="s">
        <v>201</v>
      </c>
      <c r="AP194" s="44" t="s">
        <v>201</v>
      </c>
      <c r="AQ194" s="44" t="s">
        <v>201</v>
      </c>
      <c r="AR194" s="44" t="s">
        <v>201</v>
      </c>
      <c r="AS194" s="44" t="s">
        <v>201</v>
      </c>
      <c r="AT194" s="44" t="s">
        <v>201</v>
      </c>
      <c r="AU194" s="44" t="s">
        <v>201</v>
      </c>
      <c r="AV194" s="44" t="s">
        <v>201</v>
      </c>
      <c r="AW194" s="44" t="s">
        <v>201</v>
      </c>
      <c r="AX194" s="44" t="s">
        <v>201</v>
      </c>
      <c r="AY194" s="44" t="s">
        <v>201</v>
      </c>
    </row>
    <row r="195" spans="1:51" ht="30" customHeight="1">
      <c r="A195" s="282" t="s">
        <v>232</v>
      </c>
      <c r="B195" s="204" t="s">
        <v>233</v>
      </c>
      <c r="C195" s="136" t="s">
        <v>92</v>
      </c>
      <c r="D195" s="99">
        <v>21</v>
      </c>
      <c r="E195" s="102">
        <v>1</v>
      </c>
      <c r="F195" s="99" t="s">
        <v>238</v>
      </c>
      <c r="G195" s="105"/>
      <c r="H195" s="41"/>
      <c r="I195" s="39"/>
      <c r="J195" s="39"/>
      <c r="K195" s="39"/>
      <c r="L195" s="39"/>
      <c r="M195" s="39"/>
      <c r="N195" s="39"/>
      <c r="O195" s="39" t="s">
        <v>20</v>
      </c>
      <c r="P195" s="39">
        <f t="shared" ref="P195:AI195" si="120">P200+P215</f>
        <v>0</v>
      </c>
      <c r="Q195" s="39">
        <f t="shared" si="120"/>
        <v>0</v>
      </c>
      <c r="R195" s="39">
        <f t="shared" si="120"/>
        <v>0</v>
      </c>
      <c r="S195" s="39">
        <f t="shared" si="120"/>
        <v>0</v>
      </c>
      <c r="T195" s="39">
        <f t="shared" si="120"/>
        <v>0</v>
      </c>
      <c r="U195" s="39">
        <f t="shared" si="120"/>
        <v>0</v>
      </c>
      <c r="V195" s="39">
        <f t="shared" si="120"/>
        <v>0</v>
      </c>
      <c r="W195" s="39">
        <f t="shared" si="120"/>
        <v>0</v>
      </c>
      <c r="X195" s="39">
        <f t="shared" si="120"/>
        <v>0</v>
      </c>
      <c r="Y195" s="39">
        <f t="shared" si="120"/>
        <v>0</v>
      </c>
      <c r="Z195" s="39">
        <f t="shared" si="120"/>
        <v>0</v>
      </c>
      <c r="AA195" s="39">
        <f t="shared" si="120"/>
        <v>0</v>
      </c>
      <c r="AB195" s="39">
        <f t="shared" si="120"/>
        <v>0</v>
      </c>
      <c r="AC195" s="39">
        <f t="shared" si="120"/>
        <v>0</v>
      </c>
      <c r="AD195" s="39">
        <f t="shared" ref="AD195:AG199" si="121">AD200+AD215</f>
        <v>17763622.93</v>
      </c>
      <c r="AE195" s="39">
        <f t="shared" si="121"/>
        <v>0</v>
      </c>
      <c r="AF195" s="39">
        <f t="shared" si="121"/>
        <v>17763622.93</v>
      </c>
      <c r="AG195" s="39">
        <f t="shared" si="121"/>
        <v>0</v>
      </c>
      <c r="AH195" s="39">
        <f t="shared" si="120"/>
        <v>0</v>
      </c>
      <c r="AI195" s="39">
        <f t="shared" si="120"/>
        <v>0</v>
      </c>
      <c r="AJ195" s="39">
        <f t="shared" ref="AJ195:AK198" si="122">AJ200+AJ215</f>
        <v>0</v>
      </c>
      <c r="AK195" s="39">
        <f t="shared" si="122"/>
        <v>0</v>
      </c>
      <c r="AL195" s="48" t="s">
        <v>201</v>
      </c>
      <c r="AM195" s="44" t="s">
        <v>201</v>
      </c>
      <c r="AN195" s="44" t="s">
        <v>201</v>
      </c>
      <c r="AO195" s="44" t="s">
        <v>201</v>
      </c>
      <c r="AP195" s="44" t="s">
        <v>201</v>
      </c>
      <c r="AQ195" s="44" t="s">
        <v>201</v>
      </c>
      <c r="AR195" s="44" t="s">
        <v>201</v>
      </c>
      <c r="AS195" s="44" t="s">
        <v>201</v>
      </c>
      <c r="AT195" s="44" t="s">
        <v>201</v>
      </c>
      <c r="AU195" s="44" t="s">
        <v>201</v>
      </c>
      <c r="AV195" s="44" t="s">
        <v>201</v>
      </c>
      <c r="AW195" s="44" t="s">
        <v>201</v>
      </c>
      <c r="AX195" s="44" t="s">
        <v>201</v>
      </c>
      <c r="AY195" s="44" t="s">
        <v>201</v>
      </c>
    </row>
    <row r="196" spans="1:51" ht="23.25" customHeight="1">
      <c r="A196" s="286"/>
      <c r="B196" s="205"/>
      <c r="C196" s="137"/>
      <c r="D196" s="100"/>
      <c r="E196" s="103"/>
      <c r="F196" s="100"/>
      <c r="G196" s="106"/>
      <c r="H196" s="41"/>
      <c r="I196" s="39"/>
      <c r="J196" s="39"/>
      <c r="K196" s="39"/>
      <c r="L196" s="39"/>
      <c r="M196" s="39"/>
      <c r="N196" s="39"/>
      <c r="O196" s="39" t="s">
        <v>47</v>
      </c>
      <c r="P196" s="39">
        <f t="shared" ref="P196:AC196" si="123">P201+P216</f>
        <v>0</v>
      </c>
      <c r="Q196" s="39">
        <f t="shared" si="123"/>
        <v>0</v>
      </c>
      <c r="R196" s="39">
        <f t="shared" si="123"/>
        <v>0</v>
      </c>
      <c r="S196" s="39">
        <f t="shared" si="123"/>
        <v>0</v>
      </c>
      <c r="T196" s="39">
        <f t="shared" si="123"/>
        <v>0</v>
      </c>
      <c r="U196" s="39">
        <f t="shared" si="123"/>
        <v>0</v>
      </c>
      <c r="V196" s="39">
        <f t="shared" si="123"/>
        <v>0</v>
      </c>
      <c r="W196" s="39">
        <f t="shared" si="123"/>
        <v>0</v>
      </c>
      <c r="X196" s="39">
        <f t="shared" si="123"/>
        <v>0</v>
      </c>
      <c r="Y196" s="39">
        <f t="shared" si="123"/>
        <v>0</v>
      </c>
      <c r="Z196" s="39">
        <f t="shared" si="123"/>
        <v>0</v>
      </c>
      <c r="AA196" s="39">
        <f t="shared" si="123"/>
        <v>0</v>
      </c>
      <c r="AB196" s="39">
        <f t="shared" si="123"/>
        <v>0</v>
      </c>
      <c r="AC196" s="39">
        <f t="shared" si="123"/>
        <v>0</v>
      </c>
      <c r="AD196" s="39">
        <f t="shared" si="121"/>
        <v>355272.46</v>
      </c>
      <c r="AE196" s="39">
        <f t="shared" si="121"/>
        <v>0</v>
      </c>
      <c r="AF196" s="39">
        <f t="shared" si="121"/>
        <v>355272.46</v>
      </c>
      <c r="AG196" s="39">
        <f t="shared" si="121"/>
        <v>0</v>
      </c>
      <c r="AH196" s="39">
        <f t="shared" ref="AH196:AI198" si="124">AH201+AH216</f>
        <v>0</v>
      </c>
      <c r="AI196" s="39">
        <f t="shared" si="124"/>
        <v>0</v>
      </c>
      <c r="AJ196" s="39">
        <f t="shared" si="122"/>
        <v>0</v>
      </c>
      <c r="AK196" s="39">
        <f t="shared" si="122"/>
        <v>0</v>
      </c>
      <c r="AL196" s="48" t="s">
        <v>201</v>
      </c>
      <c r="AM196" s="44" t="s">
        <v>201</v>
      </c>
      <c r="AN196" s="44" t="s">
        <v>201</v>
      </c>
      <c r="AO196" s="44" t="s">
        <v>201</v>
      </c>
      <c r="AP196" s="44" t="s">
        <v>201</v>
      </c>
      <c r="AQ196" s="44" t="s">
        <v>201</v>
      </c>
      <c r="AR196" s="44" t="s">
        <v>201</v>
      </c>
      <c r="AS196" s="44" t="s">
        <v>201</v>
      </c>
      <c r="AT196" s="44" t="s">
        <v>201</v>
      </c>
      <c r="AU196" s="44" t="s">
        <v>201</v>
      </c>
      <c r="AV196" s="44" t="s">
        <v>201</v>
      </c>
      <c r="AW196" s="44" t="s">
        <v>201</v>
      </c>
      <c r="AX196" s="44" t="s">
        <v>201</v>
      </c>
      <c r="AY196" s="44" t="s">
        <v>201</v>
      </c>
    </row>
    <row r="197" spans="1:51" ht="23.25" customHeight="1">
      <c r="A197" s="286"/>
      <c r="B197" s="205"/>
      <c r="C197" s="137"/>
      <c r="D197" s="100"/>
      <c r="E197" s="103"/>
      <c r="F197" s="100"/>
      <c r="G197" s="106"/>
      <c r="H197" s="41"/>
      <c r="I197" s="39"/>
      <c r="J197" s="39"/>
      <c r="K197" s="39"/>
      <c r="L197" s="39"/>
      <c r="M197" s="39"/>
      <c r="N197" s="39"/>
      <c r="O197" s="39" t="s">
        <v>56</v>
      </c>
      <c r="P197" s="39">
        <f t="shared" ref="P197:AC197" si="125">P202+P217</f>
        <v>0</v>
      </c>
      <c r="Q197" s="39">
        <f t="shared" si="125"/>
        <v>0</v>
      </c>
      <c r="R197" s="39">
        <f t="shared" si="125"/>
        <v>0</v>
      </c>
      <c r="S197" s="39">
        <f t="shared" si="125"/>
        <v>0</v>
      </c>
      <c r="T197" s="39">
        <f t="shared" si="125"/>
        <v>0</v>
      </c>
      <c r="U197" s="39">
        <f t="shared" si="125"/>
        <v>0</v>
      </c>
      <c r="V197" s="39">
        <f t="shared" si="125"/>
        <v>0</v>
      </c>
      <c r="W197" s="39">
        <f t="shared" si="125"/>
        <v>0</v>
      </c>
      <c r="X197" s="39">
        <f t="shared" si="125"/>
        <v>0</v>
      </c>
      <c r="Y197" s="39">
        <f t="shared" si="125"/>
        <v>0</v>
      </c>
      <c r="Z197" s="39">
        <f t="shared" si="125"/>
        <v>0</v>
      </c>
      <c r="AA197" s="39">
        <f t="shared" si="125"/>
        <v>0</v>
      </c>
      <c r="AB197" s="39">
        <f t="shared" si="125"/>
        <v>0</v>
      </c>
      <c r="AC197" s="39">
        <f t="shared" si="125"/>
        <v>0</v>
      </c>
      <c r="AD197" s="39">
        <f t="shared" si="121"/>
        <v>17408350.469999999</v>
      </c>
      <c r="AE197" s="39">
        <f t="shared" si="121"/>
        <v>0</v>
      </c>
      <c r="AF197" s="39">
        <f t="shared" si="121"/>
        <v>17408350.469999999</v>
      </c>
      <c r="AG197" s="39">
        <f t="shared" si="121"/>
        <v>0</v>
      </c>
      <c r="AH197" s="39">
        <f t="shared" si="124"/>
        <v>0</v>
      </c>
      <c r="AI197" s="39">
        <f t="shared" si="124"/>
        <v>0</v>
      </c>
      <c r="AJ197" s="39">
        <f t="shared" si="122"/>
        <v>0</v>
      </c>
      <c r="AK197" s="39">
        <f t="shared" si="122"/>
        <v>0</v>
      </c>
      <c r="AL197" s="48" t="s">
        <v>201</v>
      </c>
      <c r="AM197" s="44" t="s">
        <v>201</v>
      </c>
      <c r="AN197" s="44" t="s">
        <v>201</v>
      </c>
      <c r="AO197" s="44" t="s">
        <v>201</v>
      </c>
      <c r="AP197" s="44" t="s">
        <v>201</v>
      </c>
      <c r="AQ197" s="44" t="s">
        <v>201</v>
      </c>
      <c r="AR197" s="44" t="s">
        <v>201</v>
      </c>
      <c r="AS197" s="44" t="s">
        <v>201</v>
      </c>
      <c r="AT197" s="44" t="s">
        <v>201</v>
      </c>
      <c r="AU197" s="44" t="s">
        <v>201</v>
      </c>
      <c r="AV197" s="44" t="s">
        <v>201</v>
      </c>
      <c r="AW197" s="44" t="s">
        <v>201</v>
      </c>
      <c r="AX197" s="44" t="s">
        <v>201</v>
      </c>
      <c r="AY197" s="44" t="s">
        <v>201</v>
      </c>
    </row>
    <row r="198" spans="1:51" ht="23.25" customHeight="1">
      <c r="A198" s="286"/>
      <c r="B198" s="205"/>
      <c r="C198" s="137"/>
      <c r="D198" s="100"/>
      <c r="E198" s="103"/>
      <c r="F198" s="100"/>
      <c r="G198" s="106"/>
      <c r="H198" s="41"/>
      <c r="I198" s="39"/>
      <c r="J198" s="39"/>
      <c r="K198" s="39"/>
      <c r="L198" s="39"/>
      <c r="M198" s="39"/>
      <c r="N198" s="39"/>
      <c r="O198" s="39" t="s">
        <v>48</v>
      </c>
      <c r="P198" s="39">
        <f t="shared" ref="P198:AC198" si="126">P203+P218</f>
        <v>0</v>
      </c>
      <c r="Q198" s="39">
        <f t="shared" si="126"/>
        <v>0</v>
      </c>
      <c r="R198" s="39">
        <f t="shared" si="126"/>
        <v>0</v>
      </c>
      <c r="S198" s="39">
        <f t="shared" si="126"/>
        <v>0</v>
      </c>
      <c r="T198" s="39">
        <f t="shared" si="126"/>
        <v>0</v>
      </c>
      <c r="U198" s="39">
        <f t="shared" si="126"/>
        <v>0</v>
      </c>
      <c r="V198" s="39">
        <f t="shared" si="126"/>
        <v>0</v>
      </c>
      <c r="W198" s="39">
        <f t="shared" si="126"/>
        <v>0</v>
      </c>
      <c r="X198" s="39">
        <f t="shared" si="126"/>
        <v>0</v>
      </c>
      <c r="Y198" s="39">
        <f t="shared" si="126"/>
        <v>0</v>
      </c>
      <c r="Z198" s="39">
        <f t="shared" si="126"/>
        <v>0</v>
      </c>
      <c r="AA198" s="39">
        <f t="shared" si="126"/>
        <v>0</v>
      </c>
      <c r="AB198" s="39">
        <f t="shared" si="126"/>
        <v>0</v>
      </c>
      <c r="AC198" s="39">
        <f t="shared" si="126"/>
        <v>0</v>
      </c>
      <c r="AD198" s="39">
        <f t="shared" si="121"/>
        <v>0</v>
      </c>
      <c r="AE198" s="39">
        <f t="shared" si="121"/>
        <v>0</v>
      </c>
      <c r="AF198" s="39">
        <f t="shared" si="121"/>
        <v>0</v>
      </c>
      <c r="AG198" s="39">
        <f t="shared" si="121"/>
        <v>0</v>
      </c>
      <c r="AH198" s="39">
        <f t="shared" si="124"/>
        <v>0</v>
      </c>
      <c r="AI198" s="39">
        <f t="shared" si="124"/>
        <v>0</v>
      </c>
      <c r="AJ198" s="39">
        <f t="shared" si="122"/>
        <v>0</v>
      </c>
      <c r="AK198" s="39">
        <f t="shared" si="122"/>
        <v>0</v>
      </c>
      <c r="AL198" s="48" t="s">
        <v>201</v>
      </c>
      <c r="AM198" s="44" t="s">
        <v>201</v>
      </c>
      <c r="AN198" s="44" t="s">
        <v>201</v>
      </c>
      <c r="AO198" s="44" t="s">
        <v>201</v>
      </c>
      <c r="AP198" s="44" t="s">
        <v>201</v>
      </c>
      <c r="AQ198" s="44" t="s">
        <v>201</v>
      </c>
      <c r="AR198" s="44" t="s">
        <v>201</v>
      </c>
      <c r="AS198" s="44" t="s">
        <v>201</v>
      </c>
      <c r="AT198" s="44" t="s">
        <v>201</v>
      </c>
      <c r="AU198" s="44" t="s">
        <v>201</v>
      </c>
      <c r="AV198" s="44" t="s">
        <v>201</v>
      </c>
      <c r="AW198" s="44" t="s">
        <v>201</v>
      </c>
      <c r="AX198" s="44" t="s">
        <v>201</v>
      </c>
      <c r="AY198" s="44" t="s">
        <v>201</v>
      </c>
    </row>
    <row r="199" spans="1:51" ht="23.25" customHeight="1">
      <c r="A199" s="286"/>
      <c r="B199" s="205"/>
      <c r="C199" s="138"/>
      <c r="D199" s="101"/>
      <c r="E199" s="104"/>
      <c r="F199" s="101"/>
      <c r="G199" s="107"/>
      <c r="H199" s="41"/>
      <c r="I199" s="39"/>
      <c r="J199" s="39"/>
      <c r="K199" s="39"/>
      <c r="L199" s="39"/>
      <c r="M199" s="39"/>
      <c r="N199" s="39"/>
      <c r="O199" s="39" t="s">
        <v>49</v>
      </c>
      <c r="P199" s="39">
        <f>P204+P219</f>
        <v>0</v>
      </c>
      <c r="Q199" s="39">
        <f t="shared" ref="Q199:AK199" si="127">Q204+Q219</f>
        <v>0</v>
      </c>
      <c r="R199" s="39">
        <f t="shared" si="127"/>
        <v>0</v>
      </c>
      <c r="S199" s="39">
        <f t="shared" si="127"/>
        <v>0</v>
      </c>
      <c r="T199" s="39">
        <f t="shared" si="127"/>
        <v>0</v>
      </c>
      <c r="U199" s="39">
        <f t="shared" si="127"/>
        <v>0</v>
      </c>
      <c r="V199" s="39">
        <f t="shared" si="127"/>
        <v>0</v>
      </c>
      <c r="W199" s="39">
        <f t="shared" si="127"/>
        <v>0</v>
      </c>
      <c r="X199" s="39">
        <f t="shared" si="127"/>
        <v>0</v>
      </c>
      <c r="Y199" s="39">
        <f t="shared" si="127"/>
        <v>0</v>
      </c>
      <c r="Z199" s="39">
        <f t="shared" si="127"/>
        <v>0</v>
      </c>
      <c r="AA199" s="39">
        <f t="shared" si="127"/>
        <v>0</v>
      </c>
      <c r="AB199" s="39">
        <f t="shared" si="127"/>
        <v>0</v>
      </c>
      <c r="AC199" s="39">
        <f t="shared" si="127"/>
        <v>0</v>
      </c>
      <c r="AD199" s="39">
        <f t="shared" si="121"/>
        <v>0</v>
      </c>
      <c r="AE199" s="39">
        <f t="shared" si="121"/>
        <v>0</v>
      </c>
      <c r="AF199" s="39">
        <f t="shared" si="121"/>
        <v>0</v>
      </c>
      <c r="AG199" s="39">
        <f t="shared" si="121"/>
        <v>0</v>
      </c>
      <c r="AH199" s="39">
        <f t="shared" si="127"/>
        <v>0</v>
      </c>
      <c r="AI199" s="39">
        <f t="shared" si="127"/>
        <v>0</v>
      </c>
      <c r="AJ199" s="39">
        <f t="shared" si="127"/>
        <v>0</v>
      </c>
      <c r="AK199" s="39">
        <f t="shared" si="127"/>
        <v>0</v>
      </c>
      <c r="AL199" s="48" t="s">
        <v>201</v>
      </c>
      <c r="AM199" s="44" t="s">
        <v>201</v>
      </c>
      <c r="AN199" s="44" t="s">
        <v>201</v>
      </c>
      <c r="AO199" s="44" t="s">
        <v>201</v>
      </c>
      <c r="AP199" s="44" t="s">
        <v>201</v>
      </c>
      <c r="AQ199" s="44" t="s">
        <v>201</v>
      </c>
      <c r="AR199" s="44" t="s">
        <v>201</v>
      </c>
      <c r="AS199" s="44" t="s">
        <v>201</v>
      </c>
      <c r="AT199" s="44" t="s">
        <v>201</v>
      </c>
      <c r="AU199" s="44" t="s">
        <v>201</v>
      </c>
      <c r="AV199" s="44" t="s">
        <v>201</v>
      </c>
      <c r="AW199" s="44" t="s">
        <v>201</v>
      </c>
      <c r="AX199" s="44" t="s">
        <v>201</v>
      </c>
      <c r="AY199" s="44" t="s">
        <v>201</v>
      </c>
    </row>
    <row r="200" spans="1:51" ht="29.25" customHeight="1">
      <c r="A200" s="282" t="s">
        <v>234</v>
      </c>
      <c r="B200" s="290" t="s">
        <v>235</v>
      </c>
      <c r="C200" s="291" t="s">
        <v>249</v>
      </c>
      <c r="D200" s="99">
        <v>21</v>
      </c>
      <c r="E200" s="102">
        <v>1</v>
      </c>
      <c r="F200" s="99" t="s">
        <v>238</v>
      </c>
      <c r="G200" s="105" t="s">
        <v>239</v>
      </c>
      <c r="H200" s="41"/>
      <c r="I200" s="39"/>
      <c r="J200" s="39"/>
      <c r="K200" s="39"/>
      <c r="L200" s="39"/>
      <c r="M200" s="39"/>
      <c r="N200" s="39"/>
      <c r="O200" s="39" t="s">
        <v>20</v>
      </c>
      <c r="P200" s="39">
        <f>P201+P202+P203+P204</f>
        <v>0</v>
      </c>
      <c r="Q200" s="39">
        <f>Q201+Q202+Q203+Q204</f>
        <v>0</v>
      </c>
      <c r="R200" s="39">
        <f t="shared" ref="R200:AC200" si="128">R201+R202+R203+R204</f>
        <v>0</v>
      </c>
      <c r="S200" s="39">
        <f t="shared" si="128"/>
        <v>0</v>
      </c>
      <c r="T200" s="39">
        <f t="shared" si="128"/>
        <v>0</v>
      </c>
      <c r="U200" s="39">
        <f t="shared" si="128"/>
        <v>0</v>
      </c>
      <c r="V200" s="39">
        <f t="shared" si="128"/>
        <v>0</v>
      </c>
      <c r="W200" s="39">
        <f t="shared" si="128"/>
        <v>0</v>
      </c>
      <c r="X200" s="39">
        <f t="shared" si="128"/>
        <v>0</v>
      </c>
      <c r="Y200" s="39">
        <f t="shared" si="128"/>
        <v>0</v>
      </c>
      <c r="Z200" s="39">
        <f t="shared" si="128"/>
        <v>0</v>
      </c>
      <c r="AA200" s="39">
        <f t="shared" si="128"/>
        <v>0</v>
      </c>
      <c r="AB200" s="39">
        <f t="shared" si="128"/>
        <v>0</v>
      </c>
      <c r="AC200" s="39">
        <f t="shared" si="128"/>
        <v>0</v>
      </c>
      <c r="AD200" s="39">
        <f t="shared" ref="AD200:AK200" si="129">AD201+AD202+AD203+AD204</f>
        <v>17763622.93</v>
      </c>
      <c r="AE200" s="39">
        <f t="shared" si="129"/>
        <v>0</v>
      </c>
      <c r="AF200" s="39">
        <f t="shared" si="129"/>
        <v>17763622.93</v>
      </c>
      <c r="AG200" s="39">
        <f t="shared" si="129"/>
        <v>0</v>
      </c>
      <c r="AH200" s="39">
        <f t="shared" si="129"/>
        <v>0</v>
      </c>
      <c r="AI200" s="39">
        <f t="shared" si="129"/>
        <v>0</v>
      </c>
      <c r="AJ200" s="39">
        <f t="shared" si="129"/>
        <v>0</v>
      </c>
      <c r="AK200" s="39">
        <f t="shared" si="129"/>
        <v>0</v>
      </c>
      <c r="AL200" s="204" t="s">
        <v>241</v>
      </c>
      <c r="AM200" s="292" t="s">
        <v>62</v>
      </c>
      <c r="AN200" s="96">
        <f>AP200+AR200+AT200+AX200</f>
        <v>0</v>
      </c>
      <c r="AO200" s="96">
        <f>AQ200+AS200+AU200+AY200</f>
        <v>0</v>
      </c>
      <c r="AP200" s="96">
        <v>0</v>
      </c>
      <c r="AQ200" s="96">
        <v>0</v>
      </c>
      <c r="AR200" s="96">
        <v>0</v>
      </c>
      <c r="AS200" s="96">
        <v>0</v>
      </c>
      <c r="AT200" s="96">
        <v>0</v>
      </c>
      <c r="AU200" s="96">
        <v>0</v>
      </c>
      <c r="AV200" s="96">
        <v>100</v>
      </c>
      <c r="AW200" s="96">
        <v>100</v>
      </c>
      <c r="AX200" s="96">
        <v>0</v>
      </c>
      <c r="AY200" s="96">
        <v>0</v>
      </c>
    </row>
    <row r="201" spans="1:51" ht="23.25" customHeight="1">
      <c r="A201" s="286"/>
      <c r="B201" s="293"/>
      <c r="C201" s="294"/>
      <c r="D201" s="100"/>
      <c r="E201" s="103"/>
      <c r="F201" s="100"/>
      <c r="G201" s="106"/>
      <c r="H201" s="41"/>
      <c r="I201" s="39"/>
      <c r="J201" s="39"/>
      <c r="K201" s="39"/>
      <c r="L201" s="39"/>
      <c r="M201" s="39"/>
      <c r="N201" s="39"/>
      <c r="O201" s="39" t="s">
        <v>47</v>
      </c>
      <c r="P201" s="39">
        <f>R201+V201+Z201+AH201</f>
        <v>0</v>
      </c>
      <c r="Q201" s="39">
        <f>T201+X201+AB201+AJ201</f>
        <v>0</v>
      </c>
      <c r="R201" s="39">
        <f>R202+R203+R204+R215</f>
        <v>0</v>
      </c>
      <c r="S201" s="39">
        <f>S202+S203+S204+S215</f>
        <v>0</v>
      </c>
      <c r="T201" s="39">
        <v>0</v>
      </c>
      <c r="U201" s="39">
        <v>0</v>
      </c>
      <c r="V201" s="39">
        <v>0</v>
      </c>
      <c r="W201" s="39">
        <v>0</v>
      </c>
      <c r="X201" s="39">
        <v>0</v>
      </c>
      <c r="Y201" s="39">
        <v>0</v>
      </c>
      <c r="Z201" s="39">
        <v>0</v>
      </c>
      <c r="AA201" s="39">
        <v>0</v>
      </c>
      <c r="AB201" s="50"/>
      <c r="AC201" s="39">
        <v>0</v>
      </c>
      <c r="AD201" s="39">
        <v>355272.46</v>
      </c>
      <c r="AE201" s="39">
        <v>0</v>
      </c>
      <c r="AF201" s="50">
        <v>355272.46</v>
      </c>
      <c r="AG201" s="39">
        <v>0</v>
      </c>
      <c r="AH201" s="39">
        <v>0</v>
      </c>
      <c r="AI201" s="39">
        <v>0</v>
      </c>
      <c r="AJ201" s="50">
        <v>0</v>
      </c>
      <c r="AK201" s="39">
        <v>0</v>
      </c>
      <c r="AL201" s="205"/>
      <c r="AM201" s="295"/>
      <c r="AN201" s="97"/>
      <c r="AO201" s="97"/>
      <c r="AP201" s="97"/>
      <c r="AQ201" s="97"/>
      <c r="AR201" s="97"/>
      <c r="AS201" s="97"/>
      <c r="AT201" s="97"/>
      <c r="AU201" s="97"/>
      <c r="AV201" s="97"/>
      <c r="AW201" s="97"/>
      <c r="AX201" s="97"/>
      <c r="AY201" s="97"/>
    </row>
    <row r="202" spans="1:51" ht="23.25" customHeight="1">
      <c r="A202" s="286"/>
      <c r="B202" s="293"/>
      <c r="C202" s="294"/>
      <c r="D202" s="100"/>
      <c r="E202" s="103"/>
      <c r="F202" s="100"/>
      <c r="G202" s="106"/>
      <c r="H202" s="41"/>
      <c r="I202" s="39"/>
      <c r="J202" s="39"/>
      <c r="K202" s="39"/>
      <c r="L202" s="39"/>
      <c r="M202" s="39"/>
      <c r="N202" s="39"/>
      <c r="O202" s="39" t="s">
        <v>56</v>
      </c>
      <c r="P202" s="39">
        <f>R202+V202+Z202+AH202</f>
        <v>0</v>
      </c>
      <c r="Q202" s="39">
        <f>T202+X202+AB202+AJ202</f>
        <v>0</v>
      </c>
      <c r="R202" s="39">
        <f>R203+R204+R215+R216</f>
        <v>0</v>
      </c>
      <c r="S202" s="39">
        <f>S203+S204+S215+S216</f>
        <v>0</v>
      </c>
      <c r="T202" s="39">
        <v>0</v>
      </c>
      <c r="U202" s="39">
        <v>0</v>
      </c>
      <c r="V202" s="39">
        <v>0</v>
      </c>
      <c r="W202" s="39">
        <v>0</v>
      </c>
      <c r="X202" s="39">
        <v>0</v>
      </c>
      <c r="Y202" s="39">
        <v>0</v>
      </c>
      <c r="Z202" s="39">
        <v>0</v>
      </c>
      <c r="AA202" s="39">
        <v>0</v>
      </c>
      <c r="AB202" s="50"/>
      <c r="AC202" s="39">
        <v>0</v>
      </c>
      <c r="AD202" s="39">
        <v>17408350.469999999</v>
      </c>
      <c r="AE202" s="39">
        <v>0</v>
      </c>
      <c r="AF202" s="50">
        <v>17408350.469999999</v>
      </c>
      <c r="AG202" s="39">
        <v>0</v>
      </c>
      <c r="AH202" s="39">
        <v>0</v>
      </c>
      <c r="AI202" s="39">
        <v>0</v>
      </c>
      <c r="AJ202" s="50">
        <v>0</v>
      </c>
      <c r="AK202" s="39">
        <v>0</v>
      </c>
      <c r="AL202" s="205"/>
      <c r="AM202" s="295"/>
      <c r="AN202" s="97"/>
      <c r="AO202" s="97"/>
      <c r="AP202" s="97"/>
      <c r="AQ202" s="97"/>
      <c r="AR202" s="97"/>
      <c r="AS202" s="97"/>
      <c r="AT202" s="97"/>
      <c r="AU202" s="97"/>
      <c r="AV202" s="97"/>
      <c r="AW202" s="97"/>
      <c r="AX202" s="97"/>
      <c r="AY202" s="97"/>
    </row>
    <row r="203" spans="1:51" ht="23.25" customHeight="1">
      <c r="A203" s="286"/>
      <c r="B203" s="293"/>
      <c r="C203" s="294"/>
      <c r="D203" s="100"/>
      <c r="E203" s="103"/>
      <c r="F203" s="100"/>
      <c r="G203" s="106"/>
      <c r="H203" s="41"/>
      <c r="I203" s="39"/>
      <c r="J203" s="39"/>
      <c r="K203" s="39"/>
      <c r="L203" s="39"/>
      <c r="M203" s="39"/>
      <c r="N203" s="39"/>
      <c r="O203" s="39" t="s">
        <v>48</v>
      </c>
      <c r="P203" s="39">
        <f>R203+V203+Z203+AH203</f>
        <v>0</v>
      </c>
      <c r="Q203" s="39">
        <f>T203+X203+AB203+AJ203</f>
        <v>0</v>
      </c>
      <c r="R203" s="39">
        <v>0</v>
      </c>
      <c r="S203" s="39">
        <v>0</v>
      </c>
      <c r="T203" s="50">
        <v>0</v>
      </c>
      <c r="U203" s="39">
        <v>0</v>
      </c>
      <c r="V203" s="39">
        <v>0</v>
      </c>
      <c r="W203" s="39">
        <v>0</v>
      </c>
      <c r="X203" s="50">
        <v>0</v>
      </c>
      <c r="Y203" s="39">
        <v>0</v>
      </c>
      <c r="Z203" s="39">
        <v>0</v>
      </c>
      <c r="AA203" s="39">
        <v>0</v>
      </c>
      <c r="AB203" s="50">
        <v>0</v>
      </c>
      <c r="AC203" s="39">
        <v>0</v>
      </c>
      <c r="AD203" s="39">
        <v>0</v>
      </c>
      <c r="AE203" s="39">
        <v>0</v>
      </c>
      <c r="AF203" s="50">
        <v>0</v>
      </c>
      <c r="AG203" s="39">
        <v>0</v>
      </c>
      <c r="AH203" s="39">
        <v>0</v>
      </c>
      <c r="AI203" s="39">
        <v>0</v>
      </c>
      <c r="AJ203" s="50">
        <v>0</v>
      </c>
      <c r="AK203" s="39">
        <v>0</v>
      </c>
      <c r="AL203" s="205"/>
      <c r="AM203" s="295"/>
      <c r="AN203" s="97"/>
      <c r="AO203" s="97"/>
      <c r="AP203" s="97"/>
      <c r="AQ203" s="97"/>
      <c r="AR203" s="97"/>
      <c r="AS203" s="97"/>
      <c r="AT203" s="97"/>
      <c r="AU203" s="97"/>
      <c r="AV203" s="97"/>
      <c r="AW203" s="97"/>
      <c r="AX203" s="97"/>
      <c r="AY203" s="97"/>
    </row>
    <row r="204" spans="1:51" ht="23.25" customHeight="1">
      <c r="A204" s="296"/>
      <c r="B204" s="297"/>
      <c r="C204" s="298"/>
      <c r="D204" s="101"/>
      <c r="E204" s="104"/>
      <c r="F204" s="101"/>
      <c r="G204" s="107"/>
      <c r="H204" s="41"/>
      <c r="I204" s="39"/>
      <c r="J204" s="39"/>
      <c r="K204" s="39"/>
      <c r="L204" s="39"/>
      <c r="M204" s="39"/>
      <c r="N204" s="39"/>
      <c r="O204" s="39" t="s">
        <v>49</v>
      </c>
      <c r="P204" s="39">
        <f>R204+V204+Z204+AH204</f>
        <v>0</v>
      </c>
      <c r="Q204" s="39">
        <f>T204+X204+AB204+AJ204</f>
        <v>0</v>
      </c>
      <c r="R204" s="39">
        <v>0</v>
      </c>
      <c r="S204" s="39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0">
        <v>0</v>
      </c>
      <c r="AD204" s="39">
        <v>0</v>
      </c>
      <c r="AE204" s="39">
        <v>0</v>
      </c>
      <c r="AF204" s="50">
        <v>0</v>
      </c>
      <c r="AG204" s="39">
        <v>0</v>
      </c>
      <c r="AH204" s="39">
        <v>0</v>
      </c>
      <c r="AI204" s="39">
        <v>0</v>
      </c>
      <c r="AJ204" s="50">
        <v>0</v>
      </c>
      <c r="AK204" s="39">
        <v>0</v>
      </c>
      <c r="AL204" s="206"/>
      <c r="AM204" s="299"/>
      <c r="AN204" s="98"/>
      <c r="AO204" s="98"/>
      <c r="AP204" s="98"/>
      <c r="AQ204" s="98"/>
      <c r="AR204" s="98"/>
      <c r="AS204" s="98"/>
      <c r="AT204" s="98"/>
      <c r="AU204" s="98"/>
      <c r="AV204" s="98"/>
      <c r="AW204" s="98"/>
      <c r="AX204" s="98"/>
      <c r="AY204" s="98"/>
    </row>
    <row r="205" spans="1:51" ht="30.75" customHeight="1">
      <c r="A205" s="282" t="s">
        <v>236</v>
      </c>
      <c r="B205" s="290" t="s">
        <v>237</v>
      </c>
      <c r="C205" s="291" t="s">
        <v>249</v>
      </c>
      <c r="D205" s="99">
        <v>21</v>
      </c>
      <c r="E205" s="102">
        <v>1</v>
      </c>
      <c r="F205" s="99" t="s">
        <v>238</v>
      </c>
      <c r="G205" s="105" t="s">
        <v>240</v>
      </c>
      <c r="H205" s="41"/>
      <c r="I205" s="39"/>
      <c r="J205" s="39"/>
      <c r="K205" s="39"/>
      <c r="L205" s="39"/>
      <c r="M205" s="39"/>
      <c r="N205" s="39"/>
      <c r="O205" s="39" t="s">
        <v>20</v>
      </c>
      <c r="P205" s="39">
        <f>P206+P207+P208+P209</f>
        <v>2394835.4899999998</v>
      </c>
      <c r="Q205" s="39">
        <f>Q206+Q207+Q208+Q209</f>
        <v>2394835.4899999998</v>
      </c>
      <c r="R205" s="39">
        <v>0</v>
      </c>
      <c r="S205" s="39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0">
        <v>0</v>
      </c>
      <c r="AD205" s="50">
        <v>0</v>
      </c>
      <c r="AE205" s="50">
        <v>0</v>
      </c>
      <c r="AF205" s="50">
        <v>0</v>
      </c>
      <c r="AG205" s="50">
        <v>0</v>
      </c>
      <c r="AH205" s="39">
        <f>AH206+AH207+AH208+AH209</f>
        <v>2394835.4899999998</v>
      </c>
      <c r="AI205" s="39">
        <f>AI206+AI207+AI208+AI209</f>
        <v>0</v>
      </c>
      <c r="AJ205" s="39">
        <f>AJ206+AJ207+AJ208+AJ209</f>
        <v>2394835.4899999998</v>
      </c>
      <c r="AK205" s="50">
        <v>0</v>
      </c>
      <c r="AL205" s="204" t="s">
        <v>242</v>
      </c>
      <c r="AM205" s="292" t="s">
        <v>63</v>
      </c>
      <c r="AN205" s="96">
        <f>AP205+AR205+AT205+AX205</f>
        <v>1</v>
      </c>
      <c r="AO205" s="96">
        <f>AQ205+AS205+AU205+AY205</f>
        <v>1</v>
      </c>
      <c r="AP205" s="96">
        <v>0</v>
      </c>
      <c r="AQ205" s="96">
        <v>0</v>
      </c>
      <c r="AR205" s="96">
        <v>0</v>
      </c>
      <c r="AS205" s="96">
        <v>0</v>
      </c>
      <c r="AT205" s="96">
        <v>0</v>
      </c>
      <c r="AU205" s="96">
        <v>0</v>
      </c>
      <c r="AV205" s="96">
        <v>1</v>
      </c>
      <c r="AW205" s="96">
        <v>1</v>
      </c>
      <c r="AX205" s="96">
        <v>1</v>
      </c>
      <c r="AY205" s="96">
        <v>1</v>
      </c>
    </row>
    <row r="206" spans="1:51" ht="23.25" customHeight="1">
      <c r="A206" s="286"/>
      <c r="B206" s="293"/>
      <c r="C206" s="294"/>
      <c r="D206" s="100"/>
      <c r="E206" s="103"/>
      <c r="F206" s="100"/>
      <c r="G206" s="106"/>
      <c r="H206" s="41"/>
      <c r="I206" s="39"/>
      <c r="J206" s="39"/>
      <c r="K206" s="39"/>
      <c r="L206" s="39"/>
      <c r="M206" s="39"/>
      <c r="N206" s="39"/>
      <c r="O206" s="39" t="s">
        <v>47</v>
      </c>
      <c r="P206" s="39">
        <f>R206+V206+Z206+AH206</f>
        <v>47896.71</v>
      </c>
      <c r="Q206" s="39">
        <f>T206+X206+AB206+AJ206</f>
        <v>47896.71</v>
      </c>
      <c r="R206" s="39">
        <v>0</v>
      </c>
      <c r="S206" s="39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0">
        <v>0</v>
      </c>
      <c r="AD206" s="50">
        <v>0</v>
      </c>
      <c r="AE206" s="50">
        <v>0</v>
      </c>
      <c r="AF206" s="50">
        <v>0</v>
      </c>
      <c r="AG206" s="50">
        <v>0</v>
      </c>
      <c r="AH206" s="300">
        <v>47896.71</v>
      </c>
      <c r="AI206" s="50">
        <v>0</v>
      </c>
      <c r="AJ206" s="50">
        <v>47896.71</v>
      </c>
      <c r="AK206" s="50">
        <v>0</v>
      </c>
      <c r="AL206" s="205"/>
      <c r="AM206" s="295"/>
      <c r="AN206" s="97"/>
      <c r="AO206" s="97"/>
      <c r="AP206" s="97"/>
      <c r="AQ206" s="97"/>
      <c r="AR206" s="97"/>
      <c r="AS206" s="97"/>
      <c r="AT206" s="97"/>
      <c r="AU206" s="97"/>
      <c r="AV206" s="97"/>
      <c r="AW206" s="97"/>
      <c r="AX206" s="97"/>
      <c r="AY206" s="97"/>
    </row>
    <row r="207" spans="1:51" ht="23.25" customHeight="1">
      <c r="A207" s="286"/>
      <c r="B207" s="293"/>
      <c r="C207" s="294"/>
      <c r="D207" s="100"/>
      <c r="E207" s="103"/>
      <c r="F207" s="100"/>
      <c r="G207" s="106"/>
      <c r="H207" s="41"/>
      <c r="I207" s="39"/>
      <c r="J207" s="39"/>
      <c r="K207" s="39"/>
      <c r="L207" s="39"/>
      <c r="M207" s="39"/>
      <c r="N207" s="39"/>
      <c r="O207" s="39" t="s">
        <v>56</v>
      </c>
      <c r="P207" s="39">
        <f>R207+V207+Z207+AH207</f>
        <v>2346938.7799999998</v>
      </c>
      <c r="Q207" s="39">
        <f>T207+X207+AB207+AJ207</f>
        <v>2346938.7799999998</v>
      </c>
      <c r="R207" s="39">
        <v>0</v>
      </c>
      <c r="S207" s="39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0">
        <v>0</v>
      </c>
      <c r="AD207" s="50">
        <v>0</v>
      </c>
      <c r="AE207" s="50">
        <v>0</v>
      </c>
      <c r="AF207" s="50">
        <v>0</v>
      </c>
      <c r="AG207" s="50">
        <v>0</v>
      </c>
      <c r="AH207" s="300">
        <v>2346938.7799999998</v>
      </c>
      <c r="AI207" s="50">
        <v>0</v>
      </c>
      <c r="AJ207" s="50">
        <v>2346938.7799999998</v>
      </c>
      <c r="AK207" s="50">
        <v>0</v>
      </c>
      <c r="AL207" s="205"/>
      <c r="AM207" s="295"/>
      <c r="AN207" s="97"/>
      <c r="AO207" s="97"/>
      <c r="AP207" s="97"/>
      <c r="AQ207" s="97"/>
      <c r="AR207" s="97"/>
      <c r="AS207" s="97"/>
      <c r="AT207" s="97"/>
      <c r="AU207" s="97"/>
      <c r="AV207" s="97"/>
      <c r="AW207" s="97"/>
      <c r="AX207" s="97"/>
      <c r="AY207" s="97"/>
    </row>
    <row r="208" spans="1:51" ht="23.25" customHeight="1">
      <c r="A208" s="286"/>
      <c r="B208" s="293"/>
      <c r="C208" s="294"/>
      <c r="D208" s="100"/>
      <c r="E208" s="103"/>
      <c r="F208" s="100"/>
      <c r="G208" s="106"/>
      <c r="H208" s="41"/>
      <c r="I208" s="39"/>
      <c r="J208" s="39"/>
      <c r="K208" s="39"/>
      <c r="L208" s="39"/>
      <c r="M208" s="39"/>
      <c r="N208" s="39"/>
      <c r="O208" s="39" t="s">
        <v>48</v>
      </c>
      <c r="P208" s="39">
        <f>R208+V208+Z208+AH208</f>
        <v>0</v>
      </c>
      <c r="Q208" s="39">
        <f>T208+X208+AB208+AJ208</f>
        <v>0</v>
      </c>
      <c r="R208" s="39">
        <v>0</v>
      </c>
      <c r="S208" s="39">
        <v>0</v>
      </c>
      <c r="T208" s="50">
        <v>0</v>
      </c>
      <c r="U208" s="39">
        <v>0</v>
      </c>
      <c r="V208" s="39">
        <v>0</v>
      </c>
      <c r="W208" s="39">
        <v>0</v>
      </c>
      <c r="X208" s="50">
        <v>0</v>
      </c>
      <c r="Y208" s="39">
        <v>0</v>
      </c>
      <c r="Z208" s="39">
        <v>0</v>
      </c>
      <c r="AA208" s="39">
        <v>0</v>
      </c>
      <c r="AB208" s="50">
        <v>0</v>
      </c>
      <c r="AC208" s="39">
        <v>0</v>
      </c>
      <c r="AD208" s="39">
        <v>0</v>
      </c>
      <c r="AE208" s="39">
        <v>0</v>
      </c>
      <c r="AF208" s="50">
        <v>0</v>
      </c>
      <c r="AG208" s="39">
        <v>0</v>
      </c>
      <c r="AH208" s="39">
        <v>0</v>
      </c>
      <c r="AI208" s="39">
        <v>0</v>
      </c>
      <c r="AJ208" s="50">
        <v>0</v>
      </c>
      <c r="AK208" s="39">
        <v>0</v>
      </c>
      <c r="AL208" s="205"/>
      <c r="AM208" s="295"/>
      <c r="AN208" s="97"/>
      <c r="AO208" s="97"/>
      <c r="AP208" s="97"/>
      <c r="AQ208" s="97"/>
      <c r="AR208" s="97"/>
      <c r="AS208" s="97"/>
      <c r="AT208" s="97"/>
      <c r="AU208" s="97"/>
      <c r="AV208" s="97"/>
      <c r="AW208" s="97"/>
      <c r="AX208" s="97"/>
      <c r="AY208" s="97"/>
    </row>
    <row r="209" spans="1:54" ht="23.25" customHeight="1">
      <c r="A209" s="296"/>
      <c r="B209" s="297"/>
      <c r="C209" s="298"/>
      <c r="D209" s="101"/>
      <c r="E209" s="104"/>
      <c r="F209" s="101"/>
      <c r="G209" s="107"/>
      <c r="H209" s="41"/>
      <c r="I209" s="39"/>
      <c r="J209" s="39"/>
      <c r="K209" s="39"/>
      <c r="L209" s="39"/>
      <c r="M209" s="39"/>
      <c r="N209" s="39"/>
      <c r="O209" s="39" t="s">
        <v>49</v>
      </c>
      <c r="P209" s="39">
        <f>R209+V209+Z209+AH209</f>
        <v>0</v>
      </c>
      <c r="Q209" s="39">
        <f>T209+X209+AB209+AJ209</f>
        <v>0</v>
      </c>
      <c r="R209" s="39">
        <v>0</v>
      </c>
      <c r="S209" s="39">
        <v>0</v>
      </c>
      <c r="T209" s="50">
        <v>0</v>
      </c>
      <c r="U209" s="39">
        <v>0</v>
      </c>
      <c r="V209" s="39">
        <v>0</v>
      </c>
      <c r="W209" s="39">
        <v>0</v>
      </c>
      <c r="X209" s="50">
        <v>0</v>
      </c>
      <c r="Y209" s="39">
        <v>0</v>
      </c>
      <c r="Z209" s="39">
        <v>0</v>
      </c>
      <c r="AA209" s="39">
        <v>0</v>
      </c>
      <c r="AB209" s="50">
        <v>0</v>
      </c>
      <c r="AC209" s="39">
        <v>0</v>
      </c>
      <c r="AD209" s="39">
        <v>0</v>
      </c>
      <c r="AE209" s="39">
        <v>0</v>
      </c>
      <c r="AF209" s="50">
        <v>0</v>
      </c>
      <c r="AG209" s="39">
        <v>0</v>
      </c>
      <c r="AH209" s="39">
        <v>0</v>
      </c>
      <c r="AI209" s="39">
        <v>0</v>
      </c>
      <c r="AJ209" s="50">
        <v>0</v>
      </c>
      <c r="AK209" s="39">
        <v>0</v>
      </c>
      <c r="AL209" s="206"/>
      <c r="AM209" s="299"/>
      <c r="AN209" s="98"/>
      <c r="AO209" s="98"/>
      <c r="AP209" s="98"/>
      <c r="AQ209" s="98"/>
      <c r="AR209" s="98"/>
      <c r="AS209" s="98"/>
      <c r="AT209" s="98"/>
      <c r="AU209" s="98"/>
      <c r="AV209" s="98"/>
      <c r="AW209" s="98"/>
      <c r="AX209" s="98"/>
      <c r="AY209" s="98"/>
    </row>
    <row r="210" spans="1:54" ht="30.75" customHeight="1">
      <c r="A210" s="282" t="s">
        <v>246</v>
      </c>
      <c r="B210" s="301" t="s">
        <v>248</v>
      </c>
      <c r="C210" s="302" t="s">
        <v>250</v>
      </c>
      <c r="D210" s="99">
        <v>21</v>
      </c>
      <c r="E210" s="102">
        <v>1</v>
      </c>
      <c r="F210" s="99" t="s">
        <v>238</v>
      </c>
      <c r="G210" s="105" t="s">
        <v>253</v>
      </c>
      <c r="H210" s="41"/>
      <c r="I210" s="39"/>
      <c r="J210" s="39"/>
      <c r="K210" s="39"/>
      <c r="L210" s="39"/>
      <c r="M210" s="39"/>
      <c r="N210" s="39"/>
      <c r="O210" s="39" t="s">
        <v>20</v>
      </c>
      <c r="P210" s="39">
        <f>P211+P212+P213+P214</f>
        <v>2402117.35</v>
      </c>
      <c r="Q210" s="39">
        <f>Q211+Q212+Q213+Q214</f>
        <v>2402117.35</v>
      </c>
      <c r="R210" s="39">
        <v>0</v>
      </c>
      <c r="S210" s="39">
        <v>0</v>
      </c>
      <c r="T210" s="50">
        <v>0</v>
      </c>
      <c r="U210" s="50">
        <v>0</v>
      </c>
      <c r="V210" s="50">
        <v>0</v>
      </c>
      <c r="W210" s="50">
        <v>0</v>
      </c>
      <c r="X210" s="50">
        <v>0</v>
      </c>
      <c r="Y210" s="50">
        <v>0</v>
      </c>
      <c r="Z210" s="50">
        <v>0</v>
      </c>
      <c r="AA210" s="50">
        <v>0</v>
      </c>
      <c r="AB210" s="50">
        <v>0</v>
      </c>
      <c r="AC210" s="50">
        <v>0</v>
      </c>
      <c r="AD210" s="50">
        <v>0</v>
      </c>
      <c r="AE210" s="50">
        <v>0</v>
      </c>
      <c r="AF210" s="50">
        <v>0</v>
      </c>
      <c r="AG210" s="50">
        <v>0</v>
      </c>
      <c r="AH210" s="39">
        <f>AH211+AH212+AH213+AH214</f>
        <v>2402117.35</v>
      </c>
      <c r="AI210" s="39">
        <f>AI211+AI212+AI213+AI214</f>
        <v>0</v>
      </c>
      <c r="AJ210" s="39">
        <f>AJ211+AJ212+AJ213+AJ214</f>
        <v>2402117.35</v>
      </c>
      <c r="AK210" s="39">
        <f>AK211+AK212+AK213+AK214</f>
        <v>0</v>
      </c>
      <c r="AL210" s="204" t="s">
        <v>189</v>
      </c>
      <c r="AM210" s="292" t="s">
        <v>63</v>
      </c>
      <c r="AN210" s="96">
        <f>AP210+AR210+AT210+AX210</f>
        <v>10</v>
      </c>
      <c r="AO210" s="96">
        <f>AQ210+AS210+AU210+AY210</f>
        <v>10</v>
      </c>
      <c r="AP210" s="96">
        <v>0</v>
      </c>
      <c r="AQ210" s="96">
        <v>0</v>
      </c>
      <c r="AR210" s="96">
        <v>0</v>
      </c>
      <c r="AS210" s="96">
        <v>0</v>
      </c>
      <c r="AT210" s="96">
        <v>0</v>
      </c>
      <c r="AU210" s="96">
        <v>0</v>
      </c>
      <c r="AV210" s="96">
        <v>0</v>
      </c>
      <c r="AW210" s="96">
        <v>0</v>
      </c>
      <c r="AX210" s="96">
        <v>10</v>
      </c>
      <c r="AY210" s="96">
        <v>10</v>
      </c>
    </row>
    <row r="211" spans="1:54" ht="23.25" customHeight="1">
      <c r="A211" s="286"/>
      <c r="B211" s="303"/>
      <c r="C211" s="304"/>
      <c r="D211" s="100"/>
      <c r="E211" s="103"/>
      <c r="F211" s="100"/>
      <c r="G211" s="106"/>
      <c r="H211" s="41"/>
      <c r="I211" s="39"/>
      <c r="J211" s="39"/>
      <c r="K211" s="39"/>
      <c r="L211" s="39"/>
      <c r="M211" s="39"/>
      <c r="N211" s="39"/>
      <c r="O211" s="39" t="s">
        <v>47</v>
      </c>
      <c r="P211" s="39">
        <f>R211+V211+Z211+AH211</f>
        <v>48042.35</v>
      </c>
      <c r="Q211" s="39">
        <f>T211+X211+AB211+AJ211</f>
        <v>48042.35</v>
      </c>
      <c r="R211" s="39">
        <v>0</v>
      </c>
      <c r="S211" s="39">
        <v>0</v>
      </c>
      <c r="T211" s="50">
        <v>0</v>
      </c>
      <c r="U211" s="50">
        <v>0</v>
      </c>
      <c r="V211" s="50">
        <v>0</v>
      </c>
      <c r="W211" s="50">
        <v>0</v>
      </c>
      <c r="X211" s="50">
        <v>0</v>
      </c>
      <c r="Y211" s="50">
        <v>0</v>
      </c>
      <c r="Z211" s="50">
        <v>0</v>
      </c>
      <c r="AA211" s="50">
        <v>0</v>
      </c>
      <c r="AB211" s="50">
        <v>0</v>
      </c>
      <c r="AC211" s="50">
        <v>0</v>
      </c>
      <c r="AD211" s="50">
        <v>0</v>
      </c>
      <c r="AE211" s="50">
        <v>0</v>
      </c>
      <c r="AF211" s="50">
        <v>0</v>
      </c>
      <c r="AG211" s="50">
        <v>0</v>
      </c>
      <c r="AH211" s="50">
        <v>48042.35</v>
      </c>
      <c r="AI211" s="50">
        <v>0</v>
      </c>
      <c r="AJ211" s="50">
        <v>48042.35</v>
      </c>
      <c r="AK211" s="50">
        <v>0</v>
      </c>
      <c r="AL211" s="205"/>
      <c r="AM211" s="295"/>
      <c r="AN211" s="97"/>
      <c r="AO211" s="97"/>
      <c r="AP211" s="97"/>
      <c r="AQ211" s="97"/>
      <c r="AR211" s="97"/>
      <c r="AS211" s="97"/>
      <c r="AT211" s="97"/>
      <c r="AU211" s="97"/>
      <c r="AV211" s="97"/>
      <c r="AW211" s="97"/>
      <c r="AX211" s="97"/>
      <c r="AY211" s="97"/>
    </row>
    <row r="212" spans="1:54" ht="23.25" customHeight="1">
      <c r="A212" s="286"/>
      <c r="B212" s="303"/>
      <c r="C212" s="304"/>
      <c r="D212" s="100"/>
      <c r="E212" s="103"/>
      <c r="F212" s="100"/>
      <c r="G212" s="106"/>
      <c r="H212" s="41"/>
      <c r="I212" s="39"/>
      <c r="J212" s="39"/>
      <c r="K212" s="39"/>
      <c r="L212" s="39"/>
      <c r="M212" s="39"/>
      <c r="N212" s="39"/>
      <c r="O212" s="39" t="s">
        <v>56</v>
      </c>
      <c r="P212" s="39">
        <f>R212+V212+Z212+AH212</f>
        <v>2354075</v>
      </c>
      <c r="Q212" s="39">
        <f>T212+X212+AB212+AJ212</f>
        <v>2354075</v>
      </c>
      <c r="R212" s="39">
        <v>0</v>
      </c>
      <c r="S212" s="39">
        <v>0</v>
      </c>
      <c r="T212" s="50">
        <v>0</v>
      </c>
      <c r="U212" s="50">
        <v>0</v>
      </c>
      <c r="V212" s="50">
        <v>0</v>
      </c>
      <c r="W212" s="50">
        <v>0</v>
      </c>
      <c r="X212" s="50">
        <v>0</v>
      </c>
      <c r="Y212" s="50">
        <v>0</v>
      </c>
      <c r="Z212" s="50">
        <v>0</v>
      </c>
      <c r="AA212" s="50">
        <v>0</v>
      </c>
      <c r="AB212" s="50">
        <v>0</v>
      </c>
      <c r="AC212" s="50">
        <v>0</v>
      </c>
      <c r="AD212" s="50">
        <v>0</v>
      </c>
      <c r="AE212" s="50">
        <v>0</v>
      </c>
      <c r="AF212" s="50">
        <v>0</v>
      </c>
      <c r="AG212" s="50">
        <v>0</v>
      </c>
      <c r="AH212" s="50">
        <v>2354075</v>
      </c>
      <c r="AI212" s="50">
        <v>0</v>
      </c>
      <c r="AJ212" s="50">
        <v>2354075</v>
      </c>
      <c r="AK212" s="50">
        <v>0</v>
      </c>
      <c r="AL212" s="205"/>
      <c r="AM212" s="295"/>
      <c r="AN212" s="97"/>
      <c r="AO212" s="97"/>
      <c r="AP212" s="97"/>
      <c r="AQ212" s="97"/>
      <c r="AR212" s="97"/>
      <c r="AS212" s="97"/>
      <c r="AT212" s="97"/>
      <c r="AU212" s="97"/>
      <c r="AV212" s="97"/>
      <c r="AW212" s="97"/>
      <c r="AX212" s="97"/>
      <c r="AY212" s="97"/>
    </row>
    <row r="213" spans="1:54" ht="23.25" customHeight="1">
      <c r="A213" s="286"/>
      <c r="B213" s="303"/>
      <c r="C213" s="304"/>
      <c r="D213" s="100"/>
      <c r="E213" s="103"/>
      <c r="F213" s="100"/>
      <c r="G213" s="106"/>
      <c r="H213" s="41"/>
      <c r="I213" s="39"/>
      <c r="J213" s="39"/>
      <c r="K213" s="39"/>
      <c r="L213" s="39"/>
      <c r="M213" s="39"/>
      <c r="N213" s="39"/>
      <c r="O213" s="39" t="s">
        <v>48</v>
      </c>
      <c r="P213" s="39">
        <f>R213+V213+Z213+AH213</f>
        <v>0</v>
      </c>
      <c r="Q213" s="39">
        <f>T213+X213+AB213+AJ213</f>
        <v>0</v>
      </c>
      <c r="R213" s="39">
        <v>0</v>
      </c>
      <c r="S213" s="39">
        <v>0</v>
      </c>
      <c r="T213" s="50">
        <v>0</v>
      </c>
      <c r="U213" s="39">
        <v>0</v>
      </c>
      <c r="V213" s="39">
        <v>0</v>
      </c>
      <c r="W213" s="39">
        <v>0</v>
      </c>
      <c r="X213" s="50">
        <v>0</v>
      </c>
      <c r="Y213" s="39">
        <v>0</v>
      </c>
      <c r="Z213" s="39">
        <v>0</v>
      </c>
      <c r="AA213" s="39">
        <v>0</v>
      </c>
      <c r="AB213" s="50">
        <v>0</v>
      </c>
      <c r="AC213" s="39">
        <v>0</v>
      </c>
      <c r="AD213" s="39">
        <v>0</v>
      </c>
      <c r="AE213" s="39">
        <v>0</v>
      </c>
      <c r="AF213" s="50">
        <v>0</v>
      </c>
      <c r="AG213" s="39">
        <v>0</v>
      </c>
      <c r="AH213" s="39">
        <v>0</v>
      </c>
      <c r="AI213" s="39">
        <v>0</v>
      </c>
      <c r="AJ213" s="50">
        <v>0</v>
      </c>
      <c r="AK213" s="39">
        <v>0</v>
      </c>
      <c r="AL213" s="205"/>
      <c r="AM213" s="295"/>
      <c r="AN213" s="97"/>
      <c r="AO213" s="97"/>
      <c r="AP213" s="97"/>
      <c r="AQ213" s="97"/>
      <c r="AR213" s="97"/>
      <c r="AS213" s="97"/>
      <c r="AT213" s="97"/>
      <c r="AU213" s="97"/>
      <c r="AV213" s="97"/>
      <c r="AW213" s="97"/>
      <c r="AX213" s="97"/>
      <c r="AY213" s="97"/>
    </row>
    <row r="214" spans="1:54" ht="23.25" customHeight="1">
      <c r="A214" s="296"/>
      <c r="B214" s="305"/>
      <c r="C214" s="306"/>
      <c r="D214" s="101"/>
      <c r="E214" s="104"/>
      <c r="F214" s="101"/>
      <c r="G214" s="107"/>
      <c r="H214" s="41"/>
      <c r="I214" s="39"/>
      <c r="J214" s="39"/>
      <c r="K214" s="39"/>
      <c r="L214" s="39"/>
      <c r="M214" s="39"/>
      <c r="N214" s="39"/>
      <c r="O214" s="39" t="s">
        <v>49</v>
      </c>
      <c r="P214" s="39">
        <f>R214+V214+Z214+AH214</f>
        <v>0</v>
      </c>
      <c r="Q214" s="39">
        <f>T214+X214+AB214+AJ214</f>
        <v>0</v>
      </c>
      <c r="R214" s="39">
        <v>0</v>
      </c>
      <c r="S214" s="39">
        <v>0</v>
      </c>
      <c r="T214" s="50">
        <v>0</v>
      </c>
      <c r="U214" s="39">
        <v>0</v>
      </c>
      <c r="V214" s="39">
        <v>0</v>
      </c>
      <c r="W214" s="39">
        <v>0</v>
      </c>
      <c r="X214" s="50">
        <v>0</v>
      </c>
      <c r="Y214" s="39">
        <v>0</v>
      </c>
      <c r="Z214" s="39">
        <v>0</v>
      </c>
      <c r="AA214" s="39">
        <v>0</v>
      </c>
      <c r="AB214" s="50">
        <v>0</v>
      </c>
      <c r="AC214" s="39">
        <v>0</v>
      </c>
      <c r="AD214" s="39">
        <v>0</v>
      </c>
      <c r="AE214" s="39">
        <v>0</v>
      </c>
      <c r="AF214" s="50">
        <v>0</v>
      </c>
      <c r="AG214" s="39">
        <v>0</v>
      </c>
      <c r="AH214" s="39">
        <v>0</v>
      </c>
      <c r="AI214" s="39">
        <v>0</v>
      </c>
      <c r="AJ214" s="50">
        <v>0</v>
      </c>
      <c r="AK214" s="39">
        <v>0</v>
      </c>
      <c r="AL214" s="206"/>
      <c r="AM214" s="299"/>
      <c r="AN214" s="98"/>
      <c r="AO214" s="98"/>
      <c r="AP214" s="98"/>
      <c r="AQ214" s="98"/>
      <c r="AR214" s="98"/>
      <c r="AS214" s="98"/>
      <c r="AT214" s="98"/>
      <c r="AU214" s="98"/>
      <c r="AV214" s="98"/>
      <c r="AW214" s="98"/>
      <c r="AX214" s="98"/>
      <c r="AY214" s="98"/>
    </row>
    <row r="215" spans="1:54" ht="30.75" customHeight="1">
      <c r="A215" s="282" t="s">
        <v>247</v>
      </c>
      <c r="B215" s="290" t="s">
        <v>255</v>
      </c>
      <c r="C215" s="302" t="s">
        <v>251</v>
      </c>
      <c r="D215" s="99">
        <v>21</v>
      </c>
      <c r="E215" s="102">
        <v>1</v>
      </c>
      <c r="F215" s="99" t="s">
        <v>238</v>
      </c>
      <c r="G215" s="105" t="s">
        <v>254</v>
      </c>
      <c r="H215" s="41"/>
      <c r="I215" s="39"/>
      <c r="J215" s="39"/>
      <c r="K215" s="39"/>
      <c r="L215" s="39"/>
      <c r="M215" s="39"/>
      <c r="N215" s="39"/>
      <c r="O215" s="39" t="s">
        <v>20</v>
      </c>
      <c r="P215" s="39">
        <f>P216+P217+P218+P219</f>
        <v>0</v>
      </c>
      <c r="Q215" s="39">
        <f>Q216+Q217+Q218+Q219</f>
        <v>0</v>
      </c>
      <c r="R215" s="39">
        <v>0</v>
      </c>
      <c r="S215" s="39">
        <v>0</v>
      </c>
      <c r="T215" s="50">
        <v>0</v>
      </c>
      <c r="U215" s="50">
        <v>0</v>
      </c>
      <c r="V215" s="50">
        <v>0</v>
      </c>
      <c r="W215" s="50">
        <v>0</v>
      </c>
      <c r="X215" s="50">
        <v>0</v>
      </c>
      <c r="Y215" s="50">
        <v>0</v>
      </c>
      <c r="Z215" s="50">
        <v>0</v>
      </c>
      <c r="AA215" s="50">
        <v>0</v>
      </c>
      <c r="AB215" s="50">
        <v>0</v>
      </c>
      <c r="AC215" s="50">
        <v>0</v>
      </c>
      <c r="AD215" s="50">
        <v>0</v>
      </c>
      <c r="AE215" s="50">
        <v>0</v>
      </c>
      <c r="AF215" s="50">
        <v>0</v>
      </c>
      <c r="AG215" s="50">
        <v>0</v>
      </c>
      <c r="AH215" s="39">
        <f>AH216+AH217+AH218+AH219</f>
        <v>0</v>
      </c>
      <c r="AI215" s="50">
        <v>0</v>
      </c>
      <c r="AJ215" s="50">
        <v>0</v>
      </c>
      <c r="AK215" s="50">
        <v>0</v>
      </c>
      <c r="AL215" s="204" t="s">
        <v>252</v>
      </c>
      <c r="AM215" s="292" t="s">
        <v>63</v>
      </c>
      <c r="AN215" s="96">
        <f>AP215+AR215+AT215+AX215</f>
        <v>0</v>
      </c>
      <c r="AO215" s="96">
        <f>AQ215+AS215+AU215+AY215</f>
        <v>0</v>
      </c>
      <c r="AP215" s="96">
        <v>0</v>
      </c>
      <c r="AQ215" s="96">
        <v>0</v>
      </c>
      <c r="AR215" s="96">
        <v>0</v>
      </c>
      <c r="AS215" s="96">
        <v>0</v>
      </c>
      <c r="AT215" s="96">
        <v>0</v>
      </c>
      <c r="AU215" s="96">
        <v>0</v>
      </c>
      <c r="AV215" s="96">
        <v>0</v>
      </c>
      <c r="AW215" s="96">
        <v>0</v>
      </c>
      <c r="AX215" s="96">
        <v>0</v>
      </c>
      <c r="AY215" s="96">
        <v>0</v>
      </c>
    </row>
    <row r="216" spans="1:54" ht="23.25" customHeight="1">
      <c r="A216" s="286"/>
      <c r="B216" s="293"/>
      <c r="C216" s="304"/>
      <c r="D216" s="100"/>
      <c r="E216" s="103"/>
      <c r="F216" s="100"/>
      <c r="G216" s="106"/>
      <c r="H216" s="41"/>
      <c r="I216" s="39"/>
      <c r="J216" s="39"/>
      <c r="K216" s="39"/>
      <c r="L216" s="39"/>
      <c r="M216" s="39"/>
      <c r="N216" s="39"/>
      <c r="O216" s="39" t="s">
        <v>47</v>
      </c>
      <c r="P216" s="39">
        <f>R216+V216+Z216+AH216</f>
        <v>0</v>
      </c>
      <c r="Q216" s="39">
        <f>T216+X216+AB216+AJ216</f>
        <v>0</v>
      </c>
      <c r="R216" s="39">
        <v>0</v>
      </c>
      <c r="S216" s="39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0">
        <v>0</v>
      </c>
      <c r="AD216" s="50">
        <v>0</v>
      </c>
      <c r="AE216" s="50">
        <v>0</v>
      </c>
      <c r="AF216" s="50">
        <v>0</v>
      </c>
      <c r="AG216" s="50">
        <v>0</v>
      </c>
      <c r="AH216" s="50">
        <v>0</v>
      </c>
      <c r="AI216" s="50">
        <v>0</v>
      </c>
      <c r="AJ216" s="50">
        <v>0</v>
      </c>
      <c r="AK216" s="50">
        <v>0</v>
      </c>
      <c r="AL216" s="205"/>
      <c r="AM216" s="295"/>
      <c r="AN216" s="97"/>
      <c r="AO216" s="97"/>
      <c r="AP216" s="97"/>
      <c r="AQ216" s="97"/>
      <c r="AR216" s="97"/>
      <c r="AS216" s="97"/>
      <c r="AT216" s="97"/>
      <c r="AU216" s="97"/>
      <c r="AV216" s="97"/>
      <c r="AW216" s="97"/>
      <c r="AX216" s="97"/>
      <c r="AY216" s="97"/>
    </row>
    <row r="217" spans="1:54" ht="23.25" customHeight="1">
      <c r="A217" s="286"/>
      <c r="B217" s="293"/>
      <c r="C217" s="304"/>
      <c r="D217" s="100"/>
      <c r="E217" s="103"/>
      <c r="F217" s="100"/>
      <c r="G217" s="106"/>
      <c r="H217" s="41"/>
      <c r="I217" s="39"/>
      <c r="J217" s="39"/>
      <c r="K217" s="39"/>
      <c r="L217" s="39"/>
      <c r="M217" s="39"/>
      <c r="N217" s="39"/>
      <c r="O217" s="39" t="s">
        <v>56</v>
      </c>
      <c r="P217" s="39">
        <f>R217+V217+Z217+AH217</f>
        <v>0</v>
      </c>
      <c r="Q217" s="39">
        <f>T217+X217+AB217+AJ217</f>
        <v>0</v>
      </c>
      <c r="R217" s="39">
        <v>0</v>
      </c>
      <c r="S217" s="39">
        <v>0</v>
      </c>
      <c r="T217" s="50">
        <v>0</v>
      </c>
      <c r="U217" s="50">
        <v>0</v>
      </c>
      <c r="V217" s="50">
        <v>0</v>
      </c>
      <c r="W217" s="50">
        <v>0</v>
      </c>
      <c r="X217" s="50">
        <v>0</v>
      </c>
      <c r="Y217" s="50">
        <v>0</v>
      </c>
      <c r="Z217" s="50">
        <v>0</v>
      </c>
      <c r="AA217" s="50">
        <v>0</v>
      </c>
      <c r="AB217" s="50">
        <v>0</v>
      </c>
      <c r="AC217" s="50">
        <v>0</v>
      </c>
      <c r="AD217" s="50">
        <v>0</v>
      </c>
      <c r="AE217" s="50">
        <v>0</v>
      </c>
      <c r="AF217" s="50">
        <v>0</v>
      </c>
      <c r="AG217" s="50">
        <v>0</v>
      </c>
      <c r="AH217" s="50">
        <v>0</v>
      </c>
      <c r="AI217" s="50">
        <v>0</v>
      </c>
      <c r="AJ217" s="50">
        <v>0</v>
      </c>
      <c r="AK217" s="50">
        <v>0</v>
      </c>
      <c r="AL217" s="205"/>
      <c r="AM217" s="295"/>
      <c r="AN217" s="97"/>
      <c r="AO217" s="97"/>
      <c r="AP217" s="97"/>
      <c r="AQ217" s="97"/>
      <c r="AR217" s="97"/>
      <c r="AS217" s="97"/>
      <c r="AT217" s="97"/>
      <c r="AU217" s="97"/>
      <c r="AV217" s="97"/>
      <c r="AW217" s="97"/>
      <c r="AX217" s="97"/>
      <c r="AY217" s="97"/>
    </row>
    <row r="218" spans="1:54" ht="23.25" customHeight="1">
      <c r="A218" s="286"/>
      <c r="B218" s="293"/>
      <c r="C218" s="304"/>
      <c r="D218" s="100"/>
      <c r="E218" s="103"/>
      <c r="F218" s="100"/>
      <c r="G218" s="106"/>
      <c r="H218" s="41"/>
      <c r="I218" s="39"/>
      <c r="J218" s="39"/>
      <c r="K218" s="39"/>
      <c r="L218" s="39"/>
      <c r="M218" s="39"/>
      <c r="N218" s="39"/>
      <c r="O218" s="39" t="s">
        <v>48</v>
      </c>
      <c r="P218" s="39">
        <f>R218+V218+Z218+AH218</f>
        <v>0</v>
      </c>
      <c r="Q218" s="39">
        <f>T218+X218+AB218+AJ218</f>
        <v>0</v>
      </c>
      <c r="R218" s="39">
        <v>0</v>
      </c>
      <c r="S218" s="39">
        <v>0</v>
      </c>
      <c r="T218" s="50">
        <v>0</v>
      </c>
      <c r="U218" s="39">
        <v>0</v>
      </c>
      <c r="V218" s="39">
        <v>0</v>
      </c>
      <c r="W218" s="39">
        <v>0</v>
      </c>
      <c r="X218" s="50">
        <v>0</v>
      </c>
      <c r="Y218" s="39">
        <v>0</v>
      </c>
      <c r="Z218" s="39">
        <v>0</v>
      </c>
      <c r="AA218" s="39">
        <v>0</v>
      </c>
      <c r="AB218" s="50">
        <v>0</v>
      </c>
      <c r="AC218" s="39">
        <v>0</v>
      </c>
      <c r="AD218" s="39">
        <v>0</v>
      </c>
      <c r="AE218" s="39">
        <v>0</v>
      </c>
      <c r="AF218" s="50">
        <v>0</v>
      </c>
      <c r="AG218" s="39">
        <v>0</v>
      </c>
      <c r="AH218" s="39">
        <v>0</v>
      </c>
      <c r="AI218" s="39">
        <v>0</v>
      </c>
      <c r="AJ218" s="50">
        <v>0</v>
      </c>
      <c r="AK218" s="39">
        <v>0</v>
      </c>
      <c r="AL218" s="205"/>
      <c r="AM218" s="295"/>
      <c r="AN218" s="97"/>
      <c r="AO218" s="97"/>
      <c r="AP218" s="97"/>
      <c r="AQ218" s="97"/>
      <c r="AR218" s="97"/>
      <c r="AS218" s="97"/>
      <c r="AT218" s="97"/>
      <c r="AU218" s="97"/>
      <c r="AV218" s="97"/>
      <c r="AW218" s="97"/>
      <c r="AX218" s="97"/>
      <c r="AY218" s="97"/>
    </row>
    <row r="219" spans="1:54" ht="23.25" customHeight="1">
      <c r="A219" s="296"/>
      <c r="B219" s="297"/>
      <c r="C219" s="306"/>
      <c r="D219" s="101"/>
      <c r="E219" s="104"/>
      <c r="F219" s="101"/>
      <c r="G219" s="107"/>
      <c r="H219" s="41"/>
      <c r="I219" s="39"/>
      <c r="J219" s="39"/>
      <c r="K219" s="39"/>
      <c r="L219" s="39"/>
      <c r="M219" s="39"/>
      <c r="N219" s="39"/>
      <c r="O219" s="39" t="s">
        <v>49</v>
      </c>
      <c r="P219" s="39">
        <f>R219+V219+Z219+AH219</f>
        <v>0</v>
      </c>
      <c r="Q219" s="39">
        <f>T219+X219+AB219+AJ219</f>
        <v>0</v>
      </c>
      <c r="R219" s="39">
        <v>0</v>
      </c>
      <c r="S219" s="39">
        <v>0</v>
      </c>
      <c r="T219" s="50">
        <v>0</v>
      </c>
      <c r="U219" s="39">
        <v>0</v>
      </c>
      <c r="V219" s="39">
        <v>0</v>
      </c>
      <c r="W219" s="39">
        <v>0</v>
      </c>
      <c r="X219" s="50">
        <v>0</v>
      </c>
      <c r="Y219" s="39">
        <v>0</v>
      </c>
      <c r="Z219" s="39">
        <v>0</v>
      </c>
      <c r="AA219" s="39">
        <v>0</v>
      </c>
      <c r="AB219" s="50">
        <v>0</v>
      </c>
      <c r="AC219" s="39">
        <v>0</v>
      </c>
      <c r="AD219" s="39">
        <v>0</v>
      </c>
      <c r="AE219" s="39">
        <v>0</v>
      </c>
      <c r="AF219" s="50">
        <v>0</v>
      </c>
      <c r="AG219" s="39">
        <v>0</v>
      </c>
      <c r="AH219" s="39">
        <v>0</v>
      </c>
      <c r="AI219" s="39">
        <v>0</v>
      </c>
      <c r="AJ219" s="50">
        <v>0</v>
      </c>
      <c r="AK219" s="39">
        <v>0</v>
      </c>
      <c r="AL219" s="206"/>
      <c r="AM219" s="299"/>
      <c r="AN219" s="98"/>
      <c r="AO219" s="98"/>
      <c r="AP219" s="98"/>
      <c r="AQ219" s="98"/>
      <c r="AR219" s="98"/>
      <c r="AS219" s="98"/>
      <c r="AT219" s="98"/>
      <c r="AU219" s="98"/>
      <c r="AV219" s="98"/>
      <c r="AW219" s="98"/>
      <c r="AX219" s="98"/>
      <c r="AY219" s="98"/>
    </row>
    <row r="220" spans="1:54" ht="45">
      <c r="A220" s="307" t="s">
        <v>161</v>
      </c>
      <c r="B220" s="307"/>
      <c r="C220" s="167"/>
      <c r="D220" s="167"/>
      <c r="E220" s="167"/>
      <c r="F220" s="167"/>
      <c r="G220" s="167"/>
      <c r="H220" s="41" t="s">
        <v>20</v>
      </c>
      <c r="I220" s="39">
        <f t="shared" si="101"/>
        <v>116151157.14</v>
      </c>
      <c r="J220" s="39">
        <f t="shared" si="102"/>
        <v>116151157.14</v>
      </c>
      <c r="K220" s="39">
        <f t="shared" ref="K220:T220" si="130">K221+K222+K223+K224</f>
        <v>58075578.57</v>
      </c>
      <c r="L220" s="39">
        <f t="shared" si="130"/>
        <v>0</v>
      </c>
      <c r="M220" s="39">
        <f t="shared" si="130"/>
        <v>58075578.57</v>
      </c>
      <c r="N220" s="39">
        <f t="shared" si="130"/>
        <v>0</v>
      </c>
      <c r="O220" s="39" t="s">
        <v>20</v>
      </c>
      <c r="P220" s="39">
        <f>P221+P222+P223+P224</f>
        <v>276531200.85000002</v>
      </c>
      <c r="Q220" s="39">
        <f>Q221+Q222+Q223+Q224</f>
        <v>276140815.60000002</v>
      </c>
      <c r="R220" s="39">
        <f t="shared" si="130"/>
        <v>58075578.57</v>
      </c>
      <c r="S220" s="39">
        <f t="shared" si="130"/>
        <v>0</v>
      </c>
      <c r="T220" s="50">
        <f t="shared" si="130"/>
        <v>58075578.57</v>
      </c>
      <c r="U220" s="39">
        <f t="shared" ref="U220:AK220" si="131">U221+U222+U223+U224</f>
        <v>0</v>
      </c>
      <c r="V220" s="39">
        <f t="shared" si="131"/>
        <v>61780408.520000003</v>
      </c>
      <c r="W220" s="39">
        <f t="shared" si="131"/>
        <v>0</v>
      </c>
      <c r="X220" s="50">
        <f t="shared" si="131"/>
        <v>61480708.520000003</v>
      </c>
      <c r="Y220" s="39">
        <f t="shared" si="131"/>
        <v>0</v>
      </c>
      <c r="Z220" s="39">
        <f t="shared" si="131"/>
        <v>70790411.180000007</v>
      </c>
      <c r="AA220" s="39">
        <f t="shared" si="131"/>
        <v>0</v>
      </c>
      <c r="AB220" s="50">
        <f t="shared" si="131"/>
        <v>70790411.180000007</v>
      </c>
      <c r="AC220" s="39">
        <f t="shared" si="131"/>
        <v>0</v>
      </c>
      <c r="AD220" s="39">
        <f t="shared" si="131"/>
        <v>91479256.370000005</v>
      </c>
      <c r="AE220" s="39">
        <f t="shared" si="131"/>
        <v>0</v>
      </c>
      <c r="AF220" s="50">
        <f t="shared" si="131"/>
        <v>91407353.520000011</v>
      </c>
      <c r="AG220" s="39">
        <f t="shared" si="131"/>
        <v>0</v>
      </c>
      <c r="AH220" s="39">
        <f t="shared" si="131"/>
        <v>90681755.420000002</v>
      </c>
      <c r="AI220" s="39">
        <f t="shared" si="131"/>
        <v>0</v>
      </c>
      <c r="AJ220" s="50">
        <f t="shared" si="131"/>
        <v>90591070.170000017</v>
      </c>
      <c r="AK220" s="39">
        <f t="shared" si="131"/>
        <v>0</v>
      </c>
      <c r="AL220" s="108" t="s">
        <v>21</v>
      </c>
      <c r="AM220" s="108" t="s">
        <v>21</v>
      </c>
      <c r="AN220" s="108" t="s">
        <v>21</v>
      </c>
      <c r="AO220" s="108" t="s">
        <v>21</v>
      </c>
      <c r="AP220" s="108" t="s">
        <v>21</v>
      </c>
      <c r="AQ220" s="108" t="s">
        <v>21</v>
      </c>
      <c r="AR220" s="108" t="s">
        <v>21</v>
      </c>
      <c r="AS220" s="108" t="s">
        <v>21</v>
      </c>
      <c r="AT220" s="108" t="s">
        <v>21</v>
      </c>
      <c r="AU220" s="108" t="s">
        <v>21</v>
      </c>
      <c r="AV220" s="108" t="s">
        <v>21</v>
      </c>
      <c r="AW220" s="108" t="s">
        <v>21</v>
      </c>
      <c r="AX220" s="108" t="s">
        <v>21</v>
      </c>
      <c r="AY220" s="108" t="s">
        <v>21</v>
      </c>
    </row>
    <row r="221" spans="1:54" ht="15" customHeight="1">
      <c r="A221" s="307"/>
      <c r="B221" s="307"/>
      <c r="C221" s="168"/>
      <c r="D221" s="168"/>
      <c r="E221" s="168"/>
      <c r="F221" s="168"/>
      <c r="G221" s="168"/>
      <c r="H221" s="41" t="s">
        <v>47</v>
      </c>
      <c r="I221" s="39">
        <f t="shared" si="101"/>
        <v>79058013.560000002</v>
      </c>
      <c r="J221" s="39">
        <f t="shared" si="102"/>
        <v>79058013.560000002</v>
      </c>
      <c r="K221" s="39">
        <f t="shared" ref="K221:N224" si="132">K176+K141+K111+K91+K56+K21</f>
        <v>39529006.780000001</v>
      </c>
      <c r="L221" s="39">
        <f t="shared" si="132"/>
        <v>0</v>
      </c>
      <c r="M221" s="39">
        <f t="shared" si="132"/>
        <v>39529006.780000001</v>
      </c>
      <c r="N221" s="39">
        <f t="shared" si="132"/>
        <v>0</v>
      </c>
      <c r="O221" s="39" t="s">
        <v>47</v>
      </c>
      <c r="P221" s="39">
        <f t="shared" ref="P221:Q224" si="133">P176+P141+P116+P91+P56+P21+P191</f>
        <v>161929497.45000002</v>
      </c>
      <c r="Q221" s="39">
        <f t="shared" si="133"/>
        <v>161539112.19999999</v>
      </c>
      <c r="R221" s="39">
        <f t="shared" ref="R221:AK221" si="134">R176+R141+R116+R91+R56+R21+R191</f>
        <v>39529006.780000001</v>
      </c>
      <c r="S221" s="39">
        <f t="shared" si="134"/>
        <v>0</v>
      </c>
      <c r="T221" s="39">
        <f t="shared" si="134"/>
        <v>39529006.780000001</v>
      </c>
      <c r="U221" s="39">
        <f t="shared" si="134"/>
        <v>0</v>
      </c>
      <c r="V221" s="39">
        <f t="shared" si="134"/>
        <v>40926574.200000003</v>
      </c>
      <c r="W221" s="39">
        <f t="shared" si="134"/>
        <v>0</v>
      </c>
      <c r="X221" s="39">
        <f t="shared" si="134"/>
        <v>40626874.200000003</v>
      </c>
      <c r="Y221" s="39">
        <f t="shared" si="134"/>
        <v>0</v>
      </c>
      <c r="Z221" s="39">
        <f t="shared" si="134"/>
        <v>43302019.609999999</v>
      </c>
      <c r="AA221" s="39">
        <f t="shared" si="134"/>
        <v>0</v>
      </c>
      <c r="AB221" s="39">
        <f t="shared" si="134"/>
        <v>43302019.609999999</v>
      </c>
      <c r="AC221" s="39">
        <f t="shared" si="134"/>
        <v>0</v>
      </c>
      <c r="AD221" s="39">
        <f>AD176+AD141+AD116+AD91+AD56+AD21+AD191</f>
        <v>32151727.869999997</v>
      </c>
      <c r="AE221" s="39">
        <f>AE176+AE141+AE116+AE91+AE56+AE21+AE191</f>
        <v>0</v>
      </c>
      <c r="AF221" s="39">
        <f>AF176+AF141+AF116+AF91+AF56+AF21+AF191</f>
        <v>32079825.020000003</v>
      </c>
      <c r="AG221" s="39">
        <f>AG176+AG141+AG116+AG91+AG56+AG21+AG191</f>
        <v>0</v>
      </c>
      <c r="AH221" s="39">
        <f>AH176+AH141+AH116+AH91+AH56+AH21+AH191</f>
        <v>38267835.920000002</v>
      </c>
      <c r="AI221" s="39">
        <f t="shared" si="134"/>
        <v>0</v>
      </c>
      <c r="AJ221" s="39">
        <f t="shared" si="134"/>
        <v>38177150.670000009</v>
      </c>
      <c r="AK221" s="39">
        <f t="shared" si="134"/>
        <v>0</v>
      </c>
      <c r="AL221" s="109"/>
      <c r="AM221" s="109"/>
      <c r="AN221" s="109"/>
      <c r="AO221" s="109"/>
      <c r="AP221" s="109"/>
      <c r="AQ221" s="109"/>
      <c r="AR221" s="109"/>
      <c r="AS221" s="109"/>
      <c r="AT221" s="109"/>
      <c r="AU221" s="109"/>
      <c r="AV221" s="109"/>
      <c r="AW221" s="109"/>
      <c r="AX221" s="109"/>
      <c r="AY221" s="109"/>
    </row>
    <row r="222" spans="1:54" ht="15" customHeight="1">
      <c r="A222" s="307"/>
      <c r="B222" s="307"/>
      <c r="C222" s="168"/>
      <c r="D222" s="168"/>
      <c r="E222" s="168"/>
      <c r="F222" s="168"/>
      <c r="G222" s="168"/>
      <c r="H222" s="41" t="s">
        <v>56</v>
      </c>
      <c r="I222" s="39">
        <f t="shared" si="101"/>
        <v>37093143.579999998</v>
      </c>
      <c r="J222" s="39">
        <f t="shared" si="102"/>
        <v>37093143.579999998</v>
      </c>
      <c r="K222" s="39">
        <f t="shared" si="132"/>
        <v>18546571.789999999</v>
      </c>
      <c r="L222" s="39">
        <f t="shared" si="132"/>
        <v>0</v>
      </c>
      <c r="M222" s="39">
        <f t="shared" si="132"/>
        <v>18546571.789999999</v>
      </c>
      <c r="N222" s="39">
        <f t="shared" si="132"/>
        <v>0</v>
      </c>
      <c r="O222" s="39" t="s">
        <v>56</v>
      </c>
      <c r="P222" s="39">
        <f t="shared" si="133"/>
        <v>114601703.40000001</v>
      </c>
      <c r="Q222" s="39">
        <f t="shared" si="133"/>
        <v>114601703.40000001</v>
      </c>
      <c r="R222" s="39">
        <f t="shared" ref="R222:AK222" si="135">R177+R142+R117+R92+R57+R22+R192</f>
        <v>18546571.789999999</v>
      </c>
      <c r="S222" s="39">
        <f t="shared" si="135"/>
        <v>0</v>
      </c>
      <c r="T222" s="39">
        <f t="shared" si="135"/>
        <v>18546571.789999999</v>
      </c>
      <c r="U222" s="39">
        <f t="shared" si="135"/>
        <v>0</v>
      </c>
      <c r="V222" s="39">
        <f t="shared" si="135"/>
        <v>20853834.32</v>
      </c>
      <c r="W222" s="39">
        <f t="shared" si="135"/>
        <v>0</v>
      </c>
      <c r="X222" s="39">
        <f t="shared" si="135"/>
        <v>20853834.32</v>
      </c>
      <c r="Y222" s="39">
        <f t="shared" si="135"/>
        <v>0</v>
      </c>
      <c r="Z222" s="39">
        <f t="shared" si="135"/>
        <v>27488391.57</v>
      </c>
      <c r="AA222" s="39">
        <f t="shared" si="135"/>
        <v>0</v>
      </c>
      <c r="AB222" s="39">
        <f t="shared" si="135"/>
        <v>27488391.57</v>
      </c>
      <c r="AC222" s="39">
        <f t="shared" si="135"/>
        <v>0</v>
      </c>
      <c r="AD222" s="39">
        <f t="shared" ref="AD222:AG224" si="136">AD177+AD142+AD117+AD92+AD57+AD22+AD192</f>
        <v>59327528.5</v>
      </c>
      <c r="AE222" s="39">
        <f t="shared" si="136"/>
        <v>0</v>
      </c>
      <c r="AF222" s="39">
        <f t="shared" si="136"/>
        <v>59327528.5</v>
      </c>
      <c r="AG222" s="39">
        <f t="shared" si="136"/>
        <v>0</v>
      </c>
      <c r="AH222" s="39">
        <f t="shared" si="135"/>
        <v>52413919.5</v>
      </c>
      <c r="AI222" s="39">
        <f t="shared" si="135"/>
        <v>0</v>
      </c>
      <c r="AJ222" s="39">
        <f t="shared" si="135"/>
        <v>52413919.5</v>
      </c>
      <c r="AK222" s="39">
        <f t="shared" si="135"/>
        <v>0</v>
      </c>
      <c r="AL222" s="109"/>
      <c r="AM222" s="109"/>
      <c r="AN222" s="109"/>
      <c r="AO222" s="109"/>
      <c r="AP222" s="109"/>
      <c r="AQ222" s="109"/>
      <c r="AR222" s="109"/>
      <c r="AS222" s="109"/>
      <c r="AT222" s="109"/>
      <c r="AU222" s="109"/>
      <c r="AV222" s="109"/>
      <c r="AW222" s="109"/>
      <c r="AX222" s="109"/>
      <c r="AY222" s="109"/>
    </row>
    <row r="223" spans="1:54" ht="15" customHeight="1">
      <c r="A223" s="307"/>
      <c r="B223" s="307"/>
      <c r="C223" s="168"/>
      <c r="D223" s="168"/>
      <c r="E223" s="168"/>
      <c r="F223" s="168"/>
      <c r="G223" s="168"/>
      <c r="H223" s="41" t="s">
        <v>48</v>
      </c>
      <c r="I223" s="39">
        <f t="shared" si="101"/>
        <v>0</v>
      </c>
      <c r="J223" s="39">
        <f t="shared" si="102"/>
        <v>0</v>
      </c>
      <c r="K223" s="39">
        <f t="shared" si="132"/>
        <v>0</v>
      </c>
      <c r="L223" s="39">
        <f t="shared" si="132"/>
        <v>0</v>
      </c>
      <c r="M223" s="39">
        <f t="shared" si="132"/>
        <v>0</v>
      </c>
      <c r="N223" s="39">
        <f t="shared" si="132"/>
        <v>0</v>
      </c>
      <c r="O223" s="39" t="s">
        <v>48</v>
      </c>
      <c r="P223" s="39">
        <f t="shared" si="133"/>
        <v>0</v>
      </c>
      <c r="Q223" s="39">
        <f t="shared" si="133"/>
        <v>0</v>
      </c>
      <c r="R223" s="39">
        <f t="shared" ref="R223:AK223" si="137">R178+R143+R118+R93+R58+R23+R193</f>
        <v>0</v>
      </c>
      <c r="S223" s="39">
        <f t="shared" si="137"/>
        <v>0</v>
      </c>
      <c r="T223" s="39">
        <f t="shared" si="137"/>
        <v>0</v>
      </c>
      <c r="U223" s="39">
        <f t="shared" si="137"/>
        <v>0</v>
      </c>
      <c r="V223" s="39">
        <f t="shared" si="137"/>
        <v>0</v>
      </c>
      <c r="W223" s="39">
        <f t="shared" si="137"/>
        <v>0</v>
      </c>
      <c r="X223" s="39">
        <f t="shared" si="137"/>
        <v>0</v>
      </c>
      <c r="Y223" s="39">
        <f t="shared" si="137"/>
        <v>0</v>
      </c>
      <c r="Z223" s="39">
        <f t="shared" si="137"/>
        <v>0</v>
      </c>
      <c r="AA223" s="39">
        <f t="shared" si="137"/>
        <v>0</v>
      </c>
      <c r="AB223" s="39">
        <f t="shared" si="137"/>
        <v>0</v>
      </c>
      <c r="AC223" s="39">
        <f t="shared" si="137"/>
        <v>0</v>
      </c>
      <c r="AD223" s="39">
        <f t="shared" si="136"/>
        <v>0</v>
      </c>
      <c r="AE223" s="39">
        <f t="shared" si="136"/>
        <v>0</v>
      </c>
      <c r="AF223" s="39">
        <f t="shared" si="136"/>
        <v>0</v>
      </c>
      <c r="AG223" s="39">
        <f t="shared" si="136"/>
        <v>0</v>
      </c>
      <c r="AH223" s="39">
        <f t="shared" si="137"/>
        <v>0</v>
      </c>
      <c r="AI223" s="39">
        <f t="shared" si="137"/>
        <v>0</v>
      </c>
      <c r="AJ223" s="39">
        <f t="shared" si="137"/>
        <v>0</v>
      </c>
      <c r="AK223" s="39">
        <f t="shared" si="137"/>
        <v>0</v>
      </c>
      <c r="AL223" s="109"/>
      <c r="AM223" s="109"/>
      <c r="AN223" s="109"/>
      <c r="AO223" s="109"/>
      <c r="AP223" s="109"/>
      <c r="AQ223" s="109"/>
      <c r="AR223" s="109"/>
      <c r="AS223" s="109"/>
      <c r="AT223" s="109"/>
      <c r="AU223" s="109"/>
      <c r="AV223" s="109"/>
      <c r="AW223" s="109"/>
      <c r="AX223" s="109"/>
      <c r="AY223" s="109"/>
      <c r="BB223" s="40" t="s">
        <v>57</v>
      </c>
    </row>
    <row r="224" spans="1:54" ht="36" customHeight="1">
      <c r="A224" s="307"/>
      <c r="B224" s="307"/>
      <c r="C224" s="150"/>
      <c r="D224" s="150"/>
      <c r="E224" s="150"/>
      <c r="F224" s="150"/>
      <c r="G224" s="150"/>
      <c r="H224" s="41" t="s">
        <v>49</v>
      </c>
      <c r="I224" s="39">
        <f t="shared" si="101"/>
        <v>0</v>
      </c>
      <c r="J224" s="39">
        <f t="shared" si="102"/>
        <v>0</v>
      </c>
      <c r="K224" s="39">
        <f t="shared" si="132"/>
        <v>0</v>
      </c>
      <c r="L224" s="39">
        <f t="shared" si="132"/>
        <v>0</v>
      </c>
      <c r="M224" s="39">
        <f t="shared" si="132"/>
        <v>0</v>
      </c>
      <c r="N224" s="39">
        <f t="shared" si="132"/>
        <v>0</v>
      </c>
      <c r="O224" s="39" t="s">
        <v>49</v>
      </c>
      <c r="P224" s="39">
        <f t="shared" si="133"/>
        <v>0</v>
      </c>
      <c r="Q224" s="39">
        <f t="shared" si="133"/>
        <v>0</v>
      </c>
      <c r="R224" s="39">
        <f t="shared" ref="R224:AK224" si="138">R179+R144+R119+R94+R59+R24+R194</f>
        <v>0</v>
      </c>
      <c r="S224" s="39">
        <f t="shared" si="138"/>
        <v>0</v>
      </c>
      <c r="T224" s="39">
        <f t="shared" si="138"/>
        <v>0</v>
      </c>
      <c r="U224" s="39">
        <f t="shared" si="138"/>
        <v>0</v>
      </c>
      <c r="V224" s="39">
        <f t="shared" si="138"/>
        <v>0</v>
      </c>
      <c r="W224" s="39">
        <f t="shared" si="138"/>
        <v>0</v>
      </c>
      <c r="X224" s="39">
        <f t="shared" si="138"/>
        <v>0</v>
      </c>
      <c r="Y224" s="39">
        <f t="shared" si="138"/>
        <v>0</v>
      </c>
      <c r="Z224" s="39">
        <f t="shared" si="138"/>
        <v>0</v>
      </c>
      <c r="AA224" s="39">
        <f t="shared" si="138"/>
        <v>0</v>
      </c>
      <c r="AB224" s="39">
        <f t="shared" si="138"/>
        <v>0</v>
      </c>
      <c r="AC224" s="39">
        <f t="shared" si="138"/>
        <v>0</v>
      </c>
      <c r="AD224" s="39">
        <f t="shared" si="136"/>
        <v>0</v>
      </c>
      <c r="AE224" s="39">
        <f t="shared" si="136"/>
        <v>0</v>
      </c>
      <c r="AF224" s="39">
        <f t="shared" si="136"/>
        <v>0</v>
      </c>
      <c r="AG224" s="39">
        <f t="shared" si="136"/>
        <v>0</v>
      </c>
      <c r="AH224" s="39">
        <f t="shared" si="138"/>
        <v>0</v>
      </c>
      <c r="AI224" s="39">
        <f t="shared" si="138"/>
        <v>0</v>
      </c>
      <c r="AJ224" s="39">
        <f t="shared" si="138"/>
        <v>0</v>
      </c>
      <c r="AK224" s="39">
        <f t="shared" si="138"/>
        <v>0</v>
      </c>
      <c r="AL224" s="110"/>
      <c r="AM224" s="110"/>
      <c r="AN224" s="110"/>
      <c r="AO224" s="110"/>
      <c r="AP224" s="110"/>
      <c r="AQ224" s="110"/>
      <c r="AR224" s="110"/>
      <c r="AS224" s="110"/>
      <c r="AT224" s="110"/>
      <c r="AU224" s="110"/>
      <c r="AV224" s="110"/>
      <c r="AW224" s="110"/>
      <c r="AX224" s="110"/>
      <c r="AY224" s="110"/>
    </row>
    <row r="225" spans="1:52" ht="15.75">
      <c r="A225" s="148" t="s">
        <v>162</v>
      </c>
      <c r="B225" s="148"/>
      <c r="C225" s="148"/>
      <c r="D225" s="148"/>
      <c r="E225" s="148"/>
      <c r="F225" s="148"/>
      <c r="G225" s="148"/>
      <c r="H225" s="148"/>
      <c r="I225" s="148"/>
      <c r="J225" s="148"/>
      <c r="K225" s="148"/>
      <c r="L225" s="148"/>
      <c r="M225" s="148"/>
      <c r="N225" s="148"/>
      <c r="O225" s="148"/>
      <c r="P225" s="148"/>
      <c r="Q225" s="148"/>
      <c r="R225" s="148"/>
      <c r="S225" s="148"/>
      <c r="T225" s="148"/>
      <c r="U225" s="148"/>
      <c r="V225" s="148"/>
      <c r="W225" s="148"/>
      <c r="X225" s="148"/>
      <c r="Y225" s="148"/>
      <c r="Z225" s="148"/>
      <c r="AA225" s="148"/>
      <c r="AB225" s="148"/>
      <c r="AC225" s="148"/>
      <c r="AD225" s="148"/>
      <c r="AE225" s="148"/>
      <c r="AF225" s="148"/>
      <c r="AG225" s="148"/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</row>
    <row r="226" spans="1:52" ht="29.25" customHeight="1">
      <c r="A226" s="149" t="s">
        <v>163</v>
      </c>
      <c r="B226" s="149"/>
      <c r="C226" s="149"/>
      <c r="D226" s="149"/>
      <c r="E226" s="149"/>
      <c r="F226" s="149"/>
      <c r="G226" s="149"/>
      <c r="H226" s="149"/>
      <c r="I226" s="149"/>
      <c r="J226" s="149"/>
      <c r="K226" s="149"/>
      <c r="L226" s="149"/>
      <c r="M226" s="149"/>
      <c r="N226" s="149"/>
      <c r="O226" s="149"/>
      <c r="P226" s="149"/>
      <c r="Q226" s="149"/>
      <c r="R226" s="149"/>
      <c r="S226" s="149"/>
      <c r="T226" s="149"/>
      <c r="U226" s="149"/>
      <c r="V226" s="149"/>
      <c r="W226" s="149"/>
      <c r="X226" s="149"/>
      <c r="Y226" s="149"/>
      <c r="Z226" s="149"/>
      <c r="AA226" s="149"/>
      <c r="AB226" s="149"/>
      <c r="AC226" s="149"/>
      <c r="AD226" s="149"/>
      <c r="AE226" s="149"/>
      <c r="AF226" s="149"/>
      <c r="AG226" s="149"/>
      <c r="AH226" s="149"/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</row>
    <row r="227" spans="1:52" ht="25.5">
      <c r="A227" s="150">
        <v>2</v>
      </c>
      <c r="B227" s="152" t="s">
        <v>164</v>
      </c>
      <c r="C227" s="152"/>
      <c r="D227" s="152"/>
      <c r="E227" s="152"/>
      <c r="F227" s="152"/>
      <c r="G227" s="152"/>
      <c r="H227" s="37" t="s">
        <v>20</v>
      </c>
      <c r="I227" s="38">
        <f t="shared" ref="I227:I251" si="139">K227+R227</f>
        <v>21140.28</v>
      </c>
      <c r="J227" s="39">
        <f t="shared" ref="J227:J251" si="140">M227+T227</f>
        <v>21140.28</v>
      </c>
      <c r="K227" s="38">
        <f t="shared" ref="K227:T227" si="141">K228+K229+K231</f>
        <v>10570.14</v>
      </c>
      <c r="L227" s="38">
        <f t="shared" si="141"/>
        <v>0</v>
      </c>
      <c r="M227" s="38">
        <f t="shared" si="141"/>
        <v>10570.14</v>
      </c>
      <c r="N227" s="38">
        <f t="shared" si="141"/>
        <v>0</v>
      </c>
      <c r="O227" s="41" t="s">
        <v>20</v>
      </c>
      <c r="P227" s="38">
        <f>P228+P229+P231</f>
        <v>1532919.14</v>
      </c>
      <c r="Q227" s="38">
        <f>Q228+Q229+Q231</f>
        <v>1532919.14</v>
      </c>
      <c r="R227" s="38">
        <f t="shared" si="141"/>
        <v>10570.14</v>
      </c>
      <c r="S227" s="38">
        <f t="shared" si="141"/>
        <v>0</v>
      </c>
      <c r="T227" s="38">
        <f t="shared" si="141"/>
        <v>10570.14</v>
      </c>
      <c r="U227" s="38">
        <f t="shared" ref="U227:AK227" si="142">U228+U229+U231</f>
        <v>0</v>
      </c>
      <c r="V227" s="38">
        <f t="shared" si="142"/>
        <v>1522349</v>
      </c>
      <c r="W227" s="38">
        <f t="shared" si="142"/>
        <v>0</v>
      </c>
      <c r="X227" s="38">
        <f t="shared" si="142"/>
        <v>1522349</v>
      </c>
      <c r="Y227" s="38">
        <f t="shared" si="142"/>
        <v>0</v>
      </c>
      <c r="Z227" s="38">
        <f t="shared" si="142"/>
        <v>0</v>
      </c>
      <c r="AA227" s="38">
        <f t="shared" si="142"/>
        <v>0</v>
      </c>
      <c r="AB227" s="38">
        <f t="shared" si="142"/>
        <v>0</v>
      </c>
      <c r="AC227" s="38">
        <f t="shared" si="142"/>
        <v>0</v>
      </c>
      <c r="AD227" s="38">
        <f t="shared" si="142"/>
        <v>0</v>
      </c>
      <c r="AE227" s="38">
        <f t="shared" si="142"/>
        <v>0</v>
      </c>
      <c r="AF227" s="38">
        <f t="shared" si="142"/>
        <v>0</v>
      </c>
      <c r="AG227" s="38">
        <f t="shared" si="142"/>
        <v>0</v>
      </c>
      <c r="AH227" s="38">
        <f t="shared" si="142"/>
        <v>0</v>
      </c>
      <c r="AI227" s="38">
        <f t="shared" si="142"/>
        <v>0</v>
      </c>
      <c r="AJ227" s="38">
        <f t="shared" si="142"/>
        <v>0</v>
      </c>
      <c r="AK227" s="38">
        <f t="shared" si="142"/>
        <v>0</v>
      </c>
      <c r="AL227" s="110" t="s">
        <v>21</v>
      </c>
      <c r="AM227" s="110" t="s">
        <v>21</v>
      </c>
      <c r="AN227" s="110" t="s">
        <v>21</v>
      </c>
      <c r="AO227" s="110" t="s">
        <v>21</v>
      </c>
      <c r="AP227" s="110" t="s">
        <v>21</v>
      </c>
      <c r="AQ227" s="110" t="s">
        <v>21</v>
      </c>
      <c r="AR227" s="110" t="s">
        <v>21</v>
      </c>
      <c r="AS227" s="110" t="s">
        <v>21</v>
      </c>
      <c r="AT227" s="110" t="s">
        <v>21</v>
      </c>
      <c r="AU227" s="110" t="s">
        <v>21</v>
      </c>
      <c r="AV227" s="110" t="s">
        <v>21</v>
      </c>
      <c r="AW227" s="110" t="s">
        <v>21</v>
      </c>
      <c r="AX227" s="110" t="s">
        <v>21</v>
      </c>
      <c r="AY227" s="110" t="s">
        <v>21</v>
      </c>
    </row>
    <row r="228" spans="1:52" ht="95.25" customHeight="1">
      <c r="A228" s="151"/>
      <c r="B228" s="153"/>
      <c r="C228" s="153"/>
      <c r="D228" s="153"/>
      <c r="E228" s="153"/>
      <c r="F228" s="153"/>
      <c r="G228" s="153"/>
      <c r="H228" s="37" t="s">
        <v>93</v>
      </c>
      <c r="I228" s="39">
        <f t="shared" si="139"/>
        <v>21140.28</v>
      </c>
      <c r="J228" s="39">
        <f t="shared" si="140"/>
        <v>21140.28</v>
      </c>
      <c r="K228" s="39">
        <f t="shared" ref="K228:N231" si="143">K233</f>
        <v>10570.14</v>
      </c>
      <c r="L228" s="39">
        <f t="shared" si="143"/>
        <v>0</v>
      </c>
      <c r="M228" s="39">
        <f t="shared" si="143"/>
        <v>10570.14</v>
      </c>
      <c r="N228" s="39">
        <f t="shared" si="143"/>
        <v>0</v>
      </c>
      <c r="O228" s="41" t="s">
        <v>47</v>
      </c>
      <c r="P228" s="39">
        <f t="shared" ref="P228:Q231" si="144">P233</f>
        <v>10570.14</v>
      </c>
      <c r="Q228" s="39">
        <f t="shared" si="144"/>
        <v>10570.14</v>
      </c>
      <c r="R228" s="39">
        <f t="shared" ref="R228:T229" si="145">R233</f>
        <v>10570.14</v>
      </c>
      <c r="S228" s="39">
        <f t="shared" si="145"/>
        <v>0</v>
      </c>
      <c r="T228" s="39">
        <f t="shared" si="145"/>
        <v>10570.14</v>
      </c>
      <c r="U228" s="39">
        <f>U233</f>
        <v>0</v>
      </c>
      <c r="V228" s="39">
        <f>V233</f>
        <v>0</v>
      </c>
      <c r="W228" s="39">
        <f>W233</f>
        <v>0</v>
      </c>
      <c r="X228" s="39">
        <f>X233</f>
        <v>0</v>
      </c>
      <c r="Y228" s="39">
        <f t="shared" ref="Y228:AF231" si="146">Y233</f>
        <v>0</v>
      </c>
      <c r="Z228" s="39">
        <f t="shared" si="146"/>
        <v>0</v>
      </c>
      <c r="AA228" s="39">
        <f t="shared" si="146"/>
        <v>0</v>
      </c>
      <c r="AB228" s="39">
        <f t="shared" si="146"/>
        <v>0</v>
      </c>
      <c r="AC228" s="39">
        <f t="shared" si="146"/>
        <v>0</v>
      </c>
      <c r="AD228" s="39">
        <f t="shared" si="146"/>
        <v>0</v>
      </c>
      <c r="AE228" s="39">
        <f t="shared" si="146"/>
        <v>0</v>
      </c>
      <c r="AF228" s="39">
        <f t="shared" si="146"/>
        <v>0</v>
      </c>
      <c r="AG228" s="39">
        <f>AG233</f>
        <v>0</v>
      </c>
      <c r="AH228" s="39">
        <f>AH233</f>
        <v>0</v>
      </c>
      <c r="AI228" s="39">
        <f>AI233</f>
        <v>0</v>
      </c>
      <c r="AJ228" s="39">
        <f>AJ233</f>
        <v>0</v>
      </c>
      <c r="AK228" s="39">
        <f>AK233</f>
        <v>0</v>
      </c>
      <c r="AL228" s="111"/>
      <c r="AM228" s="111"/>
      <c r="AN228" s="111"/>
      <c r="AO228" s="111"/>
      <c r="AP228" s="111"/>
      <c r="AQ228" s="111"/>
      <c r="AR228" s="111"/>
      <c r="AS228" s="111"/>
      <c r="AT228" s="111"/>
      <c r="AU228" s="111"/>
      <c r="AV228" s="111"/>
      <c r="AW228" s="111"/>
      <c r="AX228" s="111"/>
      <c r="AY228" s="111"/>
    </row>
    <row r="229" spans="1:52" ht="69.75" customHeight="1">
      <c r="A229" s="151"/>
      <c r="B229" s="153"/>
      <c r="C229" s="153"/>
      <c r="D229" s="153"/>
      <c r="E229" s="153"/>
      <c r="F229" s="153"/>
      <c r="G229" s="153"/>
      <c r="H229" s="37" t="s">
        <v>94</v>
      </c>
      <c r="I229" s="39">
        <f t="shared" si="139"/>
        <v>0</v>
      </c>
      <c r="J229" s="39">
        <f t="shared" si="140"/>
        <v>0</v>
      </c>
      <c r="K229" s="39">
        <f t="shared" si="143"/>
        <v>0</v>
      </c>
      <c r="L229" s="39">
        <f t="shared" si="143"/>
        <v>0</v>
      </c>
      <c r="M229" s="39">
        <f t="shared" si="143"/>
        <v>0</v>
      </c>
      <c r="N229" s="39">
        <f t="shared" si="143"/>
        <v>0</v>
      </c>
      <c r="O229" s="41" t="s">
        <v>56</v>
      </c>
      <c r="P229" s="39">
        <f t="shared" si="144"/>
        <v>1522349</v>
      </c>
      <c r="Q229" s="39">
        <f t="shared" si="144"/>
        <v>1522349</v>
      </c>
      <c r="R229" s="39">
        <f>R234</f>
        <v>0</v>
      </c>
      <c r="S229" s="39">
        <f t="shared" si="145"/>
        <v>0</v>
      </c>
      <c r="T229" s="39">
        <f t="shared" si="145"/>
        <v>0</v>
      </c>
      <c r="U229" s="39">
        <f t="shared" ref="U229:X231" si="147">U234</f>
        <v>0</v>
      </c>
      <c r="V229" s="39">
        <f t="shared" si="147"/>
        <v>1522349</v>
      </c>
      <c r="W229" s="39">
        <f t="shared" si="147"/>
        <v>0</v>
      </c>
      <c r="X229" s="39">
        <f t="shared" si="147"/>
        <v>1522349</v>
      </c>
      <c r="Y229" s="39">
        <f t="shared" si="146"/>
        <v>0</v>
      </c>
      <c r="Z229" s="39">
        <f t="shared" si="146"/>
        <v>0</v>
      </c>
      <c r="AA229" s="39">
        <f t="shared" si="146"/>
        <v>0</v>
      </c>
      <c r="AB229" s="39">
        <f t="shared" si="146"/>
        <v>0</v>
      </c>
      <c r="AC229" s="39">
        <f t="shared" si="146"/>
        <v>0</v>
      </c>
      <c r="AD229" s="39">
        <f t="shared" si="146"/>
        <v>0</v>
      </c>
      <c r="AE229" s="39">
        <f t="shared" si="146"/>
        <v>0</v>
      </c>
      <c r="AF229" s="39">
        <f t="shared" si="146"/>
        <v>0</v>
      </c>
      <c r="AG229" s="39">
        <f>AG234</f>
        <v>0</v>
      </c>
      <c r="AH229" s="39">
        <f t="shared" ref="AH229:AJ231" si="148">AH234</f>
        <v>0</v>
      </c>
      <c r="AI229" s="39">
        <f t="shared" si="148"/>
        <v>0</v>
      </c>
      <c r="AJ229" s="39">
        <f t="shared" si="148"/>
        <v>0</v>
      </c>
      <c r="AK229" s="39">
        <f>AK234</f>
        <v>0</v>
      </c>
      <c r="AL229" s="111"/>
      <c r="AM229" s="111"/>
      <c r="AN229" s="111"/>
      <c r="AO229" s="111"/>
      <c r="AP229" s="111"/>
      <c r="AQ229" s="111"/>
      <c r="AR229" s="111"/>
      <c r="AS229" s="111"/>
      <c r="AT229" s="111"/>
      <c r="AU229" s="111"/>
      <c r="AV229" s="111"/>
      <c r="AW229" s="111"/>
      <c r="AX229" s="111"/>
      <c r="AY229" s="111"/>
    </row>
    <row r="230" spans="1:52" ht="79.5" customHeight="1">
      <c r="A230" s="151"/>
      <c r="B230" s="153"/>
      <c r="C230" s="153"/>
      <c r="D230" s="153"/>
      <c r="E230" s="153"/>
      <c r="F230" s="153"/>
      <c r="G230" s="153"/>
      <c r="H230" s="37" t="s">
        <v>95</v>
      </c>
      <c r="I230" s="39">
        <f t="shared" si="139"/>
        <v>0</v>
      </c>
      <c r="J230" s="39">
        <f t="shared" si="140"/>
        <v>0</v>
      </c>
      <c r="K230" s="39">
        <f t="shared" si="143"/>
        <v>0</v>
      </c>
      <c r="L230" s="39">
        <f t="shared" si="143"/>
        <v>0</v>
      </c>
      <c r="M230" s="39">
        <f t="shared" si="143"/>
        <v>0</v>
      </c>
      <c r="N230" s="39">
        <f t="shared" si="143"/>
        <v>0</v>
      </c>
      <c r="O230" s="41" t="s">
        <v>48</v>
      </c>
      <c r="P230" s="39">
        <f t="shared" si="144"/>
        <v>0</v>
      </c>
      <c r="Q230" s="39">
        <f t="shared" si="144"/>
        <v>0</v>
      </c>
      <c r="R230" s="39">
        <f>R235</f>
        <v>0</v>
      </c>
      <c r="S230" s="39">
        <f>S235</f>
        <v>0</v>
      </c>
      <c r="T230" s="39">
        <f>T235</f>
        <v>0</v>
      </c>
      <c r="U230" s="39">
        <f t="shared" si="147"/>
        <v>0</v>
      </c>
      <c r="V230" s="39">
        <f t="shared" si="147"/>
        <v>0</v>
      </c>
      <c r="W230" s="39">
        <f t="shared" si="147"/>
        <v>0</v>
      </c>
      <c r="X230" s="39">
        <f t="shared" si="147"/>
        <v>0</v>
      </c>
      <c r="Y230" s="39">
        <f t="shared" si="146"/>
        <v>0</v>
      </c>
      <c r="Z230" s="39">
        <f t="shared" si="146"/>
        <v>0</v>
      </c>
      <c r="AA230" s="39">
        <f t="shared" si="146"/>
        <v>0</v>
      </c>
      <c r="AB230" s="39">
        <f t="shared" si="146"/>
        <v>0</v>
      </c>
      <c r="AC230" s="39">
        <f t="shared" si="146"/>
        <v>0</v>
      </c>
      <c r="AD230" s="39">
        <f t="shared" si="146"/>
        <v>0</v>
      </c>
      <c r="AE230" s="39">
        <f t="shared" si="146"/>
        <v>0</v>
      </c>
      <c r="AF230" s="39">
        <f t="shared" si="146"/>
        <v>0</v>
      </c>
      <c r="AG230" s="39">
        <f>AG235</f>
        <v>0</v>
      </c>
      <c r="AH230" s="39">
        <f t="shared" si="148"/>
        <v>0</v>
      </c>
      <c r="AI230" s="39">
        <f t="shared" si="148"/>
        <v>0</v>
      </c>
      <c r="AJ230" s="39">
        <f t="shared" si="148"/>
        <v>0</v>
      </c>
      <c r="AK230" s="39">
        <f>AK235</f>
        <v>0</v>
      </c>
      <c r="AL230" s="111"/>
      <c r="AM230" s="111"/>
      <c r="AN230" s="111"/>
      <c r="AO230" s="111"/>
      <c r="AP230" s="111"/>
      <c r="AQ230" s="111"/>
      <c r="AR230" s="111"/>
      <c r="AS230" s="111"/>
      <c r="AT230" s="111"/>
      <c r="AU230" s="111"/>
      <c r="AV230" s="111"/>
      <c r="AW230" s="111"/>
      <c r="AX230" s="111"/>
      <c r="AY230" s="111"/>
    </row>
    <row r="231" spans="1:52" ht="54.75" customHeight="1">
      <c r="A231" s="151"/>
      <c r="B231" s="153"/>
      <c r="C231" s="153"/>
      <c r="D231" s="153"/>
      <c r="E231" s="153"/>
      <c r="F231" s="153"/>
      <c r="G231" s="153"/>
      <c r="H231" s="37" t="s">
        <v>96</v>
      </c>
      <c r="I231" s="39">
        <f t="shared" si="139"/>
        <v>0</v>
      </c>
      <c r="J231" s="39">
        <f t="shared" si="140"/>
        <v>0</v>
      </c>
      <c r="K231" s="39">
        <f t="shared" si="143"/>
        <v>0</v>
      </c>
      <c r="L231" s="39">
        <f t="shared" si="143"/>
        <v>0</v>
      </c>
      <c r="M231" s="39">
        <f t="shared" si="143"/>
        <v>0</v>
      </c>
      <c r="N231" s="39">
        <f t="shared" si="143"/>
        <v>0</v>
      </c>
      <c r="O231" s="41" t="s">
        <v>49</v>
      </c>
      <c r="P231" s="39">
        <f t="shared" si="144"/>
        <v>0</v>
      </c>
      <c r="Q231" s="39">
        <f t="shared" si="144"/>
        <v>0</v>
      </c>
      <c r="R231" s="39">
        <f>R236</f>
        <v>0</v>
      </c>
      <c r="S231" s="39">
        <f>S236</f>
        <v>0</v>
      </c>
      <c r="T231" s="39">
        <f>T236</f>
        <v>0</v>
      </c>
      <c r="U231" s="39">
        <f t="shared" si="147"/>
        <v>0</v>
      </c>
      <c r="V231" s="39">
        <f t="shared" si="147"/>
        <v>0</v>
      </c>
      <c r="W231" s="39">
        <f t="shared" si="147"/>
        <v>0</v>
      </c>
      <c r="X231" s="39">
        <f t="shared" si="147"/>
        <v>0</v>
      </c>
      <c r="Y231" s="39">
        <f t="shared" si="146"/>
        <v>0</v>
      </c>
      <c r="Z231" s="39">
        <f t="shared" si="146"/>
        <v>0</v>
      </c>
      <c r="AA231" s="39">
        <f t="shared" si="146"/>
        <v>0</v>
      </c>
      <c r="AB231" s="39">
        <f t="shared" si="146"/>
        <v>0</v>
      </c>
      <c r="AC231" s="39">
        <f t="shared" si="146"/>
        <v>0</v>
      </c>
      <c r="AD231" s="39">
        <f t="shared" si="146"/>
        <v>0</v>
      </c>
      <c r="AE231" s="39">
        <f t="shared" si="146"/>
        <v>0</v>
      </c>
      <c r="AF231" s="39">
        <f t="shared" si="146"/>
        <v>0</v>
      </c>
      <c r="AG231" s="39">
        <f>AG236</f>
        <v>0</v>
      </c>
      <c r="AH231" s="39">
        <f t="shared" si="148"/>
        <v>0</v>
      </c>
      <c r="AI231" s="39">
        <f t="shared" si="148"/>
        <v>0</v>
      </c>
      <c r="AJ231" s="39">
        <f t="shared" si="148"/>
        <v>0</v>
      </c>
      <c r="AK231" s="39">
        <f>AK236</f>
        <v>0</v>
      </c>
      <c r="AL231" s="111"/>
      <c r="AM231" s="111"/>
      <c r="AN231" s="111"/>
      <c r="AO231" s="111"/>
      <c r="AP231" s="111"/>
      <c r="AQ231" s="111"/>
      <c r="AR231" s="111"/>
      <c r="AS231" s="111"/>
      <c r="AT231" s="111"/>
      <c r="AU231" s="111"/>
      <c r="AV231" s="111"/>
      <c r="AW231" s="111"/>
      <c r="AX231" s="111"/>
      <c r="AY231" s="111"/>
    </row>
    <row r="232" spans="1:52" ht="45">
      <c r="A232" s="147" t="s">
        <v>52</v>
      </c>
      <c r="B232" s="141" t="s">
        <v>165</v>
      </c>
      <c r="C232" s="167" t="s">
        <v>21</v>
      </c>
      <c r="D232" s="99">
        <v>21</v>
      </c>
      <c r="E232" s="105">
        <v>2</v>
      </c>
      <c r="F232" s="99" t="s">
        <v>60</v>
      </c>
      <c r="G232" s="105" t="s">
        <v>97</v>
      </c>
      <c r="H232" s="41" t="s">
        <v>20</v>
      </c>
      <c r="I232" s="39">
        <f t="shared" si="139"/>
        <v>21140.28</v>
      </c>
      <c r="J232" s="39">
        <f t="shared" si="140"/>
        <v>21140.28</v>
      </c>
      <c r="K232" s="39">
        <f t="shared" ref="K232:T232" si="149">K233+K234+K235+K236</f>
        <v>10570.14</v>
      </c>
      <c r="L232" s="39">
        <f t="shared" si="149"/>
        <v>0</v>
      </c>
      <c r="M232" s="39">
        <f t="shared" si="149"/>
        <v>10570.14</v>
      </c>
      <c r="N232" s="39">
        <f t="shared" si="149"/>
        <v>0</v>
      </c>
      <c r="O232" s="39" t="s">
        <v>20</v>
      </c>
      <c r="P232" s="39">
        <f>P233+P234+P235+P236</f>
        <v>1532919.14</v>
      </c>
      <c r="Q232" s="39">
        <f>Q233+Q234+Q235+Q236</f>
        <v>1532919.14</v>
      </c>
      <c r="R232" s="39">
        <f t="shared" si="149"/>
        <v>10570.14</v>
      </c>
      <c r="S232" s="39">
        <f t="shared" si="149"/>
        <v>0</v>
      </c>
      <c r="T232" s="39">
        <f t="shared" si="149"/>
        <v>10570.14</v>
      </c>
      <c r="U232" s="39">
        <f t="shared" ref="U232:AK232" si="150">U233+U234+U235+U236</f>
        <v>0</v>
      </c>
      <c r="V232" s="39">
        <f t="shared" si="150"/>
        <v>1522349</v>
      </c>
      <c r="W232" s="39">
        <f t="shared" si="150"/>
        <v>0</v>
      </c>
      <c r="X232" s="39">
        <f t="shared" si="150"/>
        <v>1522349</v>
      </c>
      <c r="Y232" s="39">
        <f t="shared" si="150"/>
        <v>0</v>
      </c>
      <c r="Z232" s="39">
        <f t="shared" si="150"/>
        <v>0</v>
      </c>
      <c r="AA232" s="39">
        <f t="shared" si="150"/>
        <v>0</v>
      </c>
      <c r="AB232" s="39">
        <f t="shared" si="150"/>
        <v>0</v>
      </c>
      <c r="AC232" s="39">
        <f t="shared" si="150"/>
        <v>0</v>
      </c>
      <c r="AD232" s="39">
        <f t="shared" si="150"/>
        <v>0</v>
      </c>
      <c r="AE232" s="39">
        <f t="shared" si="150"/>
        <v>0</v>
      </c>
      <c r="AF232" s="39">
        <f t="shared" si="150"/>
        <v>0</v>
      </c>
      <c r="AG232" s="39">
        <f t="shared" si="150"/>
        <v>0</v>
      </c>
      <c r="AH232" s="39">
        <f t="shared" si="150"/>
        <v>0</v>
      </c>
      <c r="AI232" s="39">
        <f t="shared" si="150"/>
        <v>0</v>
      </c>
      <c r="AJ232" s="39">
        <f t="shared" si="150"/>
        <v>0</v>
      </c>
      <c r="AK232" s="39">
        <f t="shared" si="150"/>
        <v>0</v>
      </c>
      <c r="AL232" s="108" t="s">
        <v>21</v>
      </c>
      <c r="AM232" s="108" t="s">
        <v>21</v>
      </c>
      <c r="AN232" s="108" t="s">
        <v>21</v>
      </c>
      <c r="AO232" s="108" t="s">
        <v>21</v>
      </c>
      <c r="AP232" s="108" t="s">
        <v>21</v>
      </c>
      <c r="AQ232" s="108" t="s">
        <v>21</v>
      </c>
      <c r="AR232" s="108" t="s">
        <v>21</v>
      </c>
      <c r="AS232" s="108" t="s">
        <v>21</v>
      </c>
      <c r="AT232" s="108" t="s">
        <v>21</v>
      </c>
      <c r="AU232" s="108" t="s">
        <v>21</v>
      </c>
      <c r="AV232" s="108" t="s">
        <v>21</v>
      </c>
      <c r="AW232" s="108" t="s">
        <v>21</v>
      </c>
      <c r="AX232" s="108" t="s">
        <v>21</v>
      </c>
      <c r="AY232" s="108" t="s">
        <v>21</v>
      </c>
    </row>
    <row r="233" spans="1:52" ht="15" customHeight="1">
      <c r="A233" s="147"/>
      <c r="B233" s="141"/>
      <c r="C233" s="168"/>
      <c r="D233" s="100"/>
      <c r="E233" s="106"/>
      <c r="F233" s="100"/>
      <c r="G233" s="106"/>
      <c r="H233" s="41" t="s">
        <v>47</v>
      </c>
      <c r="I233" s="39">
        <f t="shared" si="139"/>
        <v>21140.28</v>
      </c>
      <c r="J233" s="39">
        <f t="shared" si="140"/>
        <v>21140.28</v>
      </c>
      <c r="K233" s="39">
        <f t="shared" ref="K233:T233" si="151">K238</f>
        <v>10570.14</v>
      </c>
      <c r="L233" s="39">
        <f t="shared" si="151"/>
        <v>0</v>
      </c>
      <c r="M233" s="39">
        <f t="shared" si="151"/>
        <v>10570.14</v>
      </c>
      <c r="N233" s="39">
        <f t="shared" si="151"/>
        <v>0</v>
      </c>
      <c r="O233" s="39" t="s">
        <v>47</v>
      </c>
      <c r="P233" s="39">
        <f>P238</f>
        <v>10570.14</v>
      </c>
      <c r="Q233" s="39">
        <f>Q238</f>
        <v>10570.14</v>
      </c>
      <c r="R233" s="39">
        <f>R238</f>
        <v>10570.14</v>
      </c>
      <c r="S233" s="39">
        <f t="shared" si="151"/>
        <v>0</v>
      </c>
      <c r="T233" s="39">
        <f t="shared" si="151"/>
        <v>10570.14</v>
      </c>
      <c r="U233" s="39">
        <f t="shared" ref="U233:AK233" si="152">U238</f>
        <v>0</v>
      </c>
      <c r="V233" s="39">
        <f t="shared" si="152"/>
        <v>0</v>
      </c>
      <c r="W233" s="39">
        <f t="shared" si="152"/>
        <v>0</v>
      </c>
      <c r="X233" s="39">
        <f t="shared" si="152"/>
        <v>0</v>
      </c>
      <c r="Y233" s="39">
        <f t="shared" si="152"/>
        <v>0</v>
      </c>
      <c r="Z233" s="39">
        <f t="shared" ref="Z233:AG236" si="153">Z238</f>
        <v>0</v>
      </c>
      <c r="AA233" s="39">
        <f t="shared" si="153"/>
        <v>0</v>
      </c>
      <c r="AB233" s="39">
        <f t="shared" si="153"/>
        <v>0</v>
      </c>
      <c r="AC233" s="39">
        <f t="shared" si="153"/>
        <v>0</v>
      </c>
      <c r="AD233" s="39">
        <f t="shared" si="153"/>
        <v>0</v>
      </c>
      <c r="AE233" s="39">
        <f t="shared" si="153"/>
        <v>0</v>
      </c>
      <c r="AF233" s="39">
        <f t="shared" si="153"/>
        <v>0</v>
      </c>
      <c r="AG233" s="39">
        <f t="shared" si="153"/>
        <v>0</v>
      </c>
      <c r="AH233" s="39">
        <f t="shared" si="152"/>
        <v>0</v>
      </c>
      <c r="AI233" s="39">
        <f t="shared" si="152"/>
        <v>0</v>
      </c>
      <c r="AJ233" s="39">
        <f t="shared" si="152"/>
        <v>0</v>
      </c>
      <c r="AK233" s="39">
        <f t="shared" si="152"/>
        <v>0</v>
      </c>
      <c r="AL233" s="109"/>
      <c r="AM233" s="109"/>
      <c r="AN233" s="109"/>
      <c r="AO233" s="109"/>
      <c r="AP233" s="109"/>
      <c r="AQ233" s="109"/>
      <c r="AR233" s="109"/>
      <c r="AS233" s="109"/>
      <c r="AT233" s="109"/>
      <c r="AU233" s="109"/>
      <c r="AV233" s="109"/>
      <c r="AW233" s="109"/>
      <c r="AX233" s="109"/>
      <c r="AY233" s="109"/>
    </row>
    <row r="234" spans="1:52" ht="15" customHeight="1">
      <c r="A234" s="147"/>
      <c r="B234" s="141"/>
      <c r="C234" s="168"/>
      <c r="D234" s="100"/>
      <c r="E234" s="106"/>
      <c r="F234" s="100"/>
      <c r="G234" s="106"/>
      <c r="H234" s="41" t="s">
        <v>56</v>
      </c>
      <c r="I234" s="39">
        <f t="shared" si="139"/>
        <v>0</v>
      </c>
      <c r="J234" s="39">
        <f t="shared" si="140"/>
        <v>0</v>
      </c>
      <c r="K234" s="39">
        <f t="shared" ref="K234:N236" si="154">K239</f>
        <v>0</v>
      </c>
      <c r="L234" s="39">
        <f t="shared" si="154"/>
        <v>0</v>
      </c>
      <c r="M234" s="39">
        <f t="shared" si="154"/>
        <v>0</v>
      </c>
      <c r="N234" s="39">
        <f t="shared" si="154"/>
        <v>0</v>
      </c>
      <c r="O234" s="39" t="s">
        <v>56</v>
      </c>
      <c r="P234" s="39">
        <f t="shared" ref="P234:Q236" si="155">P239</f>
        <v>1522349</v>
      </c>
      <c r="Q234" s="39">
        <f t="shared" si="155"/>
        <v>1522349</v>
      </c>
      <c r="R234" s="39">
        <f t="shared" ref="R234:T236" si="156">R239</f>
        <v>0</v>
      </c>
      <c r="S234" s="39">
        <f t="shared" si="156"/>
        <v>0</v>
      </c>
      <c r="T234" s="39">
        <f t="shared" si="156"/>
        <v>0</v>
      </c>
      <c r="U234" s="39">
        <f t="shared" ref="U234:Y236" si="157">U239</f>
        <v>0</v>
      </c>
      <c r="V234" s="39">
        <f t="shared" si="157"/>
        <v>1522349</v>
      </c>
      <c r="W234" s="39">
        <f t="shared" si="157"/>
        <v>0</v>
      </c>
      <c r="X234" s="39">
        <f t="shared" si="157"/>
        <v>1522349</v>
      </c>
      <c r="Y234" s="39">
        <f t="shared" si="157"/>
        <v>0</v>
      </c>
      <c r="Z234" s="39">
        <f t="shared" si="153"/>
        <v>0</v>
      </c>
      <c r="AA234" s="39">
        <f t="shared" si="153"/>
        <v>0</v>
      </c>
      <c r="AB234" s="39">
        <f t="shared" si="153"/>
        <v>0</v>
      </c>
      <c r="AC234" s="39">
        <f t="shared" si="153"/>
        <v>0</v>
      </c>
      <c r="AD234" s="39">
        <f t="shared" si="153"/>
        <v>0</v>
      </c>
      <c r="AE234" s="39">
        <f t="shared" si="153"/>
        <v>0</v>
      </c>
      <c r="AF234" s="39">
        <f t="shared" si="153"/>
        <v>0</v>
      </c>
      <c r="AG234" s="39">
        <f t="shared" ref="AG234:AK236" si="158">AG239</f>
        <v>0</v>
      </c>
      <c r="AH234" s="39">
        <f t="shared" si="158"/>
        <v>0</v>
      </c>
      <c r="AI234" s="39">
        <f t="shared" si="158"/>
        <v>0</v>
      </c>
      <c r="AJ234" s="39">
        <f t="shared" si="158"/>
        <v>0</v>
      </c>
      <c r="AK234" s="39">
        <f t="shared" si="158"/>
        <v>0</v>
      </c>
      <c r="AL234" s="109"/>
      <c r="AM234" s="109"/>
      <c r="AN234" s="109"/>
      <c r="AO234" s="109"/>
      <c r="AP234" s="109"/>
      <c r="AQ234" s="109"/>
      <c r="AR234" s="109"/>
      <c r="AS234" s="109"/>
      <c r="AT234" s="109"/>
      <c r="AU234" s="109"/>
      <c r="AV234" s="109"/>
      <c r="AW234" s="109"/>
      <c r="AX234" s="109"/>
      <c r="AY234" s="109"/>
    </row>
    <row r="235" spans="1:52" ht="15" customHeight="1">
      <c r="A235" s="147"/>
      <c r="B235" s="141"/>
      <c r="C235" s="168"/>
      <c r="D235" s="100"/>
      <c r="E235" s="106"/>
      <c r="F235" s="100"/>
      <c r="G235" s="106"/>
      <c r="H235" s="41" t="s">
        <v>48</v>
      </c>
      <c r="I235" s="39">
        <f t="shared" si="139"/>
        <v>0</v>
      </c>
      <c r="J235" s="39">
        <f t="shared" si="140"/>
        <v>0</v>
      </c>
      <c r="K235" s="39">
        <f t="shared" si="154"/>
        <v>0</v>
      </c>
      <c r="L235" s="39">
        <f t="shared" si="154"/>
        <v>0</v>
      </c>
      <c r="M235" s="39">
        <f t="shared" si="154"/>
        <v>0</v>
      </c>
      <c r="N235" s="39">
        <f t="shared" si="154"/>
        <v>0</v>
      </c>
      <c r="O235" s="39" t="s">
        <v>48</v>
      </c>
      <c r="P235" s="39">
        <f t="shared" si="155"/>
        <v>0</v>
      </c>
      <c r="Q235" s="39">
        <f t="shared" si="155"/>
        <v>0</v>
      </c>
      <c r="R235" s="39">
        <f t="shared" si="156"/>
        <v>0</v>
      </c>
      <c r="S235" s="39">
        <f t="shared" si="156"/>
        <v>0</v>
      </c>
      <c r="T235" s="39">
        <f t="shared" si="156"/>
        <v>0</v>
      </c>
      <c r="U235" s="39">
        <f t="shared" si="157"/>
        <v>0</v>
      </c>
      <c r="V235" s="39">
        <f t="shared" si="157"/>
        <v>0</v>
      </c>
      <c r="W235" s="39">
        <f t="shared" si="157"/>
        <v>0</v>
      </c>
      <c r="X235" s="39">
        <f t="shared" si="157"/>
        <v>0</v>
      </c>
      <c r="Y235" s="39">
        <f t="shared" si="157"/>
        <v>0</v>
      </c>
      <c r="Z235" s="39">
        <f t="shared" si="153"/>
        <v>0</v>
      </c>
      <c r="AA235" s="39">
        <f t="shared" si="153"/>
        <v>0</v>
      </c>
      <c r="AB235" s="39">
        <f t="shared" si="153"/>
        <v>0</v>
      </c>
      <c r="AC235" s="39">
        <f t="shared" si="153"/>
        <v>0</v>
      </c>
      <c r="AD235" s="39">
        <f t="shared" si="153"/>
        <v>0</v>
      </c>
      <c r="AE235" s="39">
        <f t="shared" si="153"/>
        <v>0</v>
      </c>
      <c r="AF235" s="39">
        <f t="shared" si="153"/>
        <v>0</v>
      </c>
      <c r="AG235" s="39">
        <f t="shared" si="158"/>
        <v>0</v>
      </c>
      <c r="AH235" s="39">
        <f t="shared" si="158"/>
        <v>0</v>
      </c>
      <c r="AI235" s="39">
        <f t="shared" si="158"/>
        <v>0</v>
      </c>
      <c r="AJ235" s="39">
        <f t="shared" si="158"/>
        <v>0</v>
      </c>
      <c r="AK235" s="39">
        <f t="shared" si="158"/>
        <v>0</v>
      </c>
      <c r="AL235" s="109"/>
      <c r="AM235" s="109"/>
      <c r="AN235" s="109"/>
      <c r="AO235" s="109"/>
      <c r="AP235" s="109"/>
      <c r="AQ235" s="109"/>
      <c r="AR235" s="109"/>
      <c r="AS235" s="109"/>
      <c r="AT235" s="109"/>
      <c r="AU235" s="109"/>
      <c r="AV235" s="109"/>
      <c r="AW235" s="109"/>
      <c r="AX235" s="109"/>
      <c r="AY235" s="109"/>
    </row>
    <row r="236" spans="1:52" ht="15" customHeight="1">
      <c r="A236" s="147"/>
      <c r="B236" s="141"/>
      <c r="C236" s="150"/>
      <c r="D236" s="101"/>
      <c r="E236" s="107"/>
      <c r="F236" s="101"/>
      <c r="G236" s="107"/>
      <c r="H236" s="41" t="s">
        <v>49</v>
      </c>
      <c r="I236" s="39">
        <f t="shared" si="139"/>
        <v>0</v>
      </c>
      <c r="J236" s="39">
        <f t="shared" si="140"/>
        <v>0</v>
      </c>
      <c r="K236" s="39">
        <f t="shared" si="154"/>
        <v>0</v>
      </c>
      <c r="L236" s="39">
        <f t="shared" si="154"/>
        <v>0</v>
      </c>
      <c r="M236" s="39">
        <f t="shared" si="154"/>
        <v>0</v>
      </c>
      <c r="N236" s="39">
        <f t="shared" si="154"/>
        <v>0</v>
      </c>
      <c r="O236" s="39" t="s">
        <v>49</v>
      </c>
      <c r="P236" s="39">
        <f t="shared" si="155"/>
        <v>0</v>
      </c>
      <c r="Q236" s="39">
        <f t="shared" si="155"/>
        <v>0</v>
      </c>
      <c r="R236" s="39">
        <f t="shared" si="156"/>
        <v>0</v>
      </c>
      <c r="S236" s="39">
        <f t="shared" si="156"/>
        <v>0</v>
      </c>
      <c r="T236" s="39">
        <f t="shared" si="156"/>
        <v>0</v>
      </c>
      <c r="U236" s="39">
        <f t="shared" si="157"/>
        <v>0</v>
      </c>
      <c r="V236" s="39">
        <f t="shared" si="157"/>
        <v>0</v>
      </c>
      <c r="W236" s="39">
        <f t="shared" si="157"/>
        <v>0</v>
      </c>
      <c r="X236" s="39">
        <f t="shared" si="157"/>
        <v>0</v>
      </c>
      <c r="Y236" s="39">
        <f t="shared" si="157"/>
        <v>0</v>
      </c>
      <c r="Z236" s="39">
        <f t="shared" si="153"/>
        <v>0</v>
      </c>
      <c r="AA236" s="39">
        <f t="shared" si="153"/>
        <v>0</v>
      </c>
      <c r="AB236" s="39">
        <f t="shared" si="153"/>
        <v>0</v>
      </c>
      <c r="AC236" s="39">
        <f t="shared" si="153"/>
        <v>0</v>
      </c>
      <c r="AD236" s="39">
        <f t="shared" si="153"/>
        <v>0</v>
      </c>
      <c r="AE236" s="39">
        <f t="shared" si="153"/>
        <v>0</v>
      </c>
      <c r="AF236" s="39">
        <f t="shared" si="153"/>
        <v>0</v>
      </c>
      <c r="AG236" s="39">
        <f t="shared" si="158"/>
        <v>0</v>
      </c>
      <c r="AH236" s="39">
        <f t="shared" si="158"/>
        <v>0</v>
      </c>
      <c r="AI236" s="39">
        <f t="shared" si="158"/>
        <v>0</v>
      </c>
      <c r="AJ236" s="39">
        <f t="shared" si="158"/>
        <v>0</v>
      </c>
      <c r="AK236" s="39">
        <f t="shared" si="158"/>
        <v>0</v>
      </c>
      <c r="AL236" s="110"/>
      <c r="AM236" s="110"/>
      <c r="AN236" s="110"/>
      <c r="AO236" s="110"/>
      <c r="AP236" s="110"/>
      <c r="AQ236" s="110"/>
      <c r="AR236" s="110"/>
      <c r="AS236" s="110"/>
      <c r="AT236" s="110"/>
      <c r="AU236" s="110"/>
      <c r="AV236" s="110"/>
      <c r="AW236" s="110"/>
      <c r="AX236" s="110"/>
      <c r="AY236" s="110"/>
    </row>
    <row r="237" spans="1:52" ht="45">
      <c r="A237" s="177" t="s">
        <v>53</v>
      </c>
      <c r="B237" s="161" t="s">
        <v>166</v>
      </c>
      <c r="C237" s="161" t="s">
        <v>92</v>
      </c>
      <c r="D237" s="99">
        <v>21</v>
      </c>
      <c r="E237" s="105">
        <v>2</v>
      </c>
      <c r="F237" s="99" t="s">
        <v>60</v>
      </c>
      <c r="G237" s="105" t="s">
        <v>61</v>
      </c>
      <c r="H237" s="41" t="s">
        <v>20</v>
      </c>
      <c r="I237" s="39">
        <f t="shared" si="139"/>
        <v>21140.28</v>
      </c>
      <c r="J237" s="39">
        <f t="shared" si="140"/>
        <v>21140.28</v>
      </c>
      <c r="K237" s="39">
        <f t="shared" ref="K237:T237" si="159">K238+K239+K240+K241</f>
        <v>10570.14</v>
      </c>
      <c r="L237" s="39">
        <f t="shared" si="159"/>
        <v>0</v>
      </c>
      <c r="M237" s="39">
        <f t="shared" si="159"/>
        <v>10570.14</v>
      </c>
      <c r="N237" s="39">
        <f t="shared" si="159"/>
        <v>0</v>
      </c>
      <c r="O237" s="39" t="s">
        <v>20</v>
      </c>
      <c r="P237" s="39">
        <f>P238+P239+P240+P241</f>
        <v>1532919.14</v>
      </c>
      <c r="Q237" s="39">
        <f>Q238+Q239+Q240+Q241</f>
        <v>1532919.14</v>
      </c>
      <c r="R237" s="39">
        <f t="shared" si="159"/>
        <v>10570.14</v>
      </c>
      <c r="S237" s="39">
        <f t="shared" si="159"/>
        <v>0</v>
      </c>
      <c r="T237" s="39">
        <f t="shared" si="159"/>
        <v>10570.14</v>
      </c>
      <c r="U237" s="39">
        <f t="shared" ref="U237:AK237" si="160">U238+U239+U240+U241</f>
        <v>0</v>
      </c>
      <c r="V237" s="39">
        <f t="shared" si="160"/>
        <v>1522349</v>
      </c>
      <c r="W237" s="39">
        <f t="shared" si="160"/>
        <v>0</v>
      </c>
      <c r="X237" s="39">
        <f t="shared" si="160"/>
        <v>1522349</v>
      </c>
      <c r="Y237" s="39">
        <f t="shared" si="160"/>
        <v>0</v>
      </c>
      <c r="Z237" s="39">
        <f t="shared" si="160"/>
        <v>0</v>
      </c>
      <c r="AA237" s="39">
        <f t="shared" si="160"/>
        <v>0</v>
      </c>
      <c r="AB237" s="39">
        <f t="shared" si="160"/>
        <v>0</v>
      </c>
      <c r="AC237" s="39">
        <f t="shared" si="160"/>
        <v>0</v>
      </c>
      <c r="AD237" s="39">
        <f t="shared" si="160"/>
        <v>0</v>
      </c>
      <c r="AE237" s="39">
        <f t="shared" si="160"/>
        <v>0</v>
      </c>
      <c r="AF237" s="39">
        <f t="shared" si="160"/>
        <v>0</v>
      </c>
      <c r="AG237" s="39">
        <f t="shared" si="160"/>
        <v>0</v>
      </c>
      <c r="AH237" s="39">
        <f t="shared" si="160"/>
        <v>0</v>
      </c>
      <c r="AI237" s="39">
        <f t="shared" si="160"/>
        <v>0</v>
      </c>
      <c r="AJ237" s="39">
        <f t="shared" si="160"/>
        <v>0</v>
      </c>
      <c r="AK237" s="39">
        <f t="shared" si="160"/>
        <v>0</v>
      </c>
      <c r="AL237" s="308" t="s">
        <v>169</v>
      </c>
      <c r="AM237" s="309" t="s">
        <v>62</v>
      </c>
      <c r="AN237" s="96">
        <f>AX237</f>
        <v>68</v>
      </c>
      <c r="AO237" s="96">
        <f>AY237</f>
        <v>89.08</v>
      </c>
      <c r="AP237" s="96">
        <v>65</v>
      </c>
      <c r="AQ237" s="96">
        <v>65</v>
      </c>
      <c r="AR237" s="96">
        <v>66</v>
      </c>
      <c r="AS237" s="96">
        <v>66</v>
      </c>
      <c r="AT237" s="96">
        <v>67</v>
      </c>
      <c r="AU237" s="96">
        <v>67</v>
      </c>
      <c r="AV237" s="96">
        <v>68</v>
      </c>
      <c r="AW237" s="96">
        <v>68</v>
      </c>
      <c r="AX237" s="96">
        <v>68</v>
      </c>
      <c r="AY237" s="96">
        <v>89.08</v>
      </c>
      <c r="AZ237" s="40" t="s">
        <v>175</v>
      </c>
    </row>
    <row r="238" spans="1:52">
      <c r="A238" s="178"/>
      <c r="B238" s="161"/>
      <c r="C238" s="161"/>
      <c r="D238" s="100"/>
      <c r="E238" s="106"/>
      <c r="F238" s="100"/>
      <c r="G238" s="106"/>
      <c r="H238" s="41" t="s">
        <v>47</v>
      </c>
      <c r="I238" s="39">
        <f t="shared" si="139"/>
        <v>21140.28</v>
      </c>
      <c r="J238" s="39">
        <f t="shared" si="140"/>
        <v>21140.28</v>
      </c>
      <c r="K238" s="39">
        <v>10570.14</v>
      </c>
      <c r="L238" s="39">
        <v>0</v>
      </c>
      <c r="M238" s="39">
        <v>10570.14</v>
      </c>
      <c r="N238" s="39">
        <v>0</v>
      </c>
      <c r="O238" s="39" t="s">
        <v>47</v>
      </c>
      <c r="P238" s="39">
        <f>R238+V238+Z238+AH238</f>
        <v>10570.14</v>
      </c>
      <c r="Q238" s="39">
        <f>T238+X238+AB238+AJ238</f>
        <v>10570.14</v>
      </c>
      <c r="R238" s="39">
        <v>10570.14</v>
      </c>
      <c r="S238" s="39">
        <v>0</v>
      </c>
      <c r="T238" s="39">
        <v>10570.14</v>
      </c>
      <c r="U238" s="39">
        <v>0</v>
      </c>
      <c r="V238" s="39">
        <v>0</v>
      </c>
      <c r="W238" s="39">
        <v>0</v>
      </c>
      <c r="X238" s="39">
        <v>0</v>
      </c>
      <c r="Y238" s="39">
        <v>0</v>
      </c>
      <c r="Z238" s="39">
        <v>0</v>
      </c>
      <c r="AA238" s="39">
        <v>0</v>
      </c>
      <c r="AB238" s="39">
        <v>0</v>
      </c>
      <c r="AC238" s="39">
        <v>0</v>
      </c>
      <c r="AD238" s="39">
        <v>0</v>
      </c>
      <c r="AE238" s="39">
        <v>0</v>
      </c>
      <c r="AF238" s="39">
        <v>0</v>
      </c>
      <c r="AG238" s="39">
        <v>0</v>
      </c>
      <c r="AH238" s="39">
        <v>0</v>
      </c>
      <c r="AI238" s="39">
        <v>0</v>
      </c>
      <c r="AJ238" s="39">
        <v>0</v>
      </c>
      <c r="AK238" s="39">
        <v>0</v>
      </c>
      <c r="AL238" s="308"/>
      <c r="AM238" s="309"/>
      <c r="AN238" s="97"/>
      <c r="AO238" s="97"/>
      <c r="AP238" s="97"/>
      <c r="AQ238" s="97"/>
      <c r="AR238" s="97"/>
      <c r="AS238" s="97"/>
      <c r="AT238" s="97"/>
      <c r="AU238" s="97"/>
      <c r="AV238" s="97"/>
      <c r="AW238" s="97"/>
      <c r="AX238" s="97"/>
      <c r="AY238" s="97"/>
    </row>
    <row r="239" spans="1:52">
      <c r="A239" s="178"/>
      <c r="B239" s="161"/>
      <c r="C239" s="161"/>
      <c r="D239" s="100"/>
      <c r="E239" s="106"/>
      <c r="F239" s="100"/>
      <c r="G239" s="106"/>
      <c r="H239" s="41" t="s">
        <v>56</v>
      </c>
      <c r="I239" s="39">
        <f t="shared" si="139"/>
        <v>0</v>
      </c>
      <c r="J239" s="39">
        <f t="shared" si="140"/>
        <v>0</v>
      </c>
      <c r="K239" s="39">
        <v>0</v>
      </c>
      <c r="L239" s="39">
        <v>0</v>
      </c>
      <c r="M239" s="39">
        <v>0</v>
      </c>
      <c r="N239" s="39">
        <v>0</v>
      </c>
      <c r="O239" s="39" t="s">
        <v>56</v>
      </c>
      <c r="P239" s="39">
        <f>R239+V239+Z239+AH239</f>
        <v>1522349</v>
      </c>
      <c r="Q239" s="39">
        <f>T239+X239+AB239+AJ239</f>
        <v>1522349</v>
      </c>
      <c r="R239" s="39">
        <v>0</v>
      </c>
      <c r="S239" s="39">
        <v>0</v>
      </c>
      <c r="T239" s="39">
        <v>0</v>
      </c>
      <c r="U239" s="39">
        <v>0</v>
      </c>
      <c r="V239" s="39">
        <v>1522349</v>
      </c>
      <c r="W239" s="39">
        <v>0</v>
      </c>
      <c r="X239" s="39">
        <v>1522349</v>
      </c>
      <c r="Y239" s="39">
        <v>0</v>
      </c>
      <c r="Z239" s="39">
        <v>0</v>
      </c>
      <c r="AA239" s="39">
        <v>0</v>
      </c>
      <c r="AB239" s="39">
        <v>0</v>
      </c>
      <c r="AC239" s="39">
        <v>0</v>
      </c>
      <c r="AD239" s="39">
        <v>0</v>
      </c>
      <c r="AE239" s="39">
        <v>0</v>
      </c>
      <c r="AF239" s="39">
        <v>0</v>
      </c>
      <c r="AG239" s="39">
        <v>0</v>
      </c>
      <c r="AH239" s="39">
        <v>0</v>
      </c>
      <c r="AI239" s="39">
        <v>0</v>
      </c>
      <c r="AJ239" s="39">
        <v>0</v>
      </c>
      <c r="AK239" s="39">
        <v>0</v>
      </c>
      <c r="AL239" s="308"/>
      <c r="AM239" s="309"/>
      <c r="AN239" s="97"/>
      <c r="AO239" s="97"/>
      <c r="AP239" s="97"/>
      <c r="AQ239" s="97"/>
      <c r="AR239" s="97"/>
      <c r="AS239" s="97"/>
      <c r="AT239" s="97"/>
      <c r="AU239" s="97"/>
      <c r="AV239" s="97"/>
      <c r="AW239" s="97"/>
      <c r="AX239" s="97"/>
      <c r="AY239" s="97"/>
    </row>
    <row r="240" spans="1:52">
      <c r="A240" s="178"/>
      <c r="B240" s="161"/>
      <c r="C240" s="161"/>
      <c r="D240" s="100"/>
      <c r="E240" s="106"/>
      <c r="F240" s="100"/>
      <c r="G240" s="106"/>
      <c r="H240" s="41" t="s">
        <v>48</v>
      </c>
      <c r="I240" s="39">
        <f t="shared" si="139"/>
        <v>0</v>
      </c>
      <c r="J240" s="39">
        <f t="shared" si="140"/>
        <v>0</v>
      </c>
      <c r="K240" s="39">
        <v>0</v>
      </c>
      <c r="L240" s="39">
        <v>0</v>
      </c>
      <c r="M240" s="39">
        <v>0</v>
      </c>
      <c r="N240" s="39">
        <v>0</v>
      </c>
      <c r="O240" s="39" t="s">
        <v>48</v>
      </c>
      <c r="P240" s="39">
        <f>R240+V240+Z240+AH240</f>
        <v>0</v>
      </c>
      <c r="Q240" s="39">
        <f>T240+X240+AB240+AJ240</f>
        <v>0</v>
      </c>
      <c r="R240" s="39">
        <v>0</v>
      </c>
      <c r="S240" s="39">
        <v>0</v>
      </c>
      <c r="T240" s="39">
        <v>0</v>
      </c>
      <c r="U240" s="39">
        <v>0</v>
      </c>
      <c r="V240" s="39">
        <v>0</v>
      </c>
      <c r="W240" s="39">
        <v>0</v>
      </c>
      <c r="X240" s="39">
        <v>0</v>
      </c>
      <c r="Y240" s="39">
        <v>0</v>
      </c>
      <c r="Z240" s="39">
        <v>0</v>
      </c>
      <c r="AA240" s="39">
        <v>0</v>
      </c>
      <c r="AB240" s="39">
        <v>0</v>
      </c>
      <c r="AC240" s="39">
        <v>0</v>
      </c>
      <c r="AD240" s="39">
        <v>0</v>
      </c>
      <c r="AE240" s="39">
        <v>0</v>
      </c>
      <c r="AF240" s="39">
        <v>0</v>
      </c>
      <c r="AG240" s="39">
        <v>0</v>
      </c>
      <c r="AH240" s="39">
        <v>0</v>
      </c>
      <c r="AI240" s="39">
        <v>0</v>
      </c>
      <c r="AJ240" s="39">
        <v>0</v>
      </c>
      <c r="AK240" s="39">
        <v>0</v>
      </c>
      <c r="AL240" s="308"/>
      <c r="AM240" s="309"/>
      <c r="AN240" s="97"/>
      <c r="AO240" s="97"/>
      <c r="AP240" s="97"/>
      <c r="AQ240" s="97"/>
      <c r="AR240" s="97"/>
      <c r="AS240" s="97"/>
      <c r="AT240" s="97"/>
      <c r="AU240" s="97"/>
      <c r="AV240" s="97"/>
      <c r="AW240" s="97"/>
      <c r="AX240" s="97"/>
      <c r="AY240" s="97"/>
    </row>
    <row r="241" spans="1:54">
      <c r="A241" s="178"/>
      <c r="B241" s="161"/>
      <c r="C241" s="161"/>
      <c r="D241" s="101"/>
      <c r="E241" s="107"/>
      <c r="F241" s="101"/>
      <c r="G241" s="107"/>
      <c r="H241" s="41" t="s">
        <v>49</v>
      </c>
      <c r="I241" s="39">
        <f t="shared" si="139"/>
        <v>0</v>
      </c>
      <c r="J241" s="39">
        <f t="shared" si="140"/>
        <v>0</v>
      </c>
      <c r="K241" s="39">
        <v>0</v>
      </c>
      <c r="L241" s="39">
        <v>0</v>
      </c>
      <c r="M241" s="39">
        <v>0</v>
      </c>
      <c r="N241" s="39">
        <v>0</v>
      </c>
      <c r="O241" s="39" t="s">
        <v>49</v>
      </c>
      <c r="P241" s="39">
        <f>R241+V241+Z241+AH241</f>
        <v>0</v>
      </c>
      <c r="Q241" s="39">
        <f>T241+X241+AB241+AJ241</f>
        <v>0</v>
      </c>
      <c r="R241" s="39">
        <v>0</v>
      </c>
      <c r="S241" s="39">
        <v>0</v>
      </c>
      <c r="T241" s="39">
        <v>0</v>
      </c>
      <c r="U241" s="39">
        <v>0</v>
      </c>
      <c r="V241" s="39">
        <v>0</v>
      </c>
      <c r="W241" s="39">
        <v>0</v>
      </c>
      <c r="X241" s="39">
        <v>0</v>
      </c>
      <c r="Y241" s="39">
        <v>0</v>
      </c>
      <c r="Z241" s="39">
        <v>0</v>
      </c>
      <c r="AA241" s="39">
        <v>0</v>
      </c>
      <c r="AB241" s="39">
        <v>0</v>
      </c>
      <c r="AC241" s="39">
        <v>0</v>
      </c>
      <c r="AD241" s="39">
        <v>0</v>
      </c>
      <c r="AE241" s="39">
        <v>0</v>
      </c>
      <c r="AF241" s="39">
        <v>0</v>
      </c>
      <c r="AG241" s="39">
        <v>0</v>
      </c>
      <c r="AH241" s="39">
        <v>0</v>
      </c>
      <c r="AI241" s="39">
        <v>0</v>
      </c>
      <c r="AJ241" s="39">
        <v>0</v>
      </c>
      <c r="AK241" s="39">
        <v>0</v>
      </c>
      <c r="AL241" s="308"/>
      <c r="AM241" s="309"/>
      <c r="AN241" s="98"/>
      <c r="AO241" s="98"/>
      <c r="AP241" s="98"/>
      <c r="AQ241" s="98"/>
      <c r="AR241" s="98"/>
      <c r="AS241" s="98"/>
      <c r="AT241" s="98"/>
      <c r="AU241" s="98"/>
      <c r="AV241" s="98"/>
      <c r="AW241" s="98"/>
      <c r="AX241" s="98"/>
      <c r="AY241" s="98"/>
    </row>
    <row r="242" spans="1:54" ht="45">
      <c r="A242" s="307" t="s">
        <v>167</v>
      </c>
      <c r="B242" s="307"/>
      <c r="C242" s="167"/>
      <c r="D242" s="167"/>
      <c r="E242" s="167"/>
      <c r="F242" s="167"/>
      <c r="G242" s="167"/>
      <c r="H242" s="41" t="s">
        <v>20</v>
      </c>
      <c r="I242" s="39">
        <f t="shared" si="139"/>
        <v>21140.28</v>
      </c>
      <c r="J242" s="39">
        <f t="shared" si="140"/>
        <v>21140.28</v>
      </c>
      <c r="K242" s="39">
        <f t="shared" ref="K242:T242" si="161">K243+K244+K245+K246</f>
        <v>10570.14</v>
      </c>
      <c r="L242" s="39">
        <f t="shared" si="161"/>
        <v>0</v>
      </c>
      <c r="M242" s="39">
        <f t="shared" si="161"/>
        <v>10570.14</v>
      </c>
      <c r="N242" s="39">
        <f t="shared" si="161"/>
        <v>0</v>
      </c>
      <c r="O242" s="39" t="s">
        <v>20</v>
      </c>
      <c r="P242" s="39">
        <f>P243+P244+P245+P246</f>
        <v>1532919.14</v>
      </c>
      <c r="Q242" s="39">
        <f>Q243+Q244+Q245+Q246</f>
        <v>1532919.14</v>
      </c>
      <c r="R242" s="39">
        <f t="shared" si="161"/>
        <v>10570.14</v>
      </c>
      <c r="S242" s="39">
        <f t="shared" si="161"/>
        <v>0</v>
      </c>
      <c r="T242" s="39">
        <f t="shared" si="161"/>
        <v>10570.14</v>
      </c>
      <c r="U242" s="39">
        <f t="shared" ref="U242:AK242" si="162">U243+U244+U245+U246</f>
        <v>0</v>
      </c>
      <c r="V242" s="39">
        <f t="shared" si="162"/>
        <v>1522349</v>
      </c>
      <c r="W242" s="39">
        <f t="shared" si="162"/>
        <v>0</v>
      </c>
      <c r="X242" s="39">
        <f t="shared" si="162"/>
        <v>1522349</v>
      </c>
      <c r="Y242" s="39">
        <f t="shared" si="162"/>
        <v>0</v>
      </c>
      <c r="Z242" s="39">
        <f t="shared" si="162"/>
        <v>0</v>
      </c>
      <c r="AA242" s="39">
        <f t="shared" si="162"/>
        <v>0</v>
      </c>
      <c r="AB242" s="39">
        <f t="shared" si="162"/>
        <v>0</v>
      </c>
      <c r="AC242" s="39">
        <f t="shared" si="162"/>
        <v>0</v>
      </c>
      <c r="AD242" s="39">
        <f t="shared" si="162"/>
        <v>0</v>
      </c>
      <c r="AE242" s="39">
        <f t="shared" si="162"/>
        <v>0</v>
      </c>
      <c r="AF242" s="39">
        <f t="shared" si="162"/>
        <v>0</v>
      </c>
      <c r="AG242" s="39">
        <f t="shared" si="162"/>
        <v>0</v>
      </c>
      <c r="AH242" s="39">
        <f t="shared" si="162"/>
        <v>0</v>
      </c>
      <c r="AI242" s="39">
        <f t="shared" si="162"/>
        <v>0</v>
      </c>
      <c r="AJ242" s="39">
        <f t="shared" si="162"/>
        <v>0</v>
      </c>
      <c r="AK242" s="39">
        <f t="shared" si="162"/>
        <v>0</v>
      </c>
      <c r="AL242" s="108" t="s">
        <v>21</v>
      </c>
      <c r="AM242" s="108" t="s">
        <v>21</v>
      </c>
      <c r="AN242" s="108" t="s">
        <v>21</v>
      </c>
      <c r="AO242" s="108" t="s">
        <v>21</v>
      </c>
      <c r="AP242" s="108" t="s">
        <v>21</v>
      </c>
      <c r="AQ242" s="108" t="s">
        <v>21</v>
      </c>
      <c r="AR242" s="108" t="s">
        <v>21</v>
      </c>
      <c r="AS242" s="108" t="s">
        <v>21</v>
      </c>
      <c r="AT242" s="108" t="s">
        <v>21</v>
      </c>
      <c r="AU242" s="108" t="s">
        <v>21</v>
      </c>
      <c r="AV242" s="108" t="s">
        <v>21</v>
      </c>
      <c r="AW242" s="108" t="s">
        <v>21</v>
      </c>
      <c r="AX242" s="108" t="s">
        <v>21</v>
      </c>
      <c r="AY242" s="108" t="s">
        <v>21</v>
      </c>
    </row>
    <row r="243" spans="1:54" ht="15" customHeight="1">
      <c r="A243" s="307"/>
      <c r="B243" s="307"/>
      <c r="C243" s="168"/>
      <c r="D243" s="168"/>
      <c r="E243" s="168"/>
      <c r="F243" s="168"/>
      <c r="G243" s="168"/>
      <c r="H243" s="41" t="s">
        <v>47</v>
      </c>
      <c r="I243" s="39">
        <f t="shared" si="139"/>
        <v>21140.28</v>
      </c>
      <c r="J243" s="39">
        <f t="shared" si="140"/>
        <v>21140.28</v>
      </c>
      <c r="K243" s="39">
        <f t="shared" ref="K243:T243" si="163">K228</f>
        <v>10570.14</v>
      </c>
      <c r="L243" s="39">
        <f t="shared" si="163"/>
        <v>0</v>
      </c>
      <c r="M243" s="39">
        <f t="shared" si="163"/>
        <v>10570.14</v>
      </c>
      <c r="N243" s="39">
        <f t="shared" si="163"/>
        <v>0</v>
      </c>
      <c r="O243" s="39" t="s">
        <v>47</v>
      </c>
      <c r="P243" s="39">
        <f>P228</f>
        <v>10570.14</v>
      </c>
      <c r="Q243" s="39">
        <f>Q228</f>
        <v>10570.14</v>
      </c>
      <c r="R243" s="39">
        <f>R228</f>
        <v>10570.14</v>
      </c>
      <c r="S243" s="39">
        <f t="shared" si="163"/>
        <v>0</v>
      </c>
      <c r="T243" s="39">
        <f t="shared" si="163"/>
        <v>10570.14</v>
      </c>
      <c r="U243" s="39">
        <f t="shared" ref="U243:AK243" si="164">U228</f>
        <v>0</v>
      </c>
      <c r="V243" s="39">
        <f t="shared" si="164"/>
        <v>0</v>
      </c>
      <c r="W243" s="39">
        <f t="shared" si="164"/>
        <v>0</v>
      </c>
      <c r="X243" s="39">
        <f t="shared" si="164"/>
        <v>0</v>
      </c>
      <c r="Y243" s="39">
        <f t="shared" si="164"/>
        <v>0</v>
      </c>
      <c r="Z243" s="39">
        <f t="shared" ref="Z243:AG246" si="165">Z228</f>
        <v>0</v>
      </c>
      <c r="AA243" s="39">
        <f t="shared" si="165"/>
        <v>0</v>
      </c>
      <c r="AB243" s="39">
        <f t="shared" si="165"/>
        <v>0</v>
      </c>
      <c r="AC243" s="39">
        <f t="shared" si="165"/>
        <v>0</v>
      </c>
      <c r="AD243" s="39">
        <f t="shared" si="165"/>
        <v>0</v>
      </c>
      <c r="AE243" s="39">
        <f t="shared" si="165"/>
        <v>0</v>
      </c>
      <c r="AF243" s="39">
        <f t="shared" si="165"/>
        <v>0</v>
      </c>
      <c r="AG243" s="39">
        <f t="shared" si="165"/>
        <v>0</v>
      </c>
      <c r="AH243" s="39">
        <f t="shared" si="164"/>
        <v>0</v>
      </c>
      <c r="AI243" s="39">
        <f t="shared" si="164"/>
        <v>0</v>
      </c>
      <c r="AJ243" s="39">
        <f t="shared" si="164"/>
        <v>0</v>
      </c>
      <c r="AK243" s="39">
        <f t="shared" si="164"/>
        <v>0</v>
      </c>
      <c r="AL243" s="109"/>
      <c r="AM243" s="109"/>
      <c r="AN243" s="109"/>
      <c r="AO243" s="109"/>
      <c r="AP243" s="109"/>
      <c r="AQ243" s="109"/>
      <c r="AR243" s="109"/>
      <c r="AS243" s="109"/>
      <c r="AT243" s="109"/>
      <c r="AU243" s="109"/>
      <c r="AV243" s="109"/>
      <c r="AW243" s="109"/>
      <c r="AX243" s="109"/>
      <c r="AY243" s="109"/>
    </row>
    <row r="244" spans="1:54" ht="15" customHeight="1">
      <c r="A244" s="307"/>
      <c r="B244" s="307"/>
      <c r="C244" s="168"/>
      <c r="D244" s="168"/>
      <c r="E244" s="168"/>
      <c r="F244" s="168"/>
      <c r="G244" s="168"/>
      <c r="H244" s="41" t="s">
        <v>56</v>
      </c>
      <c r="I244" s="39">
        <f t="shared" si="139"/>
        <v>0</v>
      </c>
      <c r="J244" s="39">
        <f t="shared" si="140"/>
        <v>0</v>
      </c>
      <c r="K244" s="39">
        <f t="shared" ref="K244:N246" si="166">K229</f>
        <v>0</v>
      </c>
      <c r="L244" s="39">
        <f t="shared" si="166"/>
        <v>0</v>
      </c>
      <c r="M244" s="39">
        <f t="shared" si="166"/>
        <v>0</v>
      </c>
      <c r="N244" s="39">
        <f t="shared" si="166"/>
        <v>0</v>
      </c>
      <c r="O244" s="39" t="s">
        <v>56</v>
      </c>
      <c r="P244" s="39">
        <f t="shared" ref="P244:Q246" si="167">P229</f>
        <v>1522349</v>
      </c>
      <c r="Q244" s="39">
        <f t="shared" si="167"/>
        <v>1522349</v>
      </c>
      <c r="R244" s="39">
        <f t="shared" ref="R244:T246" si="168">R229</f>
        <v>0</v>
      </c>
      <c r="S244" s="39">
        <f t="shared" si="168"/>
        <v>0</v>
      </c>
      <c r="T244" s="39">
        <f t="shared" si="168"/>
        <v>0</v>
      </c>
      <c r="U244" s="39">
        <f t="shared" ref="U244:Y246" si="169">U229</f>
        <v>0</v>
      </c>
      <c r="V244" s="39">
        <f t="shared" si="169"/>
        <v>1522349</v>
      </c>
      <c r="W244" s="39">
        <f t="shared" si="169"/>
        <v>0</v>
      </c>
      <c r="X244" s="39">
        <f t="shared" si="169"/>
        <v>1522349</v>
      </c>
      <c r="Y244" s="39">
        <f t="shared" si="169"/>
        <v>0</v>
      </c>
      <c r="Z244" s="39">
        <f t="shared" si="165"/>
        <v>0</v>
      </c>
      <c r="AA244" s="39">
        <f t="shared" si="165"/>
        <v>0</v>
      </c>
      <c r="AB244" s="39">
        <f t="shared" si="165"/>
        <v>0</v>
      </c>
      <c r="AC244" s="39">
        <f t="shared" si="165"/>
        <v>0</v>
      </c>
      <c r="AD244" s="39">
        <f t="shared" si="165"/>
        <v>0</v>
      </c>
      <c r="AE244" s="39">
        <f t="shared" si="165"/>
        <v>0</v>
      </c>
      <c r="AF244" s="39">
        <f t="shared" si="165"/>
        <v>0</v>
      </c>
      <c r="AG244" s="39">
        <f t="shared" ref="AG244:AK246" si="170">AG229</f>
        <v>0</v>
      </c>
      <c r="AH244" s="39">
        <f t="shared" si="170"/>
        <v>0</v>
      </c>
      <c r="AI244" s="39">
        <f t="shared" si="170"/>
        <v>0</v>
      </c>
      <c r="AJ244" s="39">
        <f t="shared" si="170"/>
        <v>0</v>
      </c>
      <c r="AK244" s="39">
        <f t="shared" si="170"/>
        <v>0</v>
      </c>
      <c r="AL244" s="109"/>
      <c r="AM244" s="109"/>
      <c r="AN244" s="109"/>
      <c r="AO244" s="109"/>
      <c r="AP244" s="109"/>
      <c r="AQ244" s="109"/>
      <c r="AR244" s="109"/>
      <c r="AS244" s="109"/>
      <c r="AT244" s="109"/>
      <c r="AU244" s="109"/>
      <c r="AV244" s="109"/>
      <c r="AW244" s="109"/>
      <c r="AX244" s="109"/>
      <c r="AY244" s="109"/>
    </row>
    <row r="245" spans="1:54" ht="15" customHeight="1">
      <c r="A245" s="307"/>
      <c r="B245" s="307"/>
      <c r="C245" s="168"/>
      <c r="D245" s="168"/>
      <c r="E245" s="168"/>
      <c r="F245" s="168"/>
      <c r="G245" s="168"/>
      <c r="H245" s="41" t="s">
        <v>48</v>
      </c>
      <c r="I245" s="39">
        <f t="shared" si="139"/>
        <v>0</v>
      </c>
      <c r="J245" s="39">
        <f t="shared" si="140"/>
        <v>0</v>
      </c>
      <c r="K245" s="39">
        <f t="shared" si="166"/>
        <v>0</v>
      </c>
      <c r="L245" s="39">
        <f t="shared" si="166"/>
        <v>0</v>
      </c>
      <c r="M245" s="39">
        <f t="shared" si="166"/>
        <v>0</v>
      </c>
      <c r="N245" s="39">
        <f t="shared" si="166"/>
        <v>0</v>
      </c>
      <c r="O245" s="39" t="s">
        <v>48</v>
      </c>
      <c r="P245" s="39">
        <f t="shared" si="167"/>
        <v>0</v>
      </c>
      <c r="Q245" s="39">
        <f t="shared" si="167"/>
        <v>0</v>
      </c>
      <c r="R245" s="39">
        <f t="shared" si="168"/>
        <v>0</v>
      </c>
      <c r="S245" s="39">
        <f t="shared" si="168"/>
        <v>0</v>
      </c>
      <c r="T245" s="39">
        <f t="shared" si="168"/>
        <v>0</v>
      </c>
      <c r="U245" s="39">
        <f t="shared" si="169"/>
        <v>0</v>
      </c>
      <c r="V245" s="39">
        <f t="shared" si="169"/>
        <v>0</v>
      </c>
      <c r="W245" s="39">
        <f t="shared" si="169"/>
        <v>0</v>
      </c>
      <c r="X245" s="39">
        <f t="shared" si="169"/>
        <v>0</v>
      </c>
      <c r="Y245" s="39">
        <f t="shared" si="169"/>
        <v>0</v>
      </c>
      <c r="Z245" s="39">
        <f t="shared" si="165"/>
        <v>0</v>
      </c>
      <c r="AA245" s="39">
        <f t="shared" si="165"/>
        <v>0</v>
      </c>
      <c r="AB245" s="39">
        <f t="shared" si="165"/>
        <v>0</v>
      </c>
      <c r="AC245" s="39">
        <f t="shared" si="165"/>
        <v>0</v>
      </c>
      <c r="AD245" s="39">
        <f t="shared" si="165"/>
        <v>0</v>
      </c>
      <c r="AE245" s="39">
        <f t="shared" si="165"/>
        <v>0</v>
      </c>
      <c r="AF245" s="39">
        <f t="shared" si="165"/>
        <v>0</v>
      </c>
      <c r="AG245" s="39">
        <f t="shared" si="170"/>
        <v>0</v>
      </c>
      <c r="AH245" s="39">
        <f t="shared" si="170"/>
        <v>0</v>
      </c>
      <c r="AI245" s="39">
        <f t="shared" si="170"/>
        <v>0</v>
      </c>
      <c r="AJ245" s="39">
        <f t="shared" si="170"/>
        <v>0</v>
      </c>
      <c r="AK245" s="39">
        <f t="shared" si="170"/>
        <v>0</v>
      </c>
      <c r="AL245" s="109"/>
      <c r="AM245" s="109"/>
      <c r="AN245" s="109"/>
      <c r="AO245" s="109"/>
      <c r="AP245" s="109"/>
      <c r="AQ245" s="109"/>
      <c r="AR245" s="109"/>
      <c r="AS245" s="109"/>
      <c r="AT245" s="109"/>
      <c r="AU245" s="109"/>
      <c r="AV245" s="109"/>
      <c r="AW245" s="109"/>
      <c r="AX245" s="109"/>
      <c r="AY245" s="109"/>
      <c r="BB245" s="40" t="s">
        <v>57</v>
      </c>
    </row>
    <row r="246" spans="1:54" ht="36" customHeight="1">
      <c r="A246" s="307"/>
      <c r="B246" s="307"/>
      <c r="C246" s="150"/>
      <c r="D246" s="150"/>
      <c r="E246" s="150"/>
      <c r="F246" s="150"/>
      <c r="G246" s="150"/>
      <c r="H246" s="41" t="s">
        <v>49</v>
      </c>
      <c r="I246" s="39">
        <f t="shared" si="139"/>
        <v>0</v>
      </c>
      <c r="J246" s="39">
        <f t="shared" si="140"/>
        <v>0</v>
      </c>
      <c r="K246" s="39">
        <f t="shared" si="166"/>
        <v>0</v>
      </c>
      <c r="L246" s="39">
        <f t="shared" si="166"/>
        <v>0</v>
      </c>
      <c r="M246" s="39">
        <f t="shared" si="166"/>
        <v>0</v>
      </c>
      <c r="N246" s="39">
        <f t="shared" si="166"/>
        <v>0</v>
      </c>
      <c r="O246" s="39" t="s">
        <v>49</v>
      </c>
      <c r="P246" s="39">
        <f t="shared" si="167"/>
        <v>0</v>
      </c>
      <c r="Q246" s="39">
        <f t="shared" si="167"/>
        <v>0</v>
      </c>
      <c r="R246" s="39">
        <f t="shared" si="168"/>
        <v>0</v>
      </c>
      <c r="S246" s="39">
        <f t="shared" si="168"/>
        <v>0</v>
      </c>
      <c r="T246" s="39">
        <f t="shared" si="168"/>
        <v>0</v>
      </c>
      <c r="U246" s="39">
        <f t="shared" si="169"/>
        <v>0</v>
      </c>
      <c r="V246" s="39">
        <f t="shared" si="169"/>
        <v>0</v>
      </c>
      <c r="W246" s="39">
        <f t="shared" si="169"/>
        <v>0</v>
      </c>
      <c r="X246" s="39">
        <f t="shared" si="169"/>
        <v>0</v>
      </c>
      <c r="Y246" s="39">
        <f t="shared" si="169"/>
        <v>0</v>
      </c>
      <c r="Z246" s="39">
        <f t="shared" si="165"/>
        <v>0</v>
      </c>
      <c r="AA246" s="39">
        <f t="shared" si="165"/>
        <v>0</v>
      </c>
      <c r="AB246" s="39">
        <f t="shared" si="165"/>
        <v>0</v>
      </c>
      <c r="AC246" s="39">
        <f t="shared" si="165"/>
        <v>0</v>
      </c>
      <c r="AD246" s="39">
        <f t="shared" si="165"/>
        <v>0</v>
      </c>
      <c r="AE246" s="39">
        <f t="shared" si="165"/>
        <v>0</v>
      </c>
      <c r="AF246" s="39">
        <f t="shared" si="165"/>
        <v>0</v>
      </c>
      <c r="AG246" s="39">
        <f t="shared" si="170"/>
        <v>0</v>
      </c>
      <c r="AH246" s="39">
        <f t="shared" si="170"/>
        <v>0</v>
      </c>
      <c r="AI246" s="39">
        <f t="shared" si="170"/>
        <v>0</v>
      </c>
      <c r="AJ246" s="39">
        <f t="shared" si="170"/>
        <v>0</v>
      </c>
      <c r="AK246" s="39">
        <f t="shared" si="170"/>
        <v>0</v>
      </c>
      <c r="AL246" s="110"/>
      <c r="AM246" s="110"/>
      <c r="AN246" s="110"/>
      <c r="AO246" s="110"/>
      <c r="AP246" s="110"/>
      <c r="AQ246" s="110"/>
      <c r="AR246" s="110"/>
      <c r="AS246" s="110"/>
      <c r="AT246" s="110"/>
      <c r="AU246" s="110"/>
      <c r="AV246" s="110"/>
      <c r="AW246" s="110"/>
      <c r="AX246" s="110"/>
      <c r="AY246" s="110"/>
    </row>
    <row r="247" spans="1:54" ht="45">
      <c r="A247" s="287" t="s">
        <v>168</v>
      </c>
      <c r="B247" s="310"/>
      <c r="C247" s="167"/>
      <c r="D247" s="167"/>
      <c r="E247" s="167"/>
      <c r="F247" s="167"/>
      <c r="G247" s="167"/>
      <c r="H247" s="41" t="s">
        <v>20</v>
      </c>
      <c r="I247" s="39">
        <f t="shared" si="139"/>
        <v>116172297.42</v>
      </c>
      <c r="J247" s="39">
        <f t="shared" si="140"/>
        <v>116172297.42</v>
      </c>
      <c r="K247" s="39">
        <f t="shared" ref="K247:T247" si="171">K248+K249+K250+K251</f>
        <v>58086148.710000001</v>
      </c>
      <c r="L247" s="39">
        <f t="shared" si="171"/>
        <v>0</v>
      </c>
      <c r="M247" s="39">
        <f t="shared" si="171"/>
        <v>58086148.710000001</v>
      </c>
      <c r="N247" s="39">
        <f t="shared" si="171"/>
        <v>0</v>
      </c>
      <c r="O247" s="39" t="s">
        <v>20</v>
      </c>
      <c r="P247" s="39">
        <f>P248+P249+P250+P251</f>
        <v>278064119.99000001</v>
      </c>
      <c r="Q247" s="39">
        <f>Q248+Q249+Q250+Q251</f>
        <v>277673734.74000001</v>
      </c>
      <c r="R247" s="39">
        <f>R248+R249+R250+R251</f>
        <v>58086148.710000001</v>
      </c>
      <c r="S247" s="39">
        <f t="shared" si="171"/>
        <v>0</v>
      </c>
      <c r="T247" s="39">
        <f t="shared" si="171"/>
        <v>58086148.710000001</v>
      </c>
      <c r="U247" s="39">
        <f t="shared" ref="U247:AK247" si="172">U248+U249+U250+U251</f>
        <v>0</v>
      </c>
      <c r="V247" s="39">
        <f t="shared" si="172"/>
        <v>63302757.520000003</v>
      </c>
      <c r="W247" s="39">
        <f t="shared" si="172"/>
        <v>0</v>
      </c>
      <c r="X247" s="39">
        <f t="shared" si="172"/>
        <v>63003057.520000003</v>
      </c>
      <c r="Y247" s="39">
        <f t="shared" si="172"/>
        <v>0</v>
      </c>
      <c r="Z247" s="39">
        <f t="shared" si="172"/>
        <v>70790411.180000007</v>
      </c>
      <c r="AA247" s="39">
        <f t="shared" si="172"/>
        <v>0</v>
      </c>
      <c r="AB247" s="39">
        <f t="shared" si="172"/>
        <v>70790411.180000007</v>
      </c>
      <c r="AC247" s="39">
        <f t="shared" si="172"/>
        <v>0</v>
      </c>
      <c r="AD247" s="39">
        <f t="shared" si="172"/>
        <v>91479256.370000005</v>
      </c>
      <c r="AE247" s="39">
        <f t="shared" si="172"/>
        <v>0</v>
      </c>
      <c r="AF247" s="39">
        <f t="shared" si="172"/>
        <v>91407353.520000011</v>
      </c>
      <c r="AG247" s="39">
        <f t="shared" si="172"/>
        <v>0</v>
      </c>
      <c r="AH247" s="39">
        <f t="shared" si="172"/>
        <v>90681755.420000002</v>
      </c>
      <c r="AI247" s="39">
        <f t="shared" si="172"/>
        <v>0</v>
      </c>
      <c r="AJ247" s="39">
        <f t="shared" si="172"/>
        <v>90591070.170000017</v>
      </c>
      <c r="AK247" s="39">
        <f t="shared" si="172"/>
        <v>0</v>
      </c>
      <c r="AL247" s="108" t="s">
        <v>21</v>
      </c>
      <c r="AM247" s="108" t="s">
        <v>21</v>
      </c>
      <c r="AN247" s="108" t="s">
        <v>21</v>
      </c>
      <c r="AO247" s="108" t="s">
        <v>21</v>
      </c>
      <c r="AP247" s="108" t="s">
        <v>21</v>
      </c>
      <c r="AQ247" s="108" t="s">
        <v>21</v>
      </c>
      <c r="AR247" s="108" t="s">
        <v>21</v>
      </c>
      <c r="AS247" s="108" t="s">
        <v>21</v>
      </c>
      <c r="AT247" s="108" t="s">
        <v>21</v>
      </c>
      <c r="AU247" s="108" t="s">
        <v>21</v>
      </c>
      <c r="AV247" s="108" t="s">
        <v>21</v>
      </c>
      <c r="AW247" s="108" t="s">
        <v>21</v>
      </c>
      <c r="AX247" s="108" t="s">
        <v>21</v>
      </c>
      <c r="AY247" s="108" t="s">
        <v>21</v>
      </c>
    </row>
    <row r="248" spans="1:54" ht="15" customHeight="1">
      <c r="A248" s="311"/>
      <c r="B248" s="310"/>
      <c r="C248" s="168"/>
      <c r="D248" s="168"/>
      <c r="E248" s="168"/>
      <c r="F248" s="168"/>
      <c r="G248" s="168"/>
      <c r="H248" s="41" t="s">
        <v>47</v>
      </c>
      <c r="I248" s="39">
        <f t="shared" si="139"/>
        <v>79079153.840000004</v>
      </c>
      <c r="J248" s="39">
        <f t="shared" si="140"/>
        <v>79079153.840000004</v>
      </c>
      <c r="K248" s="39">
        <f t="shared" ref="K248:T248" si="173">K243+K221</f>
        <v>39539576.920000002</v>
      </c>
      <c r="L248" s="39">
        <f t="shared" si="173"/>
        <v>0</v>
      </c>
      <c r="M248" s="39">
        <f t="shared" si="173"/>
        <v>39539576.920000002</v>
      </c>
      <c r="N248" s="39">
        <f t="shared" si="173"/>
        <v>0</v>
      </c>
      <c r="O248" s="39" t="s">
        <v>47</v>
      </c>
      <c r="P248" s="39">
        <f>P243+P221</f>
        <v>161940067.59</v>
      </c>
      <c r="Q248" s="39">
        <f>Q243+Q221</f>
        <v>161549682.33999997</v>
      </c>
      <c r="R248" s="39">
        <f>R243+R221</f>
        <v>39539576.920000002</v>
      </c>
      <c r="S248" s="39">
        <f t="shared" si="173"/>
        <v>0</v>
      </c>
      <c r="T248" s="39">
        <f t="shared" si="173"/>
        <v>39539576.920000002</v>
      </c>
      <c r="U248" s="39">
        <f t="shared" ref="U248:AK248" si="174">U243+U221</f>
        <v>0</v>
      </c>
      <c r="V248" s="39">
        <f t="shared" si="174"/>
        <v>40926574.200000003</v>
      </c>
      <c r="W248" s="39">
        <f t="shared" si="174"/>
        <v>0</v>
      </c>
      <c r="X248" s="39">
        <f t="shared" si="174"/>
        <v>40626874.200000003</v>
      </c>
      <c r="Y248" s="39">
        <f t="shared" si="174"/>
        <v>0</v>
      </c>
      <c r="Z248" s="39">
        <f t="shared" ref="Z248:AG251" si="175">Z243+Z221</f>
        <v>43302019.609999999</v>
      </c>
      <c r="AA248" s="39">
        <f t="shared" si="175"/>
        <v>0</v>
      </c>
      <c r="AB248" s="39">
        <f t="shared" si="175"/>
        <v>43302019.609999999</v>
      </c>
      <c r="AC248" s="39">
        <f t="shared" si="175"/>
        <v>0</v>
      </c>
      <c r="AD248" s="39">
        <f t="shared" si="175"/>
        <v>32151727.869999997</v>
      </c>
      <c r="AE248" s="39">
        <f t="shared" si="175"/>
        <v>0</v>
      </c>
      <c r="AF248" s="39">
        <f t="shared" si="175"/>
        <v>32079825.020000003</v>
      </c>
      <c r="AG248" s="39">
        <f t="shared" si="175"/>
        <v>0</v>
      </c>
      <c r="AH248" s="39">
        <f t="shared" si="174"/>
        <v>38267835.920000002</v>
      </c>
      <c r="AI248" s="39">
        <f t="shared" si="174"/>
        <v>0</v>
      </c>
      <c r="AJ248" s="39">
        <f t="shared" si="174"/>
        <v>38177150.670000009</v>
      </c>
      <c r="AK248" s="39">
        <f t="shared" si="174"/>
        <v>0</v>
      </c>
      <c r="AL248" s="109"/>
      <c r="AM248" s="109"/>
      <c r="AN248" s="109"/>
      <c r="AO248" s="109"/>
      <c r="AP248" s="109"/>
      <c r="AQ248" s="109"/>
      <c r="AR248" s="109"/>
      <c r="AS248" s="109"/>
      <c r="AT248" s="109"/>
      <c r="AU248" s="109"/>
      <c r="AV248" s="109"/>
      <c r="AW248" s="109"/>
      <c r="AX248" s="109"/>
      <c r="AY248" s="109"/>
    </row>
    <row r="249" spans="1:54" ht="15" customHeight="1">
      <c r="A249" s="311"/>
      <c r="B249" s="310"/>
      <c r="C249" s="168"/>
      <c r="D249" s="168"/>
      <c r="E249" s="168"/>
      <c r="F249" s="168"/>
      <c r="G249" s="168"/>
      <c r="H249" s="41" t="s">
        <v>56</v>
      </c>
      <c r="I249" s="39">
        <f t="shared" si="139"/>
        <v>37093143.579999998</v>
      </c>
      <c r="J249" s="39">
        <f t="shared" si="140"/>
        <v>37093143.579999998</v>
      </c>
      <c r="K249" s="39">
        <f t="shared" ref="K249:N251" si="176">K244+K222</f>
        <v>18546571.789999999</v>
      </c>
      <c r="L249" s="39">
        <f t="shared" si="176"/>
        <v>0</v>
      </c>
      <c r="M249" s="39">
        <f t="shared" si="176"/>
        <v>18546571.789999999</v>
      </c>
      <c r="N249" s="39">
        <f t="shared" si="176"/>
        <v>0</v>
      </c>
      <c r="O249" s="39" t="s">
        <v>56</v>
      </c>
      <c r="P249" s="39">
        <f t="shared" ref="P249:Q251" si="177">P244+P222</f>
        <v>116124052.40000001</v>
      </c>
      <c r="Q249" s="39">
        <f t="shared" si="177"/>
        <v>116124052.40000001</v>
      </c>
      <c r="R249" s="39">
        <f t="shared" ref="R249:T251" si="178">R244+R222</f>
        <v>18546571.789999999</v>
      </c>
      <c r="S249" s="39">
        <f t="shared" si="178"/>
        <v>0</v>
      </c>
      <c r="T249" s="39">
        <f t="shared" si="178"/>
        <v>18546571.789999999</v>
      </c>
      <c r="U249" s="39">
        <f t="shared" ref="U249:Y251" si="179">U244+U222</f>
        <v>0</v>
      </c>
      <c r="V249" s="39">
        <f t="shared" si="179"/>
        <v>22376183.32</v>
      </c>
      <c r="W249" s="39">
        <f t="shared" si="179"/>
        <v>0</v>
      </c>
      <c r="X249" s="39">
        <f t="shared" si="179"/>
        <v>22376183.32</v>
      </c>
      <c r="Y249" s="39">
        <f t="shared" si="179"/>
        <v>0</v>
      </c>
      <c r="Z249" s="39">
        <f t="shared" si="175"/>
        <v>27488391.57</v>
      </c>
      <c r="AA249" s="39">
        <f t="shared" si="175"/>
        <v>0</v>
      </c>
      <c r="AB249" s="39">
        <f t="shared" si="175"/>
        <v>27488391.57</v>
      </c>
      <c r="AC249" s="39">
        <f t="shared" si="175"/>
        <v>0</v>
      </c>
      <c r="AD249" s="39">
        <f t="shared" si="175"/>
        <v>59327528.5</v>
      </c>
      <c r="AE249" s="39">
        <f t="shared" si="175"/>
        <v>0</v>
      </c>
      <c r="AF249" s="39">
        <f t="shared" si="175"/>
        <v>59327528.5</v>
      </c>
      <c r="AG249" s="39">
        <f t="shared" ref="AG249:AK251" si="180">AG244+AG222</f>
        <v>0</v>
      </c>
      <c r="AH249" s="39">
        <f t="shared" si="180"/>
        <v>52413919.5</v>
      </c>
      <c r="AI249" s="39">
        <f t="shared" si="180"/>
        <v>0</v>
      </c>
      <c r="AJ249" s="39">
        <f t="shared" si="180"/>
        <v>52413919.5</v>
      </c>
      <c r="AK249" s="39">
        <f t="shared" si="180"/>
        <v>0</v>
      </c>
      <c r="AL249" s="109"/>
      <c r="AM249" s="109"/>
      <c r="AN249" s="109"/>
      <c r="AO249" s="109"/>
      <c r="AP249" s="109"/>
      <c r="AQ249" s="109"/>
      <c r="AR249" s="109"/>
      <c r="AS249" s="109"/>
      <c r="AT249" s="109"/>
      <c r="AU249" s="109"/>
      <c r="AV249" s="109"/>
      <c r="AW249" s="109"/>
      <c r="AX249" s="109"/>
      <c r="AY249" s="109"/>
    </row>
    <row r="250" spans="1:54" ht="15" customHeight="1">
      <c r="A250" s="311"/>
      <c r="B250" s="310"/>
      <c r="C250" s="168"/>
      <c r="D250" s="168"/>
      <c r="E250" s="168"/>
      <c r="F250" s="168"/>
      <c r="G250" s="168"/>
      <c r="H250" s="41" t="s">
        <v>48</v>
      </c>
      <c r="I250" s="39">
        <f t="shared" si="139"/>
        <v>0</v>
      </c>
      <c r="J250" s="39">
        <f t="shared" si="140"/>
        <v>0</v>
      </c>
      <c r="K250" s="39">
        <f t="shared" si="176"/>
        <v>0</v>
      </c>
      <c r="L250" s="39">
        <f t="shared" si="176"/>
        <v>0</v>
      </c>
      <c r="M250" s="39">
        <f t="shared" si="176"/>
        <v>0</v>
      </c>
      <c r="N250" s="39">
        <f t="shared" si="176"/>
        <v>0</v>
      </c>
      <c r="O250" s="39" t="s">
        <v>48</v>
      </c>
      <c r="P250" s="39">
        <f t="shared" si="177"/>
        <v>0</v>
      </c>
      <c r="Q250" s="39">
        <f t="shared" si="177"/>
        <v>0</v>
      </c>
      <c r="R250" s="39">
        <f t="shared" si="178"/>
        <v>0</v>
      </c>
      <c r="S250" s="39">
        <f t="shared" si="178"/>
        <v>0</v>
      </c>
      <c r="T250" s="39">
        <f t="shared" si="178"/>
        <v>0</v>
      </c>
      <c r="U250" s="39">
        <f t="shared" si="179"/>
        <v>0</v>
      </c>
      <c r="V250" s="39">
        <f t="shared" si="179"/>
        <v>0</v>
      </c>
      <c r="W250" s="39">
        <f t="shared" si="179"/>
        <v>0</v>
      </c>
      <c r="X250" s="39">
        <f t="shared" si="179"/>
        <v>0</v>
      </c>
      <c r="Y250" s="39">
        <f t="shared" si="179"/>
        <v>0</v>
      </c>
      <c r="Z250" s="39">
        <f t="shared" si="175"/>
        <v>0</v>
      </c>
      <c r="AA250" s="39">
        <f t="shared" si="175"/>
        <v>0</v>
      </c>
      <c r="AB250" s="39">
        <f t="shared" si="175"/>
        <v>0</v>
      </c>
      <c r="AC250" s="39">
        <f t="shared" si="175"/>
        <v>0</v>
      </c>
      <c r="AD250" s="39">
        <f t="shared" si="175"/>
        <v>0</v>
      </c>
      <c r="AE250" s="39">
        <f t="shared" si="175"/>
        <v>0</v>
      </c>
      <c r="AF250" s="39">
        <f t="shared" si="175"/>
        <v>0</v>
      </c>
      <c r="AG250" s="39">
        <f t="shared" si="180"/>
        <v>0</v>
      </c>
      <c r="AH250" s="39">
        <f t="shared" si="180"/>
        <v>0</v>
      </c>
      <c r="AI250" s="39">
        <f t="shared" si="180"/>
        <v>0</v>
      </c>
      <c r="AJ250" s="39">
        <f t="shared" si="180"/>
        <v>0</v>
      </c>
      <c r="AK250" s="39">
        <f t="shared" si="180"/>
        <v>0</v>
      </c>
      <c r="AL250" s="109"/>
      <c r="AM250" s="109"/>
      <c r="AN250" s="109"/>
      <c r="AO250" s="109"/>
      <c r="AP250" s="109"/>
      <c r="AQ250" s="109"/>
      <c r="AR250" s="109"/>
      <c r="AS250" s="109"/>
      <c r="AT250" s="109"/>
      <c r="AU250" s="109"/>
      <c r="AV250" s="109"/>
      <c r="AW250" s="109"/>
      <c r="AX250" s="109"/>
      <c r="AY250" s="109"/>
    </row>
    <row r="251" spans="1:54" ht="15" customHeight="1">
      <c r="A251" s="312"/>
      <c r="B251" s="313"/>
      <c r="C251" s="150"/>
      <c r="D251" s="150"/>
      <c r="E251" s="150"/>
      <c r="F251" s="150"/>
      <c r="G251" s="150"/>
      <c r="H251" s="41" t="s">
        <v>49</v>
      </c>
      <c r="I251" s="39">
        <f t="shared" si="139"/>
        <v>0</v>
      </c>
      <c r="J251" s="39">
        <f t="shared" si="140"/>
        <v>0</v>
      </c>
      <c r="K251" s="39">
        <f t="shared" si="176"/>
        <v>0</v>
      </c>
      <c r="L251" s="39">
        <f t="shared" si="176"/>
        <v>0</v>
      </c>
      <c r="M251" s="39">
        <f t="shared" si="176"/>
        <v>0</v>
      </c>
      <c r="N251" s="39">
        <f t="shared" si="176"/>
        <v>0</v>
      </c>
      <c r="O251" s="39" t="s">
        <v>49</v>
      </c>
      <c r="P251" s="39">
        <f t="shared" si="177"/>
        <v>0</v>
      </c>
      <c r="Q251" s="39">
        <f t="shared" si="177"/>
        <v>0</v>
      </c>
      <c r="R251" s="39">
        <f t="shared" si="178"/>
        <v>0</v>
      </c>
      <c r="S251" s="39">
        <f t="shared" si="178"/>
        <v>0</v>
      </c>
      <c r="T251" s="39">
        <f t="shared" si="178"/>
        <v>0</v>
      </c>
      <c r="U251" s="39">
        <f t="shared" si="179"/>
        <v>0</v>
      </c>
      <c r="V251" s="39">
        <f t="shared" si="179"/>
        <v>0</v>
      </c>
      <c r="W251" s="39">
        <f t="shared" si="179"/>
        <v>0</v>
      </c>
      <c r="X251" s="39">
        <f t="shared" si="179"/>
        <v>0</v>
      </c>
      <c r="Y251" s="39">
        <f t="shared" si="179"/>
        <v>0</v>
      </c>
      <c r="Z251" s="39">
        <f t="shared" si="175"/>
        <v>0</v>
      </c>
      <c r="AA251" s="39">
        <f t="shared" si="175"/>
        <v>0</v>
      </c>
      <c r="AB251" s="39">
        <f t="shared" si="175"/>
        <v>0</v>
      </c>
      <c r="AC251" s="39">
        <f t="shared" si="175"/>
        <v>0</v>
      </c>
      <c r="AD251" s="39">
        <f t="shared" si="175"/>
        <v>0</v>
      </c>
      <c r="AE251" s="39">
        <f t="shared" si="175"/>
        <v>0</v>
      </c>
      <c r="AF251" s="39">
        <f t="shared" si="175"/>
        <v>0</v>
      </c>
      <c r="AG251" s="39">
        <f t="shared" si="180"/>
        <v>0</v>
      </c>
      <c r="AH251" s="39">
        <f t="shared" si="180"/>
        <v>0</v>
      </c>
      <c r="AI251" s="39">
        <f t="shared" si="180"/>
        <v>0</v>
      </c>
      <c r="AJ251" s="39">
        <f t="shared" si="180"/>
        <v>0</v>
      </c>
      <c r="AK251" s="39">
        <f t="shared" si="180"/>
        <v>0</v>
      </c>
      <c r="AL251" s="110"/>
      <c r="AM251" s="110"/>
      <c r="AN251" s="110"/>
      <c r="AO251" s="110"/>
      <c r="AP251" s="110"/>
      <c r="AQ251" s="110"/>
      <c r="AR251" s="110"/>
      <c r="AS251" s="110"/>
      <c r="AT251" s="110"/>
      <c r="AU251" s="110"/>
      <c r="AV251" s="110"/>
      <c r="AW251" s="110"/>
      <c r="AX251" s="110"/>
      <c r="AY251" s="110"/>
    </row>
    <row r="253" spans="1:54" s="49" customFormat="1" ht="15.75">
      <c r="A253" s="49" t="s">
        <v>205</v>
      </c>
      <c r="J253" s="314" t="s">
        <v>204</v>
      </c>
      <c r="K253" s="314"/>
      <c r="L253" s="314"/>
      <c r="M253" s="314"/>
      <c r="N253" s="314"/>
      <c r="O253" s="314"/>
      <c r="P253" s="314"/>
      <c r="Q253" s="314"/>
    </row>
    <row r="254" spans="1:54" s="49" customFormat="1" ht="15.75">
      <c r="A254" s="49" t="s">
        <v>57</v>
      </c>
    </row>
    <row r="255" spans="1:54" s="49" customFormat="1" ht="15.75">
      <c r="A255" s="315" t="s">
        <v>180</v>
      </c>
      <c r="B255" s="315"/>
      <c r="C255" s="315"/>
      <c r="D255" s="49" t="s">
        <v>181</v>
      </c>
      <c r="J255" s="49" t="s">
        <v>203</v>
      </c>
    </row>
    <row r="257" spans="2:2">
      <c r="B257" s="40" t="s">
        <v>64</v>
      </c>
    </row>
    <row r="258" spans="2:2" ht="60">
      <c r="B258" s="316" t="s">
        <v>65</v>
      </c>
    </row>
  </sheetData>
  <mergeCells count="908">
    <mergeCell ref="AY168:AY169"/>
    <mergeCell ref="AQ165:AQ167"/>
    <mergeCell ref="AX165:AX167"/>
    <mergeCell ref="AY165:AY167"/>
    <mergeCell ref="AL168:AL169"/>
    <mergeCell ref="AM168:AM169"/>
    <mergeCell ref="AN168:AN169"/>
    <mergeCell ref="AO168:AO169"/>
    <mergeCell ref="AP168:AP169"/>
    <mergeCell ref="AQ168:AQ169"/>
    <mergeCell ref="AL165:AL167"/>
    <mergeCell ref="AM165:AM167"/>
    <mergeCell ref="AN165:AN167"/>
    <mergeCell ref="AO165:AO167"/>
    <mergeCell ref="AP165:AP167"/>
    <mergeCell ref="AL170:AL174"/>
    <mergeCell ref="AN170:AN174"/>
    <mergeCell ref="AO170:AO174"/>
    <mergeCell ref="AQ103:AQ104"/>
    <mergeCell ref="AP120:AP124"/>
    <mergeCell ref="AQ120:AQ124"/>
    <mergeCell ref="AP90:AP94"/>
    <mergeCell ref="AQ90:AQ94"/>
    <mergeCell ref="AP95:AP99"/>
    <mergeCell ref="AQ95:AQ99"/>
    <mergeCell ref="AP115:AP119"/>
    <mergeCell ref="AQ115:AQ119"/>
    <mergeCell ref="AQ50:AQ54"/>
    <mergeCell ref="AP65:AP69"/>
    <mergeCell ref="AQ65:AQ69"/>
    <mergeCell ref="AP70:AP74"/>
    <mergeCell ref="AQ70:AQ74"/>
    <mergeCell ref="AP60:AP64"/>
    <mergeCell ref="AQ60:AQ64"/>
    <mergeCell ref="AP37:AP39"/>
    <mergeCell ref="AQ37:AQ39"/>
    <mergeCell ref="AP40:AP44"/>
    <mergeCell ref="AQ40:AQ44"/>
    <mergeCell ref="AP45:AP49"/>
    <mergeCell ref="AQ45:AQ49"/>
    <mergeCell ref="AO185:AO189"/>
    <mergeCell ref="AX185:AX189"/>
    <mergeCell ref="D180:D184"/>
    <mergeCell ref="E180:E184"/>
    <mergeCell ref="F180:F184"/>
    <mergeCell ref="G180:G184"/>
    <mergeCell ref="AP185:AP189"/>
    <mergeCell ref="AQ185:AQ189"/>
    <mergeCell ref="AR185:AR189"/>
    <mergeCell ref="AS185:AS189"/>
    <mergeCell ref="C180:C184"/>
    <mergeCell ref="C185:C189"/>
    <mergeCell ref="AL185:AL189"/>
    <mergeCell ref="B175:G179"/>
    <mergeCell ref="AM185:AM189"/>
    <mergeCell ref="AN185:AN189"/>
    <mergeCell ref="AY185:AY189"/>
    <mergeCell ref="A175:A179"/>
    <mergeCell ref="A180:A184"/>
    <mergeCell ref="A185:A189"/>
    <mergeCell ref="B180:B184"/>
    <mergeCell ref="B185:B189"/>
    <mergeCell ref="D185:D189"/>
    <mergeCell ref="E185:E189"/>
    <mergeCell ref="F185:F189"/>
    <mergeCell ref="G185:G189"/>
    <mergeCell ref="AX170:AX174"/>
    <mergeCell ref="AY170:AY174"/>
    <mergeCell ref="C165:C169"/>
    <mergeCell ref="D165:D169"/>
    <mergeCell ref="E165:E169"/>
    <mergeCell ref="F165:F169"/>
    <mergeCell ref="G165:G169"/>
    <mergeCell ref="AX168:AX169"/>
    <mergeCell ref="AM170:AM174"/>
    <mergeCell ref="AP170:AP174"/>
    <mergeCell ref="AY105:AY109"/>
    <mergeCell ref="A170:A174"/>
    <mergeCell ref="B170:B174"/>
    <mergeCell ref="C170:C174"/>
    <mergeCell ref="D170:D174"/>
    <mergeCell ref="E170:E174"/>
    <mergeCell ref="F170:F174"/>
    <mergeCell ref="G170:G174"/>
    <mergeCell ref="B165:B169"/>
    <mergeCell ref="A165:A169"/>
    <mergeCell ref="C105:C109"/>
    <mergeCell ref="D105:D109"/>
    <mergeCell ref="E105:E109"/>
    <mergeCell ref="F105:F109"/>
    <mergeCell ref="G105:G109"/>
    <mergeCell ref="A105:A109"/>
    <mergeCell ref="B105:B109"/>
    <mergeCell ref="AK1:AY1"/>
    <mergeCell ref="B7:AX7"/>
    <mergeCell ref="B3:AX3"/>
    <mergeCell ref="B4:AX4"/>
    <mergeCell ref="B5:AX5"/>
    <mergeCell ref="B6:AX6"/>
    <mergeCell ref="AL40:AL44"/>
    <mergeCell ref="AM40:AM44"/>
    <mergeCell ref="AN40:AN44"/>
    <mergeCell ref="AO40:AO44"/>
    <mergeCell ref="AX40:AX44"/>
    <mergeCell ref="AR45:AR49"/>
    <mergeCell ref="AS45:AS49"/>
    <mergeCell ref="AT40:AT44"/>
    <mergeCell ref="AU40:AU44"/>
    <mergeCell ref="AT45:AT49"/>
    <mergeCell ref="AL55:AL59"/>
    <mergeCell ref="AM55:AM59"/>
    <mergeCell ref="AN55:AN59"/>
    <mergeCell ref="AO55:AO59"/>
    <mergeCell ref="D75:D79"/>
    <mergeCell ref="E75:E79"/>
    <mergeCell ref="F75:F79"/>
    <mergeCell ref="G75:G79"/>
    <mergeCell ref="AL75:AL79"/>
    <mergeCell ref="AM75:AM79"/>
    <mergeCell ref="A45:A49"/>
    <mergeCell ref="B45:B49"/>
    <mergeCell ref="C35:C39"/>
    <mergeCell ref="G35:G39"/>
    <mergeCell ref="C40:C44"/>
    <mergeCell ref="G40:G44"/>
    <mergeCell ref="C45:C49"/>
    <mergeCell ref="G45:G49"/>
    <mergeCell ref="B35:B39"/>
    <mergeCell ref="F40:F44"/>
    <mergeCell ref="AY25:AY29"/>
    <mergeCell ref="AM70:AM74"/>
    <mergeCell ref="AN70:AN74"/>
    <mergeCell ref="AO70:AO74"/>
    <mergeCell ref="AX70:AX74"/>
    <mergeCell ref="AY70:AY74"/>
    <mergeCell ref="AO37:AO39"/>
    <mergeCell ref="AX37:AX39"/>
    <mergeCell ref="AY40:AY44"/>
    <mergeCell ref="AY37:AY39"/>
    <mergeCell ref="AL20:AL24"/>
    <mergeCell ref="AM20:AM24"/>
    <mergeCell ref="AN20:AN24"/>
    <mergeCell ref="AO20:AO24"/>
    <mergeCell ref="AX20:AX24"/>
    <mergeCell ref="AY20:AY24"/>
    <mergeCell ref="AQ20:AQ24"/>
    <mergeCell ref="AX11:AY11"/>
    <mergeCell ref="A14:AY14"/>
    <mergeCell ref="A15:AY15"/>
    <mergeCell ref="A9:A12"/>
    <mergeCell ref="B9:B12"/>
    <mergeCell ref="C9:AK9"/>
    <mergeCell ref="AL9:AY9"/>
    <mergeCell ref="D12:G12"/>
    <mergeCell ref="K11:N11"/>
    <mergeCell ref="P11:Q11"/>
    <mergeCell ref="AO25:AO29"/>
    <mergeCell ref="AX25:AX29"/>
    <mergeCell ref="C10:G11"/>
    <mergeCell ref="H10:H12"/>
    <mergeCell ref="I10:AK10"/>
    <mergeCell ref="AL10:AL12"/>
    <mergeCell ref="AM10:AM12"/>
    <mergeCell ref="AN10:AY10"/>
    <mergeCell ref="I11:J11"/>
    <mergeCell ref="AN11:AO11"/>
    <mergeCell ref="AN25:AN29"/>
    <mergeCell ref="D25:D29"/>
    <mergeCell ref="F30:F34"/>
    <mergeCell ref="E30:E34"/>
    <mergeCell ref="D30:D34"/>
    <mergeCell ref="A55:A59"/>
    <mergeCell ref="A50:A54"/>
    <mergeCell ref="B50:B54"/>
    <mergeCell ref="D40:D44"/>
    <mergeCell ref="E40:E44"/>
    <mergeCell ref="A65:A69"/>
    <mergeCell ref="B65:B69"/>
    <mergeCell ref="A60:A64"/>
    <mergeCell ref="B60:B64"/>
    <mergeCell ref="C70:C74"/>
    <mergeCell ref="A90:A94"/>
    <mergeCell ref="C75:C79"/>
    <mergeCell ref="A85:A89"/>
    <mergeCell ref="B85:B89"/>
    <mergeCell ref="C85:C89"/>
    <mergeCell ref="A95:A99"/>
    <mergeCell ref="B95:B99"/>
    <mergeCell ref="A100:A104"/>
    <mergeCell ref="B100:B104"/>
    <mergeCell ref="A70:A74"/>
    <mergeCell ref="B70:B74"/>
    <mergeCell ref="A75:A79"/>
    <mergeCell ref="B75:B79"/>
    <mergeCell ref="B90:G94"/>
    <mergeCell ref="D70:D74"/>
    <mergeCell ref="AX60:AX64"/>
    <mergeCell ref="AY60:AY64"/>
    <mergeCell ref="A220:B224"/>
    <mergeCell ref="A247:B251"/>
    <mergeCell ref="AL25:AL29"/>
    <mergeCell ref="AM25:AM29"/>
    <mergeCell ref="C25:C29"/>
    <mergeCell ref="G25:G29"/>
    <mergeCell ref="C30:C34"/>
    <mergeCell ref="G30:G34"/>
    <mergeCell ref="E65:E69"/>
    <mergeCell ref="F65:F69"/>
    <mergeCell ref="AY45:AY49"/>
    <mergeCell ref="B55:G59"/>
    <mergeCell ref="C60:C64"/>
    <mergeCell ref="G60:G64"/>
    <mergeCell ref="AL60:AL64"/>
    <mergeCell ref="AM60:AM64"/>
    <mergeCell ref="AN60:AN64"/>
    <mergeCell ref="AO60:AO64"/>
    <mergeCell ref="AY90:AY94"/>
    <mergeCell ref="D65:D69"/>
    <mergeCell ref="AX55:AX59"/>
    <mergeCell ref="AY55:AY59"/>
    <mergeCell ref="C65:C69"/>
    <mergeCell ref="G65:G69"/>
    <mergeCell ref="AL65:AL69"/>
    <mergeCell ref="AM65:AM69"/>
    <mergeCell ref="AN65:AN69"/>
    <mergeCell ref="AO65:AO69"/>
    <mergeCell ref="AL90:AL94"/>
    <mergeCell ref="AM90:AM94"/>
    <mergeCell ref="AN90:AN94"/>
    <mergeCell ref="AO90:AO94"/>
    <mergeCell ref="AX90:AX94"/>
    <mergeCell ref="C95:C99"/>
    <mergeCell ref="G95:G99"/>
    <mergeCell ref="AL95:AL99"/>
    <mergeCell ref="AM95:AM99"/>
    <mergeCell ref="AN95:AN99"/>
    <mergeCell ref="D95:D99"/>
    <mergeCell ref="E95:E99"/>
    <mergeCell ref="F95:F99"/>
    <mergeCell ref="C100:C104"/>
    <mergeCell ref="G100:G104"/>
    <mergeCell ref="D100:D104"/>
    <mergeCell ref="E100:E104"/>
    <mergeCell ref="AL103:AL104"/>
    <mergeCell ref="AN103:AN104"/>
    <mergeCell ref="AO103:AO104"/>
    <mergeCell ref="AX103:AX104"/>
    <mergeCell ref="AL105:AL109"/>
    <mergeCell ref="AM105:AM109"/>
    <mergeCell ref="AN105:AN109"/>
    <mergeCell ref="AO105:AO109"/>
    <mergeCell ref="AX105:AX109"/>
    <mergeCell ref="AP105:AP109"/>
    <mergeCell ref="A115:A119"/>
    <mergeCell ref="B115:B119"/>
    <mergeCell ref="C115:C119"/>
    <mergeCell ref="D115:D119"/>
    <mergeCell ref="E115:E119"/>
    <mergeCell ref="F115:F119"/>
    <mergeCell ref="C220:C224"/>
    <mergeCell ref="G220:G224"/>
    <mergeCell ref="AL220:AL224"/>
    <mergeCell ref="AM220:AM224"/>
    <mergeCell ref="AN220:AN224"/>
    <mergeCell ref="AO220:AO224"/>
    <mergeCell ref="E220:E224"/>
    <mergeCell ref="D220:D224"/>
    <mergeCell ref="AM247:AM251"/>
    <mergeCell ref="AN247:AN251"/>
    <mergeCell ref="AO247:AO251"/>
    <mergeCell ref="D247:D251"/>
    <mergeCell ref="E247:E251"/>
    <mergeCell ref="F247:F251"/>
    <mergeCell ref="A40:A44"/>
    <mergeCell ref="B40:B44"/>
    <mergeCell ref="AX247:AX251"/>
    <mergeCell ref="C50:C54"/>
    <mergeCell ref="D50:D54"/>
    <mergeCell ref="E50:E54"/>
    <mergeCell ref="F50:F54"/>
    <mergeCell ref="C247:C251"/>
    <mergeCell ref="G247:G251"/>
    <mergeCell ref="AL247:AL251"/>
    <mergeCell ref="AX65:AX69"/>
    <mergeCell ref="AY65:AY69"/>
    <mergeCell ref="AY247:AY251"/>
    <mergeCell ref="AX220:AX224"/>
    <mergeCell ref="AY220:AY224"/>
    <mergeCell ref="A110:A114"/>
    <mergeCell ref="B110:G114"/>
    <mergeCell ref="AL110:AL114"/>
    <mergeCell ref="AM110:AM114"/>
    <mergeCell ref="AN110:AN114"/>
    <mergeCell ref="E70:E74"/>
    <mergeCell ref="AN75:AN79"/>
    <mergeCell ref="AY50:AY54"/>
    <mergeCell ref="F220:F224"/>
    <mergeCell ref="F100:F104"/>
    <mergeCell ref="F70:F74"/>
    <mergeCell ref="G70:G74"/>
    <mergeCell ref="AL70:AL74"/>
    <mergeCell ref="AY110:AY114"/>
    <mergeCell ref="AO75:AO79"/>
    <mergeCell ref="AM50:AM54"/>
    <mergeCell ref="AN50:AN54"/>
    <mergeCell ref="AO50:AO54"/>
    <mergeCell ref="AX50:AX54"/>
    <mergeCell ref="AL45:AL49"/>
    <mergeCell ref="AM45:AM49"/>
    <mergeCell ref="AN45:AN49"/>
    <mergeCell ref="AO45:AO49"/>
    <mergeCell ref="AX45:AX49"/>
    <mergeCell ref="AP50:AP54"/>
    <mergeCell ref="D13:G13"/>
    <mergeCell ref="AL37:AL39"/>
    <mergeCell ref="F60:F64"/>
    <mergeCell ref="E60:E64"/>
    <mergeCell ref="D60:D64"/>
    <mergeCell ref="F45:F49"/>
    <mergeCell ref="G50:G54"/>
    <mergeCell ref="AL50:AL54"/>
    <mergeCell ref="E45:E49"/>
    <mergeCell ref="D45:D49"/>
    <mergeCell ref="A30:A34"/>
    <mergeCell ref="B30:B34"/>
    <mergeCell ref="A35:A39"/>
    <mergeCell ref="F25:F29"/>
    <mergeCell ref="E25:E29"/>
    <mergeCell ref="D35:D39"/>
    <mergeCell ref="E35:E39"/>
    <mergeCell ref="F35:F39"/>
    <mergeCell ref="AX75:AX79"/>
    <mergeCell ref="AY75:AY79"/>
    <mergeCell ref="A80:A84"/>
    <mergeCell ref="B80:B84"/>
    <mergeCell ref="C80:C84"/>
    <mergeCell ref="D80:D84"/>
    <mergeCell ref="E80:E84"/>
    <mergeCell ref="F80:F84"/>
    <mergeCell ref="G80:G84"/>
    <mergeCell ref="AL80:AL84"/>
    <mergeCell ref="AM80:AM84"/>
    <mergeCell ref="AN80:AN84"/>
    <mergeCell ref="AO80:AO84"/>
    <mergeCell ref="AX80:AX84"/>
    <mergeCell ref="AY80:AY84"/>
    <mergeCell ref="AL145:AL149"/>
    <mergeCell ref="AM120:AM124"/>
    <mergeCell ref="AN120:AN124"/>
    <mergeCell ref="AM125:AM129"/>
    <mergeCell ref="AX120:AX124"/>
    <mergeCell ref="E145:E149"/>
    <mergeCell ref="F145:F149"/>
    <mergeCell ref="AL125:AL129"/>
    <mergeCell ref="G130:G134"/>
    <mergeCell ref="AM103:AM104"/>
    <mergeCell ref="G145:G149"/>
    <mergeCell ref="G115:G119"/>
    <mergeCell ref="AL115:AL119"/>
    <mergeCell ref="AM115:AM119"/>
    <mergeCell ref="AL120:AL124"/>
    <mergeCell ref="AY103:AY104"/>
    <mergeCell ref="AX95:AX99"/>
    <mergeCell ref="AY95:AY99"/>
    <mergeCell ref="AY115:AY119"/>
    <mergeCell ref="AO110:AO114"/>
    <mergeCell ref="AN115:AN119"/>
    <mergeCell ref="AO115:AO119"/>
    <mergeCell ref="AX115:AX119"/>
    <mergeCell ref="AX110:AX114"/>
    <mergeCell ref="AO95:AO99"/>
    <mergeCell ref="A145:A149"/>
    <mergeCell ref="B145:B149"/>
    <mergeCell ref="C145:C149"/>
    <mergeCell ref="D145:D149"/>
    <mergeCell ref="C120:C124"/>
    <mergeCell ref="D120:D124"/>
    <mergeCell ref="A130:A134"/>
    <mergeCell ref="A125:A129"/>
    <mergeCell ref="B125:B129"/>
    <mergeCell ref="C125:C129"/>
    <mergeCell ref="D125:D129"/>
    <mergeCell ref="E125:E129"/>
    <mergeCell ref="A120:A124"/>
    <mergeCell ref="E120:E124"/>
    <mergeCell ref="B120:B124"/>
    <mergeCell ref="E130:E134"/>
    <mergeCell ref="B130:B134"/>
    <mergeCell ref="C130:C134"/>
    <mergeCell ref="D130:D134"/>
    <mergeCell ref="F125:F129"/>
    <mergeCell ref="G125:G129"/>
    <mergeCell ref="AN135:AN139"/>
    <mergeCell ref="AY130:AY134"/>
    <mergeCell ref="AL130:AL134"/>
    <mergeCell ref="AM130:AM134"/>
    <mergeCell ref="AN130:AN134"/>
    <mergeCell ref="AO130:AO134"/>
    <mergeCell ref="F135:F139"/>
    <mergeCell ref="AY135:AY139"/>
    <mergeCell ref="AY120:AY124"/>
    <mergeCell ref="AX125:AX129"/>
    <mergeCell ref="AY125:AY129"/>
    <mergeCell ref="AN125:AN129"/>
    <mergeCell ref="AO125:AO129"/>
    <mergeCell ref="AO120:AO124"/>
    <mergeCell ref="AP125:AP129"/>
    <mergeCell ref="AQ125:AQ129"/>
    <mergeCell ref="AR125:AR129"/>
    <mergeCell ref="AS125:AS129"/>
    <mergeCell ref="F120:F124"/>
    <mergeCell ref="G120:G124"/>
    <mergeCell ref="AX140:AX144"/>
    <mergeCell ref="AX130:AX134"/>
    <mergeCell ref="F130:F134"/>
    <mergeCell ref="AO135:AO139"/>
    <mergeCell ref="AX135:AX139"/>
    <mergeCell ref="AL140:AL144"/>
    <mergeCell ref="AM140:AM144"/>
    <mergeCell ref="AN140:AN144"/>
    <mergeCell ref="A135:A139"/>
    <mergeCell ref="B135:B139"/>
    <mergeCell ref="C135:C139"/>
    <mergeCell ref="D135:D139"/>
    <mergeCell ref="E135:E139"/>
    <mergeCell ref="A140:A144"/>
    <mergeCell ref="B140:G144"/>
    <mergeCell ref="AO140:AO144"/>
    <mergeCell ref="AY140:AY144"/>
    <mergeCell ref="G135:G139"/>
    <mergeCell ref="AM145:AM149"/>
    <mergeCell ref="AN145:AN149"/>
    <mergeCell ref="AO145:AO149"/>
    <mergeCell ref="AX145:AX149"/>
    <mergeCell ref="AY145:AY149"/>
    <mergeCell ref="AL135:AL139"/>
    <mergeCell ref="AM135:AM139"/>
    <mergeCell ref="A150:A154"/>
    <mergeCell ref="B150:B154"/>
    <mergeCell ref="C150:C154"/>
    <mergeCell ref="D150:D154"/>
    <mergeCell ref="E150:E154"/>
    <mergeCell ref="F150:F154"/>
    <mergeCell ref="G150:G154"/>
    <mergeCell ref="AL150:AL154"/>
    <mergeCell ref="AM150:AM154"/>
    <mergeCell ref="AN150:AN154"/>
    <mergeCell ref="AO150:AO154"/>
    <mergeCell ref="AX150:AX154"/>
    <mergeCell ref="AY150:AY154"/>
    <mergeCell ref="A155:A159"/>
    <mergeCell ref="B155:B159"/>
    <mergeCell ref="C155:C159"/>
    <mergeCell ref="D155:D159"/>
    <mergeCell ref="E155:E159"/>
    <mergeCell ref="F155:F159"/>
    <mergeCell ref="G155:G159"/>
    <mergeCell ref="AL155:AL159"/>
    <mergeCell ref="AM155:AM159"/>
    <mergeCell ref="AN155:AN159"/>
    <mergeCell ref="AO155:AO159"/>
    <mergeCell ref="AX155:AX159"/>
    <mergeCell ref="AY155:AY159"/>
    <mergeCell ref="A160:A164"/>
    <mergeCell ref="B160:B164"/>
    <mergeCell ref="C160:C164"/>
    <mergeCell ref="D160:D164"/>
    <mergeCell ref="E160:E164"/>
    <mergeCell ref="F160:F164"/>
    <mergeCell ref="G160:G164"/>
    <mergeCell ref="AL160:AL164"/>
    <mergeCell ref="AM160:AM164"/>
    <mergeCell ref="AN160:AN164"/>
    <mergeCell ref="AO160:AO164"/>
    <mergeCell ref="AX160:AX164"/>
    <mergeCell ref="AP160:AP164"/>
    <mergeCell ref="AQ160:AQ164"/>
    <mergeCell ref="AR160:AR164"/>
    <mergeCell ref="AS160:AS164"/>
    <mergeCell ref="AY160:AY164"/>
    <mergeCell ref="A225:AY225"/>
    <mergeCell ref="A226:AY226"/>
    <mergeCell ref="A227:A231"/>
    <mergeCell ref="B227:G231"/>
    <mergeCell ref="AL227:AL231"/>
    <mergeCell ref="AM227:AM231"/>
    <mergeCell ref="AN227:AN231"/>
    <mergeCell ref="AO227:AO231"/>
    <mergeCell ref="AX227:AX231"/>
    <mergeCell ref="AY227:AY231"/>
    <mergeCell ref="A232:A236"/>
    <mergeCell ref="B232:B236"/>
    <mergeCell ref="C232:C236"/>
    <mergeCell ref="D232:D236"/>
    <mergeCell ref="E232:E236"/>
    <mergeCell ref="F232:F236"/>
    <mergeCell ref="G232:G236"/>
    <mergeCell ref="AL232:AL236"/>
    <mergeCell ref="AM232:AM236"/>
    <mergeCell ref="AN232:AN236"/>
    <mergeCell ref="AO232:AO236"/>
    <mergeCell ref="AX232:AX236"/>
    <mergeCell ref="AY232:AY236"/>
    <mergeCell ref="A237:A241"/>
    <mergeCell ref="B237:B241"/>
    <mergeCell ref="C237:C241"/>
    <mergeCell ref="D237:D241"/>
    <mergeCell ref="E237:E241"/>
    <mergeCell ref="F237:F241"/>
    <mergeCell ref="G237:G241"/>
    <mergeCell ref="A242:B246"/>
    <mergeCell ref="C242:C246"/>
    <mergeCell ref="D242:D246"/>
    <mergeCell ref="E242:E246"/>
    <mergeCell ref="F242:F246"/>
    <mergeCell ref="G242:G246"/>
    <mergeCell ref="AL242:AL246"/>
    <mergeCell ref="AM242:AM246"/>
    <mergeCell ref="AN242:AN246"/>
    <mergeCell ref="AO242:AO246"/>
    <mergeCell ref="AX242:AX246"/>
    <mergeCell ref="AY242:AY246"/>
    <mergeCell ref="AR242:AR246"/>
    <mergeCell ref="AS242:AS246"/>
    <mergeCell ref="AT242:AT246"/>
    <mergeCell ref="AU242:AU246"/>
    <mergeCell ref="AL237:AL241"/>
    <mergeCell ref="AM237:AM241"/>
    <mergeCell ref="AN237:AN241"/>
    <mergeCell ref="AO237:AO241"/>
    <mergeCell ref="AX237:AX241"/>
    <mergeCell ref="AY237:AY241"/>
    <mergeCell ref="AR237:AR241"/>
    <mergeCell ref="AS237:AS241"/>
    <mergeCell ref="AT237:AT241"/>
    <mergeCell ref="AU237:AU241"/>
    <mergeCell ref="AN85:AN89"/>
    <mergeCell ref="AO85:AO89"/>
    <mergeCell ref="AX85:AX89"/>
    <mergeCell ref="AY85:AY89"/>
    <mergeCell ref="D85:D89"/>
    <mergeCell ref="E85:E89"/>
    <mergeCell ref="F85:F89"/>
    <mergeCell ref="G85:G89"/>
    <mergeCell ref="AL85:AL89"/>
    <mergeCell ref="AM85:AM89"/>
    <mergeCell ref="AP25:AP29"/>
    <mergeCell ref="AQ25:AQ29"/>
    <mergeCell ref="AP55:AP59"/>
    <mergeCell ref="AQ55:AQ59"/>
    <mergeCell ref="A19:AY19"/>
    <mergeCell ref="A20:A24"/>
    <mergeCell ref="B20:G24"/>
    <mergeCell ref="AM37:AM39"/>
    <mergeCell ref="AN37:AN39"/>
    <mergeCell ref="A25:A29"/>
    <mergeCell ref="AP80:AP84"/>
    <mergeCell ref="AQ80:AQ84"/>
    <mergeCell ref="AP75:AP79"/>
    <mergeCell ref="AQ75:AQ79"/>
    <mergeCell ref="AQ105:AQ109"/>
    <mergeCell ref="AP110:AP114"/>
    <mergeCell ref="AQ110:AQ114"/>
    <mergeCell ref="AP85:AP89"/>
    <mergeCell ref="AQ85:AQ89"/>
    <mergeCell ref="AP103:AP104"/>
    <mergeCell ref="AP140:AP144"/>
    <mergeCell ref="AQ140:AQ144"/>
    <mergeCell ref="AP130:AP134"/>
    <mergeCell ref="AQ130:AQ134"/>
    <mergeCell ref="AP135:AP139"/>
    <mergeCell ref="AQ135:AQ139"/>
    <mergeCell ref="AR40:AR44"/>
    <mergeCell ref="AP247:AP251"/>
    <mergeCell ref="AQ247:AQ251"/>
    <mergeCell ref="AP237:AP241"/>
    <mergeCell ref="AQ237:AQ241"/>
    <mergeCell ref="AP145:AP149"/>
    <mergeCell ref="AQ145:AQ149"/>
    <mergeCell ref="AP220:AP224"/>
    <mergeCell ref="AQ220:AQ224"/>
    <mergeCell ref="AP227:AP231"/>
    <mergeCell ref="AP232:AP236"/>
    <mergeCell ref="AQ232:AQ236"/>
    <mergeCell ref="AP242:AP246"/>
    <mergeCell ref="AQ242:AQ246"/>
    <mergeCell ref="AP150:AP154"/>
    <mergeCell ref="AQ150:AQ154"/>
    <mergeCell ref="AP155:AP159"/>
    <mergeCell ref="AQ155:AQ159"/>
    <mergeCell ref="AQ227:AQ231"/>
    <mergeCell ref="AQ170:AQ174"/>
    <mergeCell ref="AS40:AS44"/>
    <mergeCell ref="R11:U11"/>
    <mergeCell ref="AH11:AK11"/>
    <mergeCell ref="V11:Y11"/>
    <mergeCell ref="AR11:AS11"/>
    <mergeCell ref="AR20:AR24"/>
    <mergeCell ref="AS20:AS24"/>
    <mergeCell ref="AP11:AQ11"/>
    <mergeCell ref="AP20:AP24"/>
    <mergeCell ref="AD11:AG11"/>
    <mergeCell ref="AR50:AR54"/>
    <mergeCell ref="AS50:AS54"/>
    <mergeCell ref="AR55:AR59"/>
    <mergeCell ref="AS55:AS59"/>
    <mergeCell ref="AR60:AR64"/>
    <mergeCell ref="AS60:AS64"/>
    <mergeCell ref="AR65:AR69"/>
    <mergeCell ref="AS65:AS69"/>
    <mergeCell ref="AR70:AR74"/>
    <mergeCell ref="AS70:AS74"/>
    <mergeCell ref="AR75:AR79"/>
    <mergeCell ref="AS75:AS79"/>
    <mergeCell ref="AR80:AR84"/>
    <mergeCell ref="AS80:AS84"/>
    <mergeCell ref="AR85:AR89"/>
    <mergeCell ref="AS85:AS89"/>
    <mergeCell ref="AR90:AR94"/>
    <mergeCell ref="AS90:AS94"/>
    <mergeCell ref="AR95:AR99"/>
    <mergeCell ref="AS95:AS99"/>
    <mergeCell ref="AR103:AR104"/>
    <mergeCell ref="AS103:AS104"/>
    <mergeCell ref="AR105:AR109"/>
    <mergeCell ref="AS105:AS109"/>
    <mergeCell ref="AR110:AR114"/>
    <mergeCell ref="AS110:AS114"/>
    <mergeCell ref="AR115:AR119"/>
    <mergeCell ref="AS115:AS119"/>
    <mergeCell ref="AR120:AR124"/>
    <mergeCell ref="AS120:AS124"/>
    <mergeCell ref="AR130:AR134"/>
    <mergeCell ref="AS130:AS134"/>
    <mergeCell ref="AR135:AR139"/>
    <mergeCell ref="AS135:AS139"/>
    <mergeCell ref="AR140:AR144"/>
    <mergeCell ref="AS140:AS144"/>
    <mergeCell ref="AR145:AR149"/>
    <mergeCell ref="AS145:AS149"/>
    <mergeCell ref="AR150:AR154"/>
    <mergeCell ref="AS150:AS154"/>
    <mergeCell ref="AR155:AR159"/>
    <mergeCell ref="AS155:AS159"/>
    <mergeCell ref="AR227:AR231"/>
    <mergeCell ref="AS227:AS231"/>
    <mergeCell ref="AR232:AR236"/>
    <mergeCell ref="AS232:AS236"/>
    <mergeCell ref="AR165:AR167"/>
    <mergeCell ref="AS165:AS167"/>
    <mergeCell ref="AR168:AR169"/>
    <mergeCell ref="AS168:AS169"/>
    <mergeCell ref="AR170:AR174"/>
    <mergeCell ref="AS170:AS174"/>
    <mergeCell ref="AT37:AT39"/>
    <mergeCell ref="AU37:AU39"/>
    <mergeCell ref="A16:AY16"/>
    <mergeCell ref="A17:AY17"/>
    <mergeCell ref="B25:B29"/>
    <mergeCell ref="AR25:AR29"/>
    <mergeCell ref="AS25:AS29"/>
    <mergeCell ref="AR37:AR39"/>
    <mergeCell ref="AS37:AS39"/>
    <mergeCell ref="A18:AY18"/>
    <mergeCell ref="AU45:AU49"/>
    <mergeCell ref="AT50:AT54"/>
    <mergeCell ref="AU50:AU54"/>
    <mergeCell ref="AT55:AT59"/>
    <mergeCell ref="AU55:AU59"/>
    <mergeCell ref="AT60:AT64"/>
    <mergeCell ref="AU60:AU64"/>
    <mergeCell ref="AT65:AT69"/>
    <mergeCell ref="AU65:AU69"/>
    <mergeCell ref="AT70:AT74"/>
    <mergeCell ref="AU70:AU74"/>
    <mergeCell ref="AT75:AT79"/>
    <mergeCell ref="AU75:AU79"/>
    <mergeCell ref="AT80:AT84"/>
    <mergeCell ref="AU80:AU84"/>
    <mergeCell ref="AT85:AT89"/>
    <mergeCell ref="AU85:AU89"/>
    <mergeCell ref="AT90:AT94"/>
    <mergeCell ref="AU90:AU94"/>
    <mergeCell ref="AT95:AT99"/>
    <mergeCell ref="AU95:AU99"/>
    <mergeCell ref="AT103:AT104"/>
    <mergeCell ref="AU103:AU104"/>
    <mergeCell ref="AT105:AT109"/>
    <mergeCell ref="AU105:AU109"/>
    <mergeCell ref="AT110:AT114"/>
    <mergeCell ref="AU110:AU114"/>
    <mergeCell ref="AT115:AT119"/>
    <mergeCell ref="AU115:AU119"/>
    <mergeCell ref="AT120:AT124"/>
    <mergeCell ref="AU120:AU124"/>
    <mergeCell ref="AT125:AT129"/>
    <mergeCell ref="AU125:AU129"/>
    <mergeCell ref="AT130:AT134"/>
    <mergeCell ref="AU130:AU134"/>
    <mergeCell ref="AT135:AT139"/>
    <mergeCell ref="AU135:AU139"/>
    <mergeCell ref="AT140:AT144"/>
    <mergeCell ref="AU140:AU144"/>
    <mergeCell ref="AT145:AT149"/>
    <mergeCell ref="AU145:AU149"/>
    <mergeCell ref="AT150:AT154"/>
    <mergeCell ref="AU150:AU154"/>
    <mergeCell ref="AU185:AU189"/>
    <mergeCell ref="AT155:AT159"/>
    <mergeCell ref="AU155:AU159"/>
    <mergeCell ref="AT160:AT164"/>
    <mergeCell ref="AU160:AU164"/>
    <mergeCell ref="AT165:AT167"/>
    <mergeCell ref="AU165:AU167"/>
    <mergeCell ref="AU220:AU224"/>
    <mergeCell ref="AT227:AT231"/>
    <mergeCell ref="AU227:AU231"/>
    <mergeCell ref="AT232:AT236"/>
    <mergeCell ref="AU232:AU236"/>
    <mergeCell ref="AT168:AT169"/>
    <mergeCell ref="AU168:AU169"/>
    <mergeCell ref="AT170:AT174"/>
    <mergeCell ref="AU170:AU174"/>
    <mergeCell ref="AT185:AT189"/>
    <mergeCell ref="AU247:AU251"/>
    <mergeCell ref="Z11:AC11"/>
    <mergeCell ref="A190:A194"/>
    <mergeCell ref="A195:A199"/>
    <mergeCell ref="B195:B199"/>
    <mergeCell ref="AN200:AN204"/>
    <mergeCell ref="AO200:AO204"/>
    <mergeCell ref="AP200:AP204"/>
    <mergeCell ref="AQ200:AQ204"/>
    <mergeCell ref="AT220:AT224"/>
    <mergeCell ref="A200:A204"/>
    <mergeCell ref="B200:B204"/>
    <mergeCell ref="C200:C204"/>
    <mergeCell ref="D200:D204"/>
    <mergeCell ref="E200:E204"/>
    <mergeCell ref="AT247:AT251"/>
    <mergeCell ref="AR247:AR251"/>
    <mergeCell ref="AS247:AS251"/>
    <mergeCell ref="AR220:AR224"/>
    <mergeCell ref="AS220:AS224"/>
    <mergeCell ref="D215:D219"/>
    <mergeCell ref="E215:E219"/>
    <mergeCell ref="B190:G194"/>
    <mergeCell ref="F195:F199"/>
    <mergeCell ref="G195:G199"/>
    <mergeCell ref="F200:F204"/>
    <mergeCell ref="G200:G204"/>
    <mergeCell ref="C195:C199"/>
    <mergeCell ref="D195:D199"/>
    <mergeCell ref="E195:E199"/>
    <mergeCell ref="F215:F219"/>
    <mergeCell ref="G215:G219"/>
    <mergeCell ref="A255:C255"/>
    <mergeCell ref="AL200:AL204"/>
    <mergeCell ref="AL215:AL219"/>
    <mergeCell ref="AM200:AM204"/>
    <mergeCell ref="AM215:AM219"/>
    <mergeCell ref="A215:A219"/>
    <mergeCell ref="B215:B219"/>
    <mergeCell ref="C215:C219"/>
    <mergeCell ref="AR200:AR204"/>
    <mergeCell ref="AS200:AS204"/>
    <mergeCell ref="AT200:AT204"/>
    <mergeCell ref="AU200:AU204"/>
    <mergeCell ref="AX200:AX204"/>
    <mergeCell ref="AY200:AY204"/>
    <mergeCell ref="AV200:AV204"/>
    <mergeCell ref="AW200:AW204"/>
    <mergeCell ref="AT215:AT219"/>
    <mergeCell ref="AU215:AU219"/>
    <mergeCell ref="AX215:AX219"/>
    <mergeCell ref="AY215:AY219"/>
    <mergeCell ref="AN215:AN219"/>
    <mergeCell ref="AO215:AO219"/>
    <mergeCell ref="AP215:AP219"/>
    <mergeCell ref="AQ215:AQ219"/>
    <mergeCell ref="AR215:AR219"/>
    <mergeCell ref="AS215:AS219"/>
    <mergeCell ref="AV11:AW11"/>
    <mergeCell ref="AV20:AV24"/>
    <mergeCell ref="AW20:AW24"/>
    <mergeCell ref="AV25:AV29"/>
    <mergeCell ref="AW25:AW29"/>
    <mergeCell ref="AT11:AU11"/>
    <mergeCell ref="AT20:AT24"/>
    <mergeCell ref="AU20:AU24"/>
    <mergeCell ref="AT25:AT29"/>
    <mergeCell ref="AU25:AU29"/>
    <mergeCell ref="AV37:AV39"/>
    <mergeCell ref="AW37:AW39"/>
    <mergeCell ref="AV40:AV44"/>
    <mergeCell ref="AW40:AW44"/>
    <mergeCell ref="AV45:AV49"/>
    <mergeCell ref="AW45:AW49"/>
    <mergeCell ref="AV50:AV54"/>
    <mergeCell ref="AW50:AW54"/>
    <mergeCell ref="AV55:AV59"/>
    <mergeCell ref="AW55:AW59"/>
    <mergeCell ref="AV60:AV64"/>
    <mergeCell ref="AW60:AW64"/>
    <mergeCell ref="AV65:AV69"/>
    <mergeCell ref="AW65:AW69"/>
    <mergeCell ref="AV70:AV74"/>
    <mergeCell ref="AW70:AW74"/>
    <mergeCell ref="AV75:AV79"/>
    <mergeCell ref="AW75:AW79"/>
    <mergeCell ref="AV80:AV84"/>
    <mergeCell ref="AW80:AW84"/>
    <mergeCell ref="AV85:AV89"/>
    <mergeCell ref="AW85:AW89"/>
    <mergeCell ref="AV90:AV94"/>
    <mergeCell ref="AW90:AW94"/>
    <mergeCell ref="AV95:AV99"/>
    <mergeCell ref="AW95:AW99"/>
    <mergeCell ref="AV103:AV104"/>
    <mergeCell ref="AW103:AW104"/>
    <mergeCell ref="AV105:AV109"/>
    <mergeCell ref="AW105:AW109"/>
    <mergeCell ref="AV110:AV114"/>
    <mergeCell ref="AW110:AW114"/>
    <mergeCell ref="AV115:AV119"/>
    <mergeCell ref="AW115:AW119"/>
    <mergeCell ref="AV120:AV124"/>
    <mergeCell ref="AW120:AW124"/>
    <mergeCell ref="AV125:AV129"/>
    <mergeCell ref="AW125:AW129"/>
    <mergeCell ref="AV130:AV134"/>
    <mergeCell ref="AW130:AW134"/>
    <mergeCell ref="AV135:AV139"/>
    <mergeCell ref="AW135:AW139"/>
    <mergeCell ref="AV140:AV144"/>
    <mergeCell ref="AW140:AW144"/>
    <mergeCell ref="AV145:AV149"/>
    <mergeCell ref="AW145:AW149"/>
    <mergeCell ref="AV150:AV154"/>
    <mergeCell ref="AW150:AW154"/>
    <mergeCell ref="AV155:AV159"/>
    <mergeCell ref="AW155:AW159"/>
    <mergeCell ref="AV160:AV164"/>
    <mergeCell ref="AW160:AW164"/>
    <mergeCell ref="AV165:AV167"/>
    <mergeCell ref="AW165:AW167"/>
    <mergeCell ref="AV168:AV169"/>
    <mergeCell ref="AW168:AW169"/>
    <mergeCell ref="AV170:AV174"/>
    <mergeCell ref="AW170:AW174"/>
    <mergeCell ref="AV185:AV189"/>
    <mergeCell ref="AW185:AW189"/>
    <mergeCell ref="AV215:AV219"/>
    <mergeCell ref="AW215:AW219"/>
    <mergeCell ref="AV220:AV224"/>
    <mergeCell ref="AW220:AW224"/>
    <mergeCell ref="AV227:AV231"/>
    <mergeCell ref="AW227:AW231"/>
    <mergeCell ref="AV232:AV236"/>
    <mergeCell ref="AW232:AW236"/>
    <mergeCell ref="AV237:AV241"/>
    <mergeCell ref="AW237:AW241"/>
    <mergeCell ref="AV242:AV246"/>
    <mergeCell ref="AW242:AW246"/>
    <mergeCell ref="AV247:AV251"/>
    <mergeCell ref="AW247:AW251"/>
    <mergeCell ref="A210:A214"/>
    <mergeCell ref="B210:B214"/>
    <mergeCell ref="C210:C214"/>
    <mergeCell ref="D210:D214"/>
    <mergeCell ref="E210:E214"/>
    <mergeCell ref="F210:F214"/>
    <mergeCell ref="G210:G214"/>
    <mergeCell ref="AL210:AL214"/>
    <mergeCell ref="AM210:AM214"/>
    <mergeCell ref="AN210:AN214"/>
    <mergeCell ref="AO210:AO214"/>
    <mergeCell ref="AP210:AP214"/>
    <mergeCell ref="AQ210:AQ214"/>
    <mergeCell ref="AR210:AR214"/>
    <mergeCell ref="AS210:AS214"/>
    <mergeCell ref="AT210:AT214"/>
    <mergeCell ref="AU210:AU214"/>
    <mergeCell ref="AV210:AV214"/>
    <mergeCell ref="AW210:AW214"/>
    <mergeCell ref="AX210:AX214"/>
    <mergeCell ref="AY210:AY214"/>
    <mergeCell ref="A205:A209"/>
    <mergeCell ref="B205:B209"/>
    <mergeCell ref="C205:C209"/>
    <mergeCell ref="D205:D209"/>
    <mergeCell ref="E205:E209"/>
    <mergeCell ref="F205:F209"/>
    <mergeCell ref="G205:G209"/>
    <mergeCell ref="AL205:AL209"/>
    <mergeCell ref="AM205:AM209"/>
    <mergeCell ref="AN205:AN209"/>
    <mergeCell ref="AO205:AO209"/>
    <mergeCell ref="AP205:AP209"/>
    <mergeCell ref="AQ205:AQ209"/>
    <mergeCell ref="AR205:AR209"/>
    <mergeCell ref="AS205:AS209"/>
    <mergeCell ref="AT205:AT209"/>
    <mergeCell ref="AU205:AU209"/>
    <mergeCell ref="AV205:AV209"/>
    <mergeCell ref="AW205:AW209"/>
    <mergeCell ref="AX205:AX209"/>
    <mergeCell ref="AY205:AY209"/>
  </mergeCells>
  <pageMargins left="0.70866141732283472" right="0.70866141732283472" top="0.74803149606299213" bottom="0.74803149606299213" header="0.31496062992125984" footer="0.31496062992125984"/>
  <pageSetup paperSize="9" scale="22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O145"/>
  <sheetViews>
    <sheetView tabSelected="1" view="pageBreakPreview" zoomScaleNormal="100" zoomScaleSheetLayoutView="100" workbookViewId="0">
      <selection activeCell="I2" sqref="I2"/>
    </sheetView>
  </sheetViews>
  <sheetFormatPr defaultRowHeight="15"/>
  <cols>
    <col min="2" max="2" width="44" customWidth="1"/>
    <col min="3" max="3" width="27" customWidth="1"/>
    <col min="4" max="4" width="14" customWidth="1"/>
    <col min="5" max="5" width="11.7109375" customWidth="1"/>
    <col min="6" max="6" width="9.140625" style="80" customWidth="1"/>
    <col min="7" max="7" width="16.140625" customWidth="1"/>
    <col min="8" max="8" width="15.42578125" customWidth="1"/>
    <col min="9" max="9" width="16" customWidth="1"/>
    <col min="10" max="10" width="15.28515625" customWidth="1"/>
    <col min="11" max="11" width="12.7109375" customWidth="1"/>
    <col min="12" max="12" width="10.85546875" customWidth="1"/>
    <col min="13" max="13" width="12" customWidth="1"/>
    <col min="14" max="14" width="19" customWidth="1"/>
  </cols>
  <sheetData>
    <row r="1" spans="1:14" s="2" customFormat="1" ht="54.75" customHeight="1">
      <c r="F1" s="40"/>
      <c r="I1" s="256" t="s">
        <v>258</v>
      </c>
      <c r="J1" s="257"/>
      <c r="K1" s="257"/>
      <c r="L1" s="257"/>
      <c r="M1" s="257"/>
      <c r="N1" s="257"/>
    </row>
    <row r="2" spans="1:14">
      <c r="F2" s="40"/>
    </row>
    <row r="3" spans="1:14" ht="18.75">
      <c r="B3" s="253" t="s">
        <v>38</v>
      </c>
      <c r="C3" s="253"/>
      <c r="D3" s="253"/>
      <c r="E3" s="253"/>
      <c r="F3" s="253"/>
      <c r="G3" s="253"/>
      <c r="H3" s="253"/>
      <c r="I3" s="253"/>
      <c r="J3" s="253"/>
      <c r="K3" s="253"/>
      <c r="L3" s="253"/>
    </row>
    <row r="4" spans="1:14" ht="18.75">
      <c r="B4" s="253" t="s">
        <v>45</v>
      </c>
      <c r="C4" s="253"/>
      <c r="D4" s="253"/>
      <c r="E4" s="253"/>
      <c r="F4" s="253"/>
      <c r="G4" s="253"/>
      <c r="H4" s="253"/>
      <c r="I4" s="253"/>
      <c r="J4" s="253"/>
      <c r="K4" s="253"/>
      <c r="L4" s="253"/>
    </row>
    <row r="5" spans="1:14" ht="18.75">
      <c r="B5" s="254" t="s">
        <v>76</v>
      </c>
      <c r="C5" s="254"/>
      <c r="D5" s="254"/>
      <c r="E5" s="254"/>
      <c r="F5" s="254"/>
      <c r="G5" s="254"/>
      <c r="H5" s="254"/>
      <c r="I5" s="254"/>
      <c r="J5" s="254"/>
      <c r="K5" s="254"/>
      <c r="L5" s="254"/>
    </row>
    <row r="6" spans="1:14">
      <c r="B6" s="255" t="s">
        <v>39</v>
      </c>
      <c r="C6" s="255"/>
      <c r="D6" s="255"/>
      <c r="E6" s="255"/>
      <c r="F6" s="255"/>
      <c r="G6" s="255"/>
      <c r="H6" s="255"/>
      <c r="I6" s="255"/>
      <c r="J6" s="255"/>
      <c r="K6" s="255"/>
      <c r="L6" s="255"/>
    </row>
    <row r="7" spans="1:14" ht="18.75">
      <c r="B7" s="253" t="s">
        <v>256</v>
      </c>
      <c r="C7" s="253"/>
      <c r="D7" s="253"/>
      <c r="E7" s="253"/>
      <c r="F7" s="253"/>
      <c r="G7" s="253"/>
      <c r="H7" s="253"/>
      <c r="I7" s="253"/>
      <c r="J7" s="253"/>
      <c r="K7" s="253"/>
      <c r="L7" s="253"/>
    </row>
    <row r="8" spans="1:14" ht="18.75">
      <c r="B8" s="1"/>
      <c r="C8" s="1"/>
      <c r="D8" s="1"/>
      <c r="E8" s="1"/>
      <c r="F8" s="79"/>
      <c r="G8" s="1"/>
      <c r="H8" s="1"/>
      <c r="I8" s="1"/>
      <c r="J8" s="1"/>
      <c r="K8" s="1"/>
      <c r="L8" s="1"/>
    </row>
    <row r="9" spans="1:14" ht="18.75">
      <c r="B9" s="253" t="s">
        <v>41</v>
      </c>
      <c r="C9" s="253"/>
      <c r="D9" s="253"/>
      <c r="E9" s="253"/>
      <c r="F9" s="253"/>
      <c r="G9" s="253"/>
      <c r="H9" s="253"/>
      <c r="I9" s="253"/>
      <c r="J9" s="253"/>
      <c r="K9" s="253"/>
      <c r="L9" s="253"/>
    </row>
    <row r="10" spans="1:14" ht="18.75">
      <c r="B10" s="253" t="s">
        <v>40</v>
      </c>
      <c r="C10" s="253"/>
      <c r="D10" s="253"/>
      <c r="E10" s="253"/>
      <c r="F10" s="253"/>
      <c r="G10" s="253"/>
      <c r="H10" s="253"/>
      <c r="I10" s="253"/>
      <c r="J10" s="253"/>
      <c r="K10" s="253"/>
      <c r="L10" s="253"/>
    </row>
    <row r="11" spans="1:14">
      <c r="F11" s="40"/>
    </row>
    <row r="12" spans="1:14">
      <c r="F12" s="40"/>
    </row>
    <row r="13" spans="1:14">
      <c r="A13" s="236" t="s">
        <v>0</v>
      </c>
      <c r="B13" s="236" t="s">
        <v>25</v>
      </c>
      <c r="C13" s="236" t="s">
        <v>26</v>
      </c>
      <c r="D13" s="236"/>
      <c r="E13" s="236"/>
      <c r="F13" s="236"/>
      <c r="G13" s="236" t="s">
        <v>67</v>
      </c>
      <c r="H13" s="236" t="s">
        <v>27</v>
      </c>
      <c r="I13" s="236"/>
      <c r="J13" s="236"/>
      <c r="K13" s="236"/>
      <c r="L13" s="236" t="s">
        <v>68</v>
      </c>
      <c r="M13" s="236" t="s">
        <v>69</v>
      </c>
      <c r="N13" s="236" t="s">
        <v>28</v>
      </c>
    </row>
    <row r="14" spans="1:14">
      <c r="A14" s="236"/>
      <c r="B14" s="236"/>
      <c r="C14" s="236" t="s">
        <v>12</v>
      </c>
      <c r="D14" s="236" t="s">
        <v>2</v>
      </c>
      <c r="E14" s="236" t="s">
        <v>13</v>
      </c>
      <c r="F14" s="236"/>
      <c r="G14" s="236"/>
      <c r="H14" s="236"/>
      <c r="I14" s="236"/>
      <c r="J14" s="236"/>
      <c r="K14" s="236"/>
      <c r="L14" s="236"/>
      <c r="M14" s="236"/>
      <c r="N14" s="236"/>
    </row>
    <row r="15" spans="1:14" ht="142.5" customHeight="1">
      <c r="A15" s="236"/>
      <c r="B15" s="236"/>
      <c r="C15" s="236"/>
      <c r="D15" s="236"/>
      <c r="E15" s="6" t="s">
        <v>3</v>
      </c>
      <c r="F15" s="67" t="s">
        <v>4</v>
      </c>
      <c r="G15" s="236"/>
      <c r="H15" s="6" t="s">
        <v>3</v>
      </c>
      <c r="I15" s="6" t="s">
        <v>29</v>
      </c>
      <c r="J15" s="6" t="s">
        <v>4</v>
      </c>
      <c r="K15" s="6" t="s">
        <v>30</v>
      </c>
      <c r="L15" s="236"/>
      <c r="M15" s="236"/>
      <c r="N15" s="236"/>
    </row>
    <row r="16" spans="1:14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68">
        <v>6</v>
      </c>
      <c r="G16" s="7">
        <v>7</v>
      </c>
      <c r="H16" s="7">
        <v>8</v>
      </c>
      <c r="I16" s="7">
        <v>9</v>
      </c>
      <c r="J16" s="7">
        <v>10</v>
      </c>
      <c r="K16" s="7">
        <v>11</v>
      </c>
      <c r="L16" s="7">
        <v>12</v>
      </c>
      <c r="M16" s="7">
        <v>13</v>
      </c>
      <c r="N16" s="7">
        <v>14</v>
      </c>
    </row>
    <row r="17" spans="1:14">
      <c r="A17" s="226" t="s">
        <v>78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  <c r="N17" s="226"/>
    </row>
    <row r="18" spans="1:14" ht="15" customHeight="1">
      <c r="A18" s="216" t="s">
        <v>85</v>
      </c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8"/>
    </row>
    <row r="19" spans="1:14" ht="15" customHeight="1">
      <c r="A19" s="207" t="s">
        <v>31</v>
      </c>
      <c r="B19" s="208"/>
      <c r="C19" s="208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9"/>
    </row>
    <row r="20" spans="1:14" ht="51" customHeight="1">
      <c r="A20" s="230"/>
      <c r="B20" s="230" t="str">
        <f>прил.8!B30</f>
        <v>Мероприятие 1 : Организация участия и проведения фестивалей, конкурсов, выставок, мероприятий и иных творческих проектов муниципальными культурно-досуговыми учреждениями</v>
      </c>
      <c r="C20" s="19" t="str">
        <f>прил.8!AL30</f>
        <v>увеличить число платных посещений учреждений культурно-досугового типа</v>
      </c>
      <c r="D20" s="18" t="str">
        <f>прил.8!AM30</f>
        <v>чел.</v>
      </c>
      <c r="E20" s="89">
        <f>прил.8!AX30</f>
        <v>50322</v>
      </c>
      <c r="F20" s="89">
        <f>прил.8!AY30</f>
        <v>16919</v>
      </c>
      <c r="G20" s="24">
        <f>F20/E20</f>
        <v>0.33621477683716866</v>
      </c>
      <c r="H20" s="227">
        <f>прил.8!AH30</f>
        <v>7643477.6200000001</v>
      </c>
      <c r="I20" s="227">
        <f>прил.8!AI30</f>
        <v>0</v>
      </c>
      <c r="J20" s="227">
        <f>прил.8!AJ30</f>
        <v>7602474.2999999998</v>
      </c>
      <c r="K20" s="227">
        <v>0</v>
      </c>
      <c r="L20" s="227">
        <f>J20/H20</f>
        <v>0.99463551513610626</v>
      </c>
      <c r="M20" s="220">
        <f>(G20+G21+G22+G23+G24)/5/L20</f>
        <v>1.2284011156115535</v>
      </c>
      <c r="N20" s="230" t="s">
        <v>21</v>
      </c>
    </row>
    <row r="21" spans="1:14" s="2" customFormat="1" ht="38.25">
      <c r="A21" s="231"/>
      <c r="B21" s="231"/>
      <c r="C21" s="19" t="str">
        <f>прил.8!AL31</f>
        <v>обеспечить долю обращений, жалоб потребителей, по которым приняты меры</v>
      </c>
      <c r="D21" s="18" t="str">
        <f>прил.8!AM31</f>
        <v>%</v>
      </c>
      <c r="E21" s="20">
        <f>прил.8!AX31</f>
        <v>100</v>
      </c>
      <c r="F21" s="20">
        <f>прил.8!AY31</f>
        <v>100</v>
      </c>
      <c r="G21" s="24">
        <f t="shared" ref="G21:G28" si="0">F21/E21</f>
        <v>1</v>
      </c>
      <c r="H21" s="228"/>
      <c r="I21" s="228"/>
      <c r="J21" s="228"/>
      <c r="K21" s="228"/>
      <c r="L21" s="228"/>
      <c r="M21" s="221"/>
      <c r="N21" s="231"/>
    </row>
    <row r="22" spans="1:14" s="2" customFormat="1" ht="38.25">
      <c r="A22" s="231"/>
      <c r="B22" s="231"/>
      <c r="C22" s="19" t="str">
        <f>прил.8!AL32</f>
        <v>обеспечить долю музейных предметов и музейных коллекций, подлежащих учету</v>
      </c>
      <c r="D22" s="18" t="str">
        <f>прил.8!AM32</f>
        <v>%</v>
      </c>
      <c r="E22" s="20">
        <f>прил.8!AX32</f>
        <v>95</v>
      </c>
      <c r="F22" s="20">
        <f>прил.8!AY32</f>
        <v>100</v>
      </c>
      <c r="G22" s="24">
        <f t="shared" si="0"/>
        <v>1.0526315789473684</v>
      </c>
      <c r="H22" s="228"/>
      <c r="I22" s="228"/>
      <c r="J22" s="228"/>
      <c r="K22" s="228"/>
      <c r="L22" s="228"/>
      <c r="M22" s="221"/>
      <c r="N22" s="231"/>
    </row>
    <row r="23" spans="1:14" s="2" customFormat="1" ht="51">
      <c r="A23" s="231"/>
      <c r="B23" s="231"/>
      <c r="C23" s="19" t="str">
        <f>прил.8!AL33</f>
        <v>обеспечить количество предметов, которые поступят в отчетном году в музеи Азовского района</v>
      </c>
      <c r="D23" s="18" t="str">
        <f>прил.8!AM33</f>
        <v>ед.</v>
      </c>
      <c r="E23" s="20">
        <f>прил.8!AX33</f>
        <v>10</v>
      </c>
      <c r="F23" s="20">
        <f>прил.8!AY33</f>
        <v>28</v>
      </c>
      <c r="G23" s="24">
        <f t="shared" si="0"/>
        <v>2.8</v>
      </c>
      <c r="H23" s="228"/>
      <c r="I23" s="228"/>
      <c r="J23" s="228"/>
      <c r="K23" s="228"/>
      <c r="L23" s="228"/>
      <c r="M23" s="221"/>
      <c r="N23" s="231"/>
    </row>
    <row r="24" spans="1:14" s="2" customFormat="1" ht="38.25">
      <c r="A24" s="232"/>
      <c r="B24" s="232"/>
      <c r="C24" s="19" t="str">
        <f>прил.8!AL34</f>
        <v>увеличить долю музейных предметов,  внесенных в электронный каталог</v>
      </c>
      <c r="D24" s="18" t="str">
        <f>прил.8!AM34</f>
        <v>%</v>
      </c>
      <c r="E24" s="20">
        <f>прил.8!AX34</f>
        <v>95</v>
      </c>
      <c r="F24" s="20">
        <f>прил.8!AY34</f>
        <v>87.42</v>
      </c>
      <c r="G24" s="24">
        <f t="shared" si="0"/>
        <v>0.92021052631578948</v>
      </c>
      <c r="H24" s="229"/>
      <c r="I24" s="229"/>
      <c r="J24" s="229"/>
      <c r="K24" s="229"/>
      <c r="L24" s="229"/>
      <c r="M24" s="222"/>
      <c r="N24" s="232"/>
    </row>
    <row r="25" spans="1:14" ht="38.25" customHeight="1">
      <c r="A25" s="230"/>
      <c r="B25" s="230" t="str">
        <f>прил.8!B35</f>
        <v>Мероприятие 2 :Создание условий для организации досуга и обеспечения жителей сельских поселений Азовского немецкого национального муниципального района Омской области услугами организаций культуры</v>
      </c>
      <c r="C25" s="3" t="str">
        <f>прил.8!AL35</f>
        <v>обеспечить число коллективов, имеющих звание «народный» («образцовый»)</v>
      </c>
      <c r="D25" s="17" t="str">
        <f>прил.8!AM35</f>
        <v>ед.</v>
      </c>
      <c r="E25" s="20">
        <f>прил.8!AX35</f>
        <v>19</v>
      </c>
      <c r="F25" s="20">
        <f>прил.8!AY35</f>
        <v>17</v>
      </c>
      <c r="G25" s="24">
        <f t="shared" si="0"/>
        <v>0.89473684210526316</v>
      </c>
      <c r="H25" s="227">
        <f>прил.8!AH35</f>
        <v>0</v>
      </c>
      <c r="I25" s="227">
        <f>прил.8!AI35</f>
        <v>0</v>
      </c>
      <c r="J25" s="227">
        <f>прил.8!AJ35</f>
        <v>0</v>
      </c>
      <c r="K25" s="227">
        <f>прил.8!AK35</f>
        <v>0</v>
      </c>
      <c r="L25" s="227">
        <v>0</v>
      </c>
      <c r="M25" s="220">
        <v>0</v>
      </c>
      <c r="N25" s="230" t="s">
        <v>21</v>
      </c>
    </row>
    <row r="26" spans="1:14" s="2" customFormat="1" ht="63.75">
      <c r="A26" s="231"/>
      <c r="B26" s="231"/>
      <c r="C26" s="17" t="str">
        <f>прил.8!AL36</f>
        <v>увеличить долю потребителей, удовлетворенных качеством и доступностью услуги (работы) учреждений культурно-досугового типа</v>
      </c>
      <c r="D26" s="17" t="str">
        <f>прил.8!AM36</f>
        <v>%</v>
      </c>
      <c r="E26" s="20">
        <f>прил.8!AX36</f>
        <v>77</v>
      </c>
      <c r="F26" s="20">
        <f>прил.8!AY36</f>
        <v>95.61</v>
      </c>
      <c r="G26" s="24">
        <f t="shared" si="0"/>
        <v>1.2416883116883117</v>
      </c>
      <c r="H26" s="228"/>
      <c r="I26" s="228"/>
      <c r="J26" s="228"/>
      <c r="K26" s="228"/>
      <c r="L26" s="228"/>
      <c r="M26" s="221"/>
      <c r="N26" s="231"/>
    </row>
    <row r="27" spans="1:14" s="2" customFormat="1" ht="25.5">
      <c r="A27" s="232"/>
      <c r="B27" s="232"/>
      <c r="C27" s="17" t="str">
        <f>прил.8!AL37</f>
        <v>обеспечить количество клубных формирований</v>
      </c>
      <c r="D27" s="17" t="str">
        <f>прил.8!AM37</f>
        <v>ед.</v>
      </c>
      <c r="E27" s="20">
        <f>прил.8!AX37</f>
        <v>397</v>
      </c>
      <c r="F27" s="20">
        <f>прил.8!AY37</f>
        <v>351</v>
      </c>
      <c r="G27" s="24">
        <f t="shared" si="0"/>
        <v>0.88413098236775822</v>
      </c>
      <c r="H27" s="229"/>
      <c r="I27" s="229"/>
      <c r="J27" s="229"/>
      <c r="K27" s="229"/>
      <c r="L27" s="229"/>
      <c r="M27" s="222"/>
      <c r="N27" s="232"/>
    </row>
    <row r="28" spans="1:14" ht="144.75" customHeight="1">
      <c r="A28" s="17"/>
      <c r="B28" s="17" t="str">
        <f>прил.8!B40</f>
        <v>Мероприятие 3 :Содействие в оказании муниципальных услуг учреждениями Азовского немецкого национального муниципального района Омской области в сфере культуры в части выплаты заработной платы работникам муниципальных учреждений</v>
      </c>
      <c r="C28" s="3" t="str">
        <f>прил.8!AL40</f>
        <v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v>
      </c>
      <c r="D28" s="17" t="str">
        <f>прил.8!AM40</f>
        <v>%</v>
      </c>
      <c r="E28" s="20">
        <f>прил.8!AX40</f>
        <v>81.739999999999995</v>
      </c>
      <c r="F28" s="20">
        <f>прил.8!AY40</f>
        <v>80.709999999999994</v>
      </c>
      <c r="G28" s="24">
        <f t="shared" si="0"/>
        <v>0.98739907022265716</v>
      </c>
      <c r="H28" s="9">
        <f>прил.8!AH40</f>
        <v>56661591.659999996</v>
      </c>
      <c r="I28" s="9">
        <f>прил.8!AI40</f>
        <v>0</v>
      </c>
      <c r="J28" s="9">
        <f>прил.8!AJ40</f>
        <v>56661591.659999996</v>
      </c>
      <c r="K28" s="9">
        <v>0</v>
      </c>
      <c r="L28" s="9">
        <f>(J28-I28+K28)/(H28-I28)</f>
        <v>1</v>
      </c>
      <c r="M28" s="22">
        <f>G28/L28</f>
        <v>0.98739907022265716</v>
      </c>
      <c r="N28" s="6" t="s">
        <v>21</v>
      </c>
    </row>
    <row r="29" spans="1:14" s="2" customFormat="1" ht="38.25" hidden="1">
      <c r="A29" s="17"/>
      <c r="B29" s="4" t="str">
        <f>прил.8!B45</f>
        <v>Мероприятие 4 :Сохранение, возрождение и развитие народных художественных промыслов и ремесел</v>
      </c>
      <c r="C29" s="3" t="str">
        <f>прил.8!AL45</f>
        <v>обеспечить число мастеров прикладников, получивших поддержку</v>
      </c>
      <c r="D29" s="17" t="str">
        <f>прил.8!AM45</f>
        <v>чел.</v>
      </c>
      <c r="E29" s="17">
        <f>прил.8!AX45</f>
        <v>0</v>
      </c>
      <c r="F29" s="81">
        <f>прил.8!AY45</f>
        <v>0</v>
      </c>
      <c r="G29" s="6">
        <v>0</v>
      </c>
      <c r="H29" s="9">
        <f>прил.8!AH45</f>
        <v>0</v>
      </c>
      <c r="I29" s="9">
        <f>прил.8!AI45</f>
        <v>0</v>
      </c>
      <c r="J29" s="9">
        <f>прил.8!AJ45</f>
        <v>0</v>
      </c>
      <c r="K29" s="9">
        <f>прил.8!AK45</f>
        <v>0</v>
      </c>
      <c r="L29" s="6">
        <v>0</v>
      </c>
      <c r="M29" s="6">
        <v>0</v>
      </c>
      <c r="N29" s="6" t="s">
        <v>21</v>
      </c>
    </row>
    <row r="30" spans="1:14" s="2" customFormat="1" ht="51" hidden="1">
      <c r="A30" s="17"/>
      <c r="B30" s="4" t="str">
        <f>прил.8!B50</f>
        <v>Мероприятие 5 : Проведение мероприятий в сфере культуры для лиц с ограниченными возможностями</v>
      </c>
      <c r="C30" s="17" t="str">
        <f>прил.8!AL50</f>
        <v>Количество проведенных мероприятий для лиц с ограниченными возможностями</v>
      </c>
      <c r="D30" s="17" t="str">
        <f>прил.8!AM50</f>
        <v>ед.</v>
      </c>
      <c r="E30" s="17">
        <f>прил.8!AX50</f>
        <v>0</v>
      </c>
      <c r="F30" s="82">
        <f>прил.8!AY50</f>
        <v>0</v>
      </c>
      <c r="G30" s="15">
        <v>0</v>
      </c>
      <c r="H30" s="9">
        <f>прил.8!AH50</f>
        <v>0</v>
      </c>
      <c r="I30" s="9">
        <f>прил.8!AI50</f>
        <v>0</v>
      </c>
      <c r="J30" s="9">
        <f>прил.8!AJ50</f>
        <v>0</v>
      </c>
      <c r="K30" s="9">
        <f>прил.8!AK50</f>
        <v>0</v>
      </c>
      <c r="L30" s="22">
        <v>0</v>
      </c>
      <c r="M30" s="15">
        <v>0</v>
      </c>
      <c r="N30" s="15" t="s">
        <v>21</v>
      </c>
    </row>
    <row r="31" spans="1:14">
      <c r="A31" s="4"/>
      <c r="B31" s="4"/>
      <c r="C31" s="10"/>
      <c r="D31" s="7" t="s">
        <v>21</v>
      </c>
      <c r="E31" s="7" t="s">
        <v>21</v>
      </c>
      <c r="F31" s="68" t="s">
        <v>21</v>
      </c>
      <c r="G31" s="6"/>
      <c r="H31" s="9">
        <f>SUM(H20:H30)</f>
        <v>64305069.279999994</v>
      </c>
      <c r="I31" s="9">
        <f>SUM(I20:I30)</f>
        <v>0</v>
      </c>
      <c r="J31" s="9">
        <f>SUM(J20:J30)</f>
        <v>64264065.959999993</v>
      </c>
      <c r="K31" s="9">
        <f>SUM(K20:K30)</f>
        <v>0</v>
      </c>
      <c r="L31" s="6"/>
      <c r="M31" s="6"/>
      <c r="N31" s="7" t="s">
        <v>21</v>
      </c>
    </row>
    <row r="32" spans="1:14" s="29" customFormat="1">
      <c r="A32" s="33"/>
      <c r="B32" s="33"/>
      <c r="C32" s="33"/>
      <c r="D32" s="34"/>
      <c r="E32" s="34"/>
      <c r="F32" s="67"/>
      <c r="G32" s="34"/>
      <c r="H32" s="34"/>
      <c r="I32" s="34"/>
      <c r="J32" s="34"/>
      <c r="K32" s="34"/>
      <c r="L32" s="34"/>
      <c r="M32" s="34"/>
      <c r="N32" s="35"/>
    </row>
    <row r="33" spans="1:15" s="29" customFormat="1" ht="15" customHeight="1">
      <c r="A33" s="210" t="s">
        <v>32</v>
      </c>
      <c r="B33" s="211"/>
      <c r="C33" s="211"/>
      <c r="D33" s="211"/>
      <c r="E33" s="211"/>
      <c r="F33" s="211"/>
      <c r="G33" s="211"/>
      <c r="H33" s="211"/>
      <c r="I33" s="211"/>
      <c r="J33" s="211"/>
      <c r="K33" s="211"/>
      <c r="L33" s="211"/>
      <c r="M33" s="211"/>
      <c r="N33" s="212"/>
    </row>
    <row r="34" spans="1:15" s="29" customFormat="1">
      <c r="A34" s="33"/>
      <c r="B34" s="33" t="s">
        <v>33</v>
      </c>
      <c r="C34" s="36" t="s">
        <v>34</v>
      </c>
      <c r="D34" s="34"/>
      <c r="E34" s="34"/>
      <c r="F34" s="67"/>
      <c r="G34" s="34"/>
      <c r="H34" s="34"/>
      <c r="I34" s="34"/>
      <c r="J34" s="34"/>
      <c r="K34" s="34"/>
      <c r="L34" s="34"/>
      <c r="M34" s="34" t="s">
        <v>21</v>
      </c>
      <c r="N34" s="34" t="s">
        <v>21</v>
      </c>
    </row>
    <row r="35" spans="1:15" s="5" customFormat="1">
      <c r="A35" s="213" t="s">
        <v>35</v>
      </c>
      <c r="B35" s="214"/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5"/>
      <c r="N35" s="28">
        <f>(M20+M25+M28+M29+M30)/2*100</f>
        <v>110.79000929171055</v>
      </c>
    </row>
    <row r="36" spans="1:15" s="5" customFormat="1">
      <c r="A36" s="226" t="s">
        <v>111</v>
      </c>
      <c r="B36" s="226"/>
      <c r="C36" s="226"/>
      <c r="D36" s="226"/>
      <c r="E36" s="226"/>
      <c r="F36" s="226"/>
      <c r="G36" s="226"/>
      <c r="H36" s="226"/>
      <c r="I36" s="226"/>
      <c r="J36" s="226"/>
      <c r="K36" s="226"/>
      <c r="L36" s="226"/>
      <c r="M36" s="226"/>
      <c r="N36" s="226"/>
    </row>
    <row r="37" spans="1:15" s="5" customFormat="1">
      <c r="A37" s="249" t="s">
        <v>31</v>
      </c>
      <c r="B37" s="249"/>
      <c r="C37" s="249"/>
      <c r="D37" s="249"/>
      <c r="E37" s="249"/>
      <c r="F37" s="249"/>
      <c r="G37" s="249"/>
      <c r="H37" s="249"/>
      <c r="I37" s="249"/>
      <c r="J37" s="249"/>
      <c r="K37" s="249"/>
      <c r="L37" s="249"/>
      <c r="M37" s="249"/>
      <c r="N37" s="249"/>
    </row>
    <row r="38" spans="1:15" s="5" customFormat="1" ht="40.5" customHeight="1">
      <c r="A38" s="3"/>
      <c r="B38" s="3" t="str">
        <f>прил.8!B65</f>
        <v>Мероприятие 1 : Организация библиотечного обслуживания населения</v>
      </c>
      <c r="C38" s="3" t="str">
        <f>прил.8!AL65</f>
        <v>обеспечить долю обращений, жалоб потребителей, по которым приняты меры</v>
      </c>
      <c r="D38" s="6" t="str">
        <f>прил.8!AM65</f>
        <v>%</v>
      </c>
      <c r="E38" s="6">
        <f>прил.8!AX65</f>
        <v>100</v>
      </c>
      <c r="F38" s="88">
        <f>прил.8!AY65</f>
        <v>100</v>
      </c>
      <c r="G38" s="6">
        <f>F38/E38</f>
        <v>1</v>
      </c>
      <c r="H38" s="9">
        <f>прил.8!AH65</f>
        <v>871878.43</v>
      </c>
      <c r="I38" s="9">
        <f>прил.8!AI65</f>
        <v>0</v>
      </c>
      <c r="J38" s="9">
        <f>прил.8!AJ65</f>
        <v>836872.57</v>
      </c>
      <c r="K38" s="9">
        <v>0</v>
      </c>
      <c r="L38" s="22">
        <f>J38/H38</f>
        <v>0.95985006762926783</v>
      </c>
      <c r="M38" s="22">
        <f>G38/L38</f>
        <v>1.0418293791132385</v>
      </c>
      <c r="N38" s="6" t="s">
        <v>21</v>
      </c>
    </row>
    <row r="39" spans="1:15" s="5" customFormat="1" ht="38.25" hidden="1">
      <c r="A39" s="17"/>
      <c r="B39" s="4" t="str">
        <f>прил.8!B70</f>
        <v>Мероприятие 2 : Комплектование книжных фондов библиотек муниципальных образований Омской области</v>
      </c>
      <c r="C39" s="17" t="str">
        <f>прил.8!AL70</f>
        <v>увеличить обновляемость библиотечного фонда</v>
      </c>
      <c r="D39" s="15" t="str">
        <f>прил.8!AM70</f>
        <v>%</v>
      </c>
      <c r="E39" s="15">
        <f>прил.8!AX70</f>
        <v>2.2999999999999998</v>
      </c>
      <c r="F39" s="88">
        <f>прил.8!AY70</f>
        <v>2.1</v>
      </c>
      <c r="G39" s="22">
        <f>F39/E39</f>
        <v>0.91304347826086962</v>
      </c>
      <c r="H39" s="9">
        <f>прил.8!AH70</f>
        <v>0</v>
      </c>
      <c r="I39" s="9">
        <f>прил.8!AI70</f>
        <v>0</v>
      </c>
      <c r="J39" s="9">
        <f>прил.8!AJ70</f>
        <v>0</v>
      </c>
      <c r="K39" s="9">
        <f>прил.8!AK70</f>
        <v>0</v>
      </c>
      <c r="L39" s="22">
        <v>1</v>
      </c>
      <c r="M39" s="34">
        <v>0</v>
      </c>
      <c r="N39" s="34" t="s">
        <v>21</v>
      </c>
      <c r="O39" s="58"/>
    </row>
    <row r="40" spans="1:15" s="5" customFormat="1" ht="38.25" hidden="1">
      <c r="A40" s="17"/>
      <c r="B40" s="4" t="str">
        <f>прил.8!B75</f>
        <v>Мероприятие 3 : Модернизация сельских библиотек</v>
      </c>
      <c r="C40" s="17" t="str">
        <f>прил.8!AL75</f>
        <v>увеличить коэффициент активности пользования библиотекой</v>
      </c>
      <c r="D40" s="15" t="str">
        <f>прил.8!AM75</f>
        <v>ед</v>
      </c>
      <c r="E40" s="15">
        <f>прил.8!AX75</f>
        <v>11.7</v>
      </c>
      <c r="F40" s="88">
        <f>прил.8!AY75</f>
        <v>11.9</v>
      </c>
      <c r="G40" s="22">
        <f>F40/E40</f>
        <v>1.0170940170940173</v>
      </c>
      <c r="H40" s="9">
        <f>прил.8!AH75</f>
        <v>0</v>
      </c>
      <c r="I40" s="9">
        <f>прил.8!AI75</f>
        <v>0</v>
      </c>
      <c r="J40" s="9">
        <f>прил.8!AJ75</f>
        <v>0</v>
      </c>
      <c r="K40" s="9">
        <f>прил.8!AK75</f>
        <v>0</v>
      </c>
      <c r="L40" s="22">
        <v>1</v>
      </c>
      <c r="M40" s="34">
        <v>0</v>
      </c>
      <c r="N40" s="34" t="s">
        <v>21</v>
      </c>
      <c r="O40" s="58"/>
    </row>
    <row r="41" spans="1:15" s="5" customFormat="1" ht="89.25" hidden="1">
      <c r="A41" s="17"/>
      <c r="B41" s="4" t="str">
        <f>прил.8!B80</f>
        <v>Мероприятие 4: Поддержка отрасли культуры (выплата денежного поощрения лучшим муниципальным учреждениям культуры, находящимся на территориях сельских поселений Азовского немецкого национального муниципального района Омской области, и их работникам)</v>
      </c>
      <c r="C41" s="17" t="str">
        <f>прил.8!AL80</f>
        <v>количество посещений организаций культуры по отношению к уровню 2010 года</v>
      </c>
      <c r="D41" s="15" t="str">
        <f>прил.8!AM80</f>
        <v>%</v>
      </c>
      <c r="E41" s="15" t="str">
        <f>прил.8!AX80</f>
        <v>-</v>
      </c>
      <c r="F41" s="67"/>
      <c r="G41" s="22">
        <v>0</v>
      </c>
      <c r="H41" s="9">
        <f>прил.8!AH80</f>
        <v>0</v>
      </c>
      <c r="I41" s="9">
        <f>прил.8!AI80</f>
        <v>0</v>
      </c>
      <c r="J41" s="9">
        <f>прил.8!AJ80</f>
        <v>0</v>
      </c>
      <c r="K41" s="9">
        <f>прил.8!AK80</f>
        <v>0</v>
      </c>
      <c r="L41" s="22">
        <v>0</v>
      </c>
      <c r="M41" s="22">
        <v>0</v>
      </c>
      <c r="N41" s="53" t="s">
        <v>21</v>
      </c>
    </row>
    <row r="42" spans="1:15" s="5" customFormat="1" ht="63.75">
      <c r="A42" s="17"/>
      <c r="B42" s="4" t="str">
        <f>прил.8!B85</f>
        <v>Мероприятие 5: Государственная поддержка отрасли культуры за счет средств резервного фонда Правительства российской Федерации (комплектование книжных фондов библиотек муниципальных образований Омской области)</v>
      </c>
      <c r="C42" s="17" t="str">
        <f>прил.8!AL85</f>
        <v>Обновляемость книжных фондов общедоступных(публичных) библиотек муниципальных образований Омской области</v>
      </c>
      <c r="D42" s="53" t="str">
        <f>прил.8!AM85</f>
        <v>%</v>
      </c>
      <c r="E42" s="53">
        <f>прил.8!AX85</f>
        <v>2</v>
      </c>
      <c r="F42" s="88">
        <f>прил.8!AY85</f>
        <v>2</v>
      </c>
      <c r="G42" s="22">
        <f>F42/E42</f>
        <v>1</v>
      </c>
      <c r="H42" s="9">
        <f>прил.8!AH85</f>
        <v>152933.67000000001</v>
      </c>
      <c r="I42" s="9">
        <f>прил.8!AI85</f>
        <v>0</v>
      </c>
      <c r="J42" s="9">
        <f>прил.8!AJ85</f>
        <v>152933.67000000001</v>
      </c>
      <c r="K42" s="9">
        <f>прил.8!AK85</f>
        <v>0</v>
      </c>
      <c r="L42" s="22">
        <f>J42/H42</f>
        <v>1</v>
      </c>
      <c r="M42" s="22">
        <f>G42/L42</f>
        <v>1</v>
      </c>
      <c r="N42" s="53" t="s">
        <v>21</v>
      </c>
    </row>
    <row r="43" spans="1:15">
      <c r="A43" s="3"/>
      <c r="B43" s="4"/>
      <c r="C43" s="10"/>
      <c r="D43" s="7" t="s">
        <v>21</v>
      </c>
      <c r="E43" s="7" t="s">
        <v>21</v>
      </c>
      <c r="F43" s="68" t="s">
        <v>21</v>
      </c>
      <c r="G43" s="6"/>
      <c r="H43" s="9">
        <f>SUM(H38:H42)</f>
        <v>1024812.1000000001</v>
      </c>
      <c r="I43" s="9">
        <f>SUM(I38:I42)</f>
        <v>0</v>
      </c>
      <c r="J43" s="9">
        <f>SUM(J38:J42)</f>
        <v>989806.24</v>
      </c>
      <c r="K43" s="9">
        <f>SUM(K38:K42)</f>
        <v>0</v>
      </c>
      <c r="L43" s="6"/>
      <c r="M43" s="6"/>
      <c r="N43" s="7" t="s">
        <v>21</v>
      </c>
    </row>
    <row r="44" spans="1:15">
      <c r="A44" s="3"/>
      <c r="B44" s="3"/>
      <c r="C44" s="3"/>
      <c r="D44" s="6"/>
      <c r="E44" s="6"/>
      <c r="F44" s="67"/>
      <c r="G44" s="6"/>
      <c r="H44" s="6"/>
      <c r="I44" s="6"/>
      <c r="J44" s="6"/>
      <c r="K44" s="6"/>
      <c r="L44" s="6"/>
      <c r="M44" s="6"/>
      <c r="N44" s="7"/>
    </row>
    <row r="45" spans="1:15" ht="15.75" customHeight="1">
      <c r="A45" s="236" t="s">
        <v>32</v>
      </c>
      <c r="B45" s="236"/>
      <c r="C45" s="236"/>
      <c r="D45" s="236"/>
      <c r="E45" s="236"/>
      <c r="F45" s="236"/>
      <c r="G45" s="236"/>
      <c r="H45" s="236"/>
      <c r="I45" s="236"/>
      <c r="J45" s="236"/>
      <c r="K45" s="236"/>
      <c r="L45" s="236"/>
      <c r="M45" s="236"/>
      <c r="N45" s="236"/>
    </row>
    <row r="46" spans="1:15">
      <c r="A46" s="3"/>
      <c r="B46" s="3" t="s">
        <v>33</v>
      </c>
      <c r="C46" s="8" t="s">
        <v>34</v>
      </c>
      <c r="D46" s="6"/>
      <c r="E46" s="6"/>
      <c r="F46" s="67"/>
      <c r="G46" s="6"/>
      <c r="H46" s="6"/>
      <c r="I46" s="6"/>
      <c r="J46" s="6"/>
      <c r="K46" s="6"/>
      <c r="L46" s="6"/>
      <c r="M46" s="6" t="s">
        <v>21</v>
      </c>
      <c r="N46" s="6" t="s">
        <v>21</v>
      </c>
    </row>
    <row r="47" spans="1:15">
      <c r="A47" s="219" t="s">
        <v>35</v>
      </c>
      <c r="B47" s="219"/>
      <c r="C47" s="219"/>
      <c r="D47" s="219"/>
      <c r="E47" s="219"/>
      <c r="F47" s="219"/>
      <c r="G47" s="219"/>
      <c r="H47" s="219"/>
      <c r="I47" s="219"/>
      <c r="J47" s="219"/>
      <c r="K47" s="219"/>
      <c r="L47" s="219"/>
      <c r="M47" s="219"/>
      <c r="N47" s="28">
        <f>(M38+M39+M40+M41+M42)/2*100</f>
        <v>102.09146895566192</v>
      </c>
    </row>
    <row r="48" spans="1:15" s="5" customFormat="1">
      <c r="A48" s="226" t="s">
        <v>126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6"/>
      <c r="N48" s="226"/>
    </row>
    <row r="49" spans="1:14" s="5" customFormat="1">
      <c r="A49" s="249" t="s">
        <v>31</v>
      </c>
      <c r="B49" s="249"/>
      <c r="C49" s="249"/>
      <c r="D49" s="249"/>
      <c r="E49" s="249"/>
      <c r="F49" s="249"/>
      <c r="G49" s="249"/>
      <c r="H49" s="249"/>
      <c r="I49" s="249"/>
      <c r="J49" s="249"/>
      <c r="K49" s="249"/>
      <c r="L49" s="249"/>
      <c r="M49" s="249"/>
      <c r="N49" s="249"/>
    </row>
    <row r="50" spans="1:14" s="5" customFormat="1" ht="114.75" customHeight="1">
      <c r="A50" s="230"/>
      <c r="B50" s="233" t="str">
        <f>прил.8!B100</f>
        <v>Мероприятие 1 : Предоставление дополнительного образования детям</v>
      </c>
      <c r="C50" s="33" t="str">
        <f>прил.8!AL100</f>
        <v xml:space="preserve">обеспечить долю, одаренных детей и талантливой молодежи, привлекаемых к участию в фестивально-конкурсных мероприятиях на территории района и за его пределами, в общем числе, обучающихся детей в Азовской детской школе искусств
</v>
      </c>
      <c r="D50" s="17" t="str">
        <f>прил.8!AM100</f>
        <v>%</v>
      </c>
      <c r="E50" s="6">
        <f>прил.8!AX100</f>
        <v>3</v>
      </c>
      <c r="F50" s="88">
        <f>прил.8!AY100</f>
        <v>5</v>
      </c>
      <c r="G50" s="22">
        <f>F50/E50</f>
        <v>1.6666666666666667</v>
      </c>
      <c r="H50" s="227">
        <f>прил.8!AH100</f>
        <v>3679704.64</v>
      </c>
      <c r="I50" s="227">
        <f>прил.8!AI100</f>
        <v>0</v>
      </c>
      <c r="J50" s="227">
        <f>прил.8!AJ100</f>
        <v>3666389.13</v>
      </c>
      <c r="K50" s="227">
        <v>0</v>
      </c>
      <c r="L50" s="227">
        <f>J50/H50</f>
        <v>0.99638136445646897</v>
      </c>
      <c r="M50" s="220">
        <f>(G50+G51+G52+G53)/4/L50</f>
        <v>1.3491054503463595</v>
      </c>
      <c r="N50" s="230" t="s">
        <v>21</v>
      </c>
    </row>
    <row r="51" spans="1:14" s="5" customFormat="1" ht="165.75">
      <c r="A51" s="231"/>
      <c r="B51" s="234"/>
      <c r="C51" s="17" t="str">
        <f>прил.8!AL101</f>
        <v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v>
      </c>
      <c r="D51" s="17" t="str">
        <f>прил.8!AM101</f>
        <v>%</v>
      </c>
      <c r="E51" s="15">
        <f>прил.8!AX101</f>
        <v>100</v>
      </c>
      <c r="F51" s="88">
        <f>прил.8!AY101</f>
        <v>101.56</v>
      </c>
      <c r="G51" s="22">
        <f>F51/E51</f>
        <v>1.0156000000000001</v>
      </c>
      <c r="H51" s="228"/>
      <c r="I51" s="228"/>
      <c r="J51" s="228"/>
      <c r="K51" s="228"/>
      <c r="L51" s="228"/>
      <c r="M51" s="221"/>
      <c r="N51" s="231"/>
    </row>
    <row r="52" spans="1:14" s="5" customFormat="1" ht="63.75">
      <c r="A52" s="231"/>
      <c r="B52" s="234"/>
      <c r="C52" s="33" t="str">
        <f>прил.8!AL102</f>
        <v>обеспечить выполнение количества человеко-часов (отработанных педагогами МБУ ДО «Азовская ДШИ им. В.Я.Шпета»)</v>
      </c>
      <c r="D52" s="33" t="str">
        <f>прил.8!AM102</f>
        <v>чел-час</v>
      </c>
      <c r="E52" s="34">
        <f>прил.8!AX102</f>
        <v>25500</v>
      </c>
      <c r="F52" s="34">
        <f>прил.8!AY102</f>
        <v>43213</v>
      </c>
      <c r="G52" s="62">
        <f>F52/E52</f>
        <v>1.6946274509803922</v>
      </c>
      <c r="H52" s="228"/>
      <c r="I52" s="228"/>
      <c r="J52" s="228"/>
      <c r="K52" s="228"/>
      <c r="L52" s="228"/>
      <c r="M52" s="221"/>
      <c r="N52" s="231"/>
    </row>
    <row r="53" spans="1:14" s="5" customFormat="1" ht="38.25">
      <c r="A53" s="232"/>
      <c r="B53" s="235"/>
      <c r="C53" s="17" t="str">
        <f>прил.8!AL103</f>
        <v>обеспечить долю обращений, жалоб потребителей, по которым приняты меры</v>
      </c>
      <c r="D53" s="17" t="str">
        <f>прил.8!AM103</f>
        <v>%</v>
      </c>
      <c r="E53" s="15">
        <f>прил.8!AX103</f>
        <v>100</v>
      </c>
      <c r="F53" s="88">
        <f>прил.8!AY103</f>
        <v>100</v>
      </c>
      <c r="G53" s="22">
        <f>F53/E53</f>
        <v>1</v>
      </c>
      <c r="H53" s="229"/>
      <c r="I53" s="229"/>
      <c r="J53" s="229"/>
      <c r="K53" s="229"/>
      <c r="L53" s="229"/>
      <c r="M53" s="222"/>
      <c r="N53" s="232"/>
    </row>
    <row r="54" spans="1:14" s="2" customFormat="1">
      <c r="A54" s="3"/>
      <c r="B54" s="4"/>
      <c r="C54" s="10"/>
      <c r="D54" s="7" t="s">
        <v>21</v>
      </c>
      <c r="E54" s="7" t="s">
        <v>21</v>
      </c>
      <c r="F54" s="68" t="s">
        <v>21</v>
      </c>
      <c r="G54" s="6"/>
      <c r="H54" s="9">
        <f>SUM(H50:H50)</f>
        <v>3679704.64</v>
      </c>
      <c r="I54" s="9">
        <f>SUM(I50:I50)</f>
        <v>0</v>
      </c>
      <c r="J54" s="9">
        <f>SUM(J50:J50)</f>
        <v>3666389.13</v>
      </c>
      <c r="K54" s="9">
        <f>SUM(K50:K50)</f>
        <v>0</v>
      </c>
      <c r="L54" s="6"/>
      <c r="M54" s="6"/>
      <c r="N54" s="7" t="s">
        <v>21</v>
      </c>
    </row>
    <row r="55" spans="1:14" s="2" customFormat="1">
      <c r="A55" s="3"/>
      <c r="B55" s="3"/>
      <c r="C55" s="3"/>
      <c r="D55" s="6"/>
      <c r="E55" s="6"/>
      <c r="F55" s="67"/>
      <c r="G55" s="6"/>
      <c r="H55" s="6"/>
      <c r="I55" s="6"/>
      <c r="J55" s="6"/>
      <c r="K55" s="6"/>
      <c r="L55" s="6"/>
      <c r="M55" s="6"/>
      <c r="N55" s="7"/>
    </row>
    <row r="56" spans="1:14" s="2" customFormat="1" ht="15.75" customHeight="1">
      <c r="A56" s="236" t="s">
        <v>32</v>
      </c>
      <c r="B56" s="236"/>
      <c r="C56" s="236"/>
      <c r="D56" s="236"/>
      <c r="E56" s="236"/>
      <c r="F56" s="236"/>
      <c r="G56" s="236"/>
      <c r="H56" s="236"/>
      <c r="I56" s="236"/>
      <c r="J56" s="236"/>
      <c r="K56" s="236"/>
      <c r="L56" s="236"/>
      <c r="M56" s="236"/>
      <c r="N56" s="236"/>
    </row>
    <row r="57" spans="1:14" s="2" customFormat="1">
      <c r="A57" s="3"/>
      <c r="B57" s="3" t="s">
        <v>33</v>
      </c>
      <c r="C57" s="8" t="s">
        <v>34</v>
      </c>
      <c r="D57" s="6"/>
      <c r="E57" s="6"/>
      <c r="F57" s="67"/>
      <c r="G57" s="6"/>
      <c r="H57" s="6"/>
      <c r="I57" s="6"/>
      <c r="J57" s="6"/>
      <c r="K57" s="6"/>
      <c r="L57" s="6"/>
      <c r="M57" s="6" t="s">
        <v>21</v>
      </c>
      <c r="N57" s="6" t="s">
        <v>21</v>
      </c>
    </row>
    <row r="58" spans="1:14" s="2" customFormat="1">
      <c r="A58" s="219" t="s">
        <v>35</v>
      </c>
      <c r="B58" s="219"/>
      <c r="C58" s="219"/>
      <c r="D58" s="219"/>
      <c r="E58" s="219"/>
      <c r="F58" s="219"/>
      <c r="G58" s="219"/>
      <c r="H58" s="219"/>
      <c r="I58" s="219"/>
      <c r="J58" s="219"/>
      <c r="K58" s="219"/>
      <c r="L58" s="219"/>
      <c r="M58" s="219"/>
      <c r="N58" s="28">
        <f>M50*100</f>
        <v>134.91054503463596</v>
      </c>
    </row>
    <row r="59" spans="1:14" s="2" customFormat="1">
      <c r="A59" s="16"/>
      <c r="B59" s="16"/>
      <c r="C59" s="16"/>
      <c r="D59" s="16"/>
      <c r="E59" s="16"/>
      <c r="F59" s="69"/>
      <c r="G59" s="16"/>
      <c r="H59" s="16"/>
      <c r="I59" s="16"/>
      <c r="J59" s="16"/>
      <c r="K59" s="16"/>
      <c r="L59" s="16"/>
      <c r="M59" s="16"/>
      <c r="N59" s="14"/>
    </row>
    <row r="60" spans="1:14" s="2" customFormat="1" ht="15" customHeight="1">
      <c r="A60" s="216" t="s">
        <v>134</v>
      </c>
      <c r="B60" s="217"/>
      <c r="C60" s="217"/>
      <c r="D60" s="217"/>
      <c r="E60" s="217"/>
      <c r="F60" s="217"/>
      <c r="G60" s="217"/>
      <c r="H60" s="217"/>
      <c r="I60" s="217"/>
      <c r="J60" s="217"/>
      <c r="K60" s="217"/>
      <c r="L60" s="217"/>
      <c r="M60" s="217"/>
      <c r="N60" s="218"/>
    </row>
    <row r="61" spans="1:14" s="2" customFormat="1" ht="15" customHeight="1">
      <c r="A61" s="207" t="s">
        <v>31</v>
      </c>
      <c r="B61" s="208"/>
      <c r="C61" s="208"/>
      <c r="D61" s="208"/>
      <c r="E61" s="208"/>
      <c r="F61" s="208"/>
      <c r="G61" s="208"/>
      <c r="H61" s="208"/>
      <c r="I61" s="208"/>
      <c r="J61" s="208"/>
      <c r="K61" s="208"/>
      <c r="L61" s="208"/>
      <c r="M61" s="208"/>
      <c r="N61" s="209"/>
    </row>
    <row r="62" spans="1:14" s="2" customFormat="1" ht="51" customHeight="1">
      <c r="A62" s="21"/>
      <c r="B62" s="23" t="str">
        <f>прил.8!B120</f>
        <v>Мероприятие 1 : Централизованное финансово-экономическое и хозяйственное обеспечение учреждений культуры</v>
      </c>
      <c r="C62" s="19" t="str">
        <f>прил.8!AL120</f>
        <v>доля обслуживаемых юридических лиц</v>
      </c>
      <c r="D62" s="18" t="str">
        <f>прил.8!AM120</f>
        <v>%</v>
      </c>
      <c r="E62" s="20">
        <f>прил.8!AX120</f>
        <v>100</v>
      </c>
      <c r="F62" s="20">
        <f>прил.8!AY120</f>
        <v>100</v>
      </c>
      <c r="G62" s="24">
        <f>F62/E62</f>
        <v>1</v>
      </c>
      <c r="H62" s="57">
        <f>прил.8!AH120</f>
        <v>7947233.6699999999</v>
      </c>
      <c r="I62" s="57">
        <f>прил.8!AI120</f>
        <v>0</v>
      </c>
      <c r="J62" s="57">
        <f>прил.8!AJ120</f>
        <v>7945873.1100000003</v>
      </c>
      <c r="K62" s="57">
        <f>прил.8!AK120</f>
        <v>0</v>
      </c>
      <c r="L62" s="24">
        <f>J62/H62</f>
        <v>0.99982880080585335</v>
      </c>
      <c r="M62" s="24">
        <f>G62/L62</f>
        <v>1.0001712285083293</v>
      </c>
      <c r="N62" s="20" t="s">
        <v>21</v>
      </c>
    </row>
    <row r="63" spans="1:14" s="2" customFormat="1" ht="55.5" customHeight="1">
      <c r="A63" s="21"/>
      <c r="B63" s="23" t="str">
        <f>прил.8!B125</f>
        <v>Мероприятие 2 :Расходы Азовского немецкого национального муниципального района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v>
      </c>
      <c r="C63" s="17" t="str">
        <f>прил.8!AL125</f>
        <v>Доля работников муниципальных учреждений в сфере культуры, которым обеспечены гарантии</v>
      </c>
      <c r="D63" s="18" t="str">
        <f>прил.8!AM125</f>
        <v>%</v>
      </c>
      <c r="E63" s="20">
        <f>прил.8!AX125</f>
        <v>100</v>
      </c>
      <c r="F63" s="20">
        <f>прил.8!AY125</f>
        <v>100</v>
      </c>
      <c r="G63" s="31">
        <f>F63/E63</f>
        <v>1</v>
      </c>
      <c r="H63" s="56">
        <f>прил.8!AH125</f>
        <v>7077775.0599999996</v>
      </c>
      <c r="I63" s="56">
        <f>прил.8!AI125</f>
        <v>0</v>
      </c>
      <c r="J63" s="56">
        <f>прил.8!AJ125</f>
        <v>7077775.0599999996</v>
      </c>
      <c r="K63" s="56">
        <f>прил.8!AK125</f>
        <v>0</v>
      </c>
      <c r="L63" s="24">
        <f>J63/H63</f>
        <v>1</v>
      </c>
      <c r="M63" s="24">
        <f>G63/L63</f>
        <v>1</v>
      </c>
      <c r="N63" s="21" t="s">
        <v>21</v>
      </c>
    </row>
    <row r="64" spans="1:14" s="2" customFormat="1" ht="38.25" customHeight="1">
      <c r="A64" s="64"/>
      <c r="B64" s="65" t="str">
        <f>прил.8!B130</f>
        <v>Мероприятие 3 : Осуществление функций руководства и управления в сфере установленных функций</v>
      </c>
      <c r="C64" s="17" t="str">
        <f>прил.8!AL130</f>
        <v>выполнение плана работ по исполнению полномочий в сфере культуры</v>
      </c>
      <c r="D64" s="18" t="str">
        <f>прил.8!AM130</f>
        <v>%</v>
      </c>
      <c r="E64" s="20">
        <f>прил.8!AX130</f>
        <v>100</v>
      </c>
      <c r="F64" s="20">
        <f>прил.8!AY130</f>
        <v>100</v>
      </c>
      <c r="G64" s="31">
        <f>F64/E64</f>
        <v>1</v>
      </c>
      <c r="H64" s="56">
        <f>прил.8!AH130</f>
        <v>1746084.54</v>
      </c>
      <c r="I64" s="56">
        <f>прил.8!AI130</f>
        <v>0</v>
      </c>
      <c r="J64" s="56">
        <f>прил.8!AJ130</f>
        <v>1746084.54</v>
      </c>
      <c r="K64" s="56">
        <f>прил.8!AK130</f>
        <v>0</v>
      </c>
      <c r="L64" s="24">
        <f>J64/H64</f>
        <v>1</v>
      </c>
      <c r="M64" s="24">
        <f>G64/L64</f>
        <v>1</v>
      </c>
      <c r="N64" s="64" t="s">
        <v>21</v>
      </c>
    </row>
    <row r="65" spans="1:14" s="2" customFormat="1" ht="89.25" hidden="1">
      <c r="A65" s="17"/>
      <c r="B65" s="17" t="str">
        <f>прил.8!B135</f>
        <v>Мероприятие 4 : Реализация прочих мероприятий</v>
      </c>
      <c r="C65" s="17" t="str">
        <f>прил.8!AL135</f>
        <v>Количество охваченных подведомственных учреждений культуры услугами по проведению независимой оценки качества условий оказания услуг организациями культуры</v>
      </c>
      <c r="D65" s="18" t="str">
        <f>прил.8!AM135</f>
        <v>ед.</v>
      </c>
      <c r="E65" s="30">
        <f>прил.8!AX135</f>
        <v>0</v>
      </c>
      <c r="F65" s="30">
        <f>прил.8!AY135</f>
        <v>0</v>
      </c>
      <c r="G65" s="31"/>
      <c r="H65" s="73">
        <f>прил.8!AH135</f>
        <v>0</v>
      </c>
      <c r="I65" s="32">
        <f>прил.8!AI135</f>
        <v>0</v>
      </c>
      <c r="J65" s="73">
        <f>прил.8!AJ135</f>
        <v>0</v>
      </c>
      <c r="K65" s="20">
        <v>0</v>
      </c>
      <c r="L65" s="24" t="e">
        <f>J65/H65</f>
        <v>#DIV/0!</v>
      </c>
      <c r="M65" s="24">
        <v>0</v>
      </c>
      <c r="N65" s="15" t="s">
        <v>21</v>
      </c>
    </row>
    <row r="66" spans="1:14" s="29" customFormat="1">
      <c r="A66" s="33"/>
      <c r="B66" s="33"/>
      <c r="C66" s="33"/>
      <c r="D66" s="34" t="s">
        <v>21</v>
      </c>
      <c r="E66" s="34" t="s">
        <v>21</v>
      </c>
      <c r="F66" s="67" t="s">
        <v>21</v>
      </c>
      <c r="H66" s="61">
        <f>SUM(H62:H65)</f>
        <v>16771093.27</v>
      </c>
      <c r="I66" s="34">
        <f>SUM(I62:I65)</f>
        <v>0</v>
      </c>
      <c r="J66" s="34">
        <f>SUM(J62:J65)</f>
        <v>16769732.710000001</v>
      </c>
      <c r="K66" s="34"/>
      <c r="L66" s="34"/>
      <c r="M66" s="34"/>
      <c r="N66" s="35"/>
    </row>
    <row r="67" spans="1:14" s="29" customFormat="1" ht="15" customHeight="1">
      <c r="A67" s="210" t="s">
        <v>32</v>
      </c>
      <c r="B67" s="211"/>
      <c r="C67" s="211"/>
      <c r="D67" s="211"/>
      <c r="E67" s="211"/>
      <c r="F67" s="211"/>
      <c r="G67" s="211"/>
      <c r="H67" s="211"/>
      <c r="I67" s="211"/>
      <c r="J67" s="211"/>
      <c r="K67" s="211"/>
      <c r="L67" s="211"/>
      <c r="M67" s="211"/>
      <c r="N67" s="212"/>
    </row>
    <row r="68" spans="1:14" s="29" customFormat="1">
      <c r="A68" s="33"/>
      <c r="B68" s="33" t="s">
        <v>33</v>
      </c>
      <c r="C68" s="36" t="s">
        <v>34</v>
      </c>
      <c r="D68" s="34"/>
      <c r="E68" s="34"/>
      <c r="F68" s="67"/>
      <c r="G68" s="34"/>
      <c r="H68" s="34"/>
      <c r="I68" s="34"/>
      <c r="J68" s="34"/>
      <c r="K68" s="34"/>
      <c r="L68" s="34"/>
      <c r="M68" s="34" t="s">
        <v>21</v>
      </c>
      <c r="N68" s="34" t="s">
        <v>21</v>
      </c>
    </row>
    <row r="69" spans="1:14" s="5" customFormat="1">
      <c r="A69" s="213" t="s">
        <v>35</v>
      </c>
      <c r="B69" s="214"/>
      <c r="C69" s="214"/>
      <c r="D69" s="214"/>
      <c r="E69" s="214"/>
      <c r="F69" s="214"/>
      <c r="G69" s="214"/>
      <c r="H69" s="214"/>
      <c r="I69" s="214"/>
      <c r="J69" s="214"/>
      <c r="K69" s="214"/>
      <c r="L69" s="214"/>
      <c r="M69" s="215"/>
      <c r="N69" s="28">
        <f>(M62+M63+M64+M65)/3*100</f>
        <v>100.00570761694432</v>
      </c>
    </row>
    <row r="70" spans="1:14" s="2" customFormat="1" ht="15" customHeight="1">
      <c r="A70" s="216" t="s">
        <v>151</v>
      </c>
      <c r="B70" s="217"/>
      <c r="C70" s="217"/>
      <c r="D70" s="217"/>
      <c r="E70" s="217"/>
      <c r="F70" s="217"/>
      <c r="G70" s="217"/>
      <c r="H70" s="217"/>
      <c r="I70" s="217"/>
      <c r="J70" s="217"/>
      <c r="K70" s="217"/>
      <c r="L70" s="217"/>
      <c r="M70" s="217"/>
      <c r="N70" s="218"/>
    </row>
    <row r="71" spans="1:14" s="2" customFormat="1" ht="15" customHeight="1">
      <c r="A71" s="207" t="s">
        <v>31</v>
      </c>
      <c r="B71" s="208"/>
      <c r="C71" s="208"/>
      <c r="D71" s="208"/>
      <c r="E71" s="208"/>
      <c r="F71" s="208"/>
      <c r="G71" s="208"/>
      <c r="H71" s="208"/>
      <c r="I71" s="208"/>
      <c r="J71" s="208"/>
      <c r="K71" s="208"/>
      <c r="L71" s="208"/>
      <c r="M71" s="208"/>
      <c r="N71" s="209"/>
    </row>
    <row r="72" spans="1:14" s="2" customFormat="1" ht="51" customHeight="1">
      <c r="A72" s="21"/>
      <c r="B72" s="23" t="str">
        <f>прил.8!B150</f>
        <v>Мероприятие 1 : Проведения текущих и капитальных ремонтов объектов культуры</v>
      </c>
      <c r="C72" s="19" t="str">
        <f>прил.8!AL150</f>
        <v>количество отремонтированных объектов культуры</v>
      </c>
      <c r="D72" s="18" t="str">
        <f>прил.8!AM150</f>
        <v>ед.</v>
      </c>
      <c r="E72" s="20">
        <f>прил.8!AX150</f>
        <v>45</v>
      </c>
      <c r="F72" s="20">
        <f>прил.8!AY150</f>
        <v>45</v>
      </c>
      <c r="G72" s="24">
        <f>F72/E72</f>
        <v>1</v>
      </c>
      <c r="H72" s="24">
        <f>прил.8!AH150</f>
        <v>0</v>
      </c>
      <c r="I72" s="24">
        <f>прил.8!AI150</f>
        <v>0</v>
      </c>
      <c r="J72" s="24">
        <f>прил.8!AJ150</f>
        <v>0</v>
      </c>
      <c r="K72" s="24">
        <f>прил.8!AK150</f>
        <v>0</v>
      </c>
      <c r="L72" s="24">
        <v>1</v>
      </c>
      <c r="M72" s="24">
        <f>G72/L72</f>
        <v>1</v>
      </c>
      <c r="N72" s="20" t="s">
        <v>21</v>
      </c>
    </row>
    <row r="73" spans="1:14" s="2" customFormat="1" ht="72" customHeight="1">
      <c r="A73" s="21"/>
      <c r="B73" s="23" t="str">
        <f>прил.8!B155</f>
        <v>Мероприятие 2 : Укрепление материально-технической базы учреждений культуры</v>
      </c>
      <c r="C73" s="17" t="str">
        <f>прил.8!AL155</f>
        <v>количество единиц приобретенных для пополнения (улучшения, модернизации) материально-технической базы учреждений культуры</v>
      </c>
      <c r="D73" s="18" t="str">
        <f>прил.8!AM155</f>
        <v>ед.</v>
      </c>
      <c r="E73" s="24">
        <f>прил.8!AX155</f>
        <v>20</v>
      </c>
      <c r="F73" s="24">
        <f>прил.8!AY155</f>
        <v>28</v>
      </c>
      <c r="G73" s="24">
        <f>F73/E73</f>
        <v>1.4</v>
      </c>
      <c r="H73" s="20">
        <f>прил.8!AH155</f>
        <v>0</v>
      </c>
      <c r="I73" s="20">
        <f>прил.8!AI155</f>
        <v>0</v>
      </c>
      <c r="J73" s="20">
        <f>прил.8!AJ155</f>
        <v>0</v>
      </c>
      <c r="K73" s="20">
        <f>прил.8!AK155</f>
        <v>0</v>
      </c>
      <c r="L73" s="24">
        <v>1</v>
      </c>
      <c r="M73" s="24">
        <f>G73/L73</f>
        <v>1.4</v>
      </c>
      <c r="N73" s="21" t="s">
        <v>21</v>
      </c>
    </row>
    <row r="74" spans="1:14" s="2" customFormat="1" ht="102" hidden="1">
      <c r="A74" s="17"/>
      <c r="B74" s="17" t="str">
        <f>прил.8!B160</f>
        <v>Мероприятие 3 : Развитие и укрепление материально-технической базы муниципальных учреждений культурно-досугового типа, ремонтные работы (текущий ремонт) в отношении зданий муниципальных учреждений культурно-досугового типа, расположенных в населенных пунктах с численностью населения до 50 тысяч человек</v>
      </c>
      <c r="C74" s="17" t="str">
        <f>прил.8!AL160</f>
        <v>численность участников клубных формирований</v>
      </c>
      <c r="D74" s="18" t="str">
        <f>прил.8!AM160</f>
        <v>чел.</v>
      </c>
      <c r="E74" s="24">
        <f>прил.8!AX160</f>
        <v>0</v>
      </c>
      <c r="F74" s="24" t="str">
        <f>прил.8!AY160</f>
        <v>-</v>
      </c>
      <c r="G74" s="24">
        <v>0</v>
      </c>
      <c r="H74" s="20">
        <f>прил.8!AH160</f>
        <v>0</v>
      </c>
      <c r="I74" s="20">
        <f>прил.8!AI160</f>
        <v>0</v>
      </c>
      <c r="J74" s="20">
        <f>прил.8!AJ160</f>
        <v>0</v>
      </c>
      <c r="K74" s="20">
        <f>прил.8!AK160</f>
        <v>0</v>
      </c>
      <c r="L74" s="24" t="e">
        <f>J74/H74</f>
        <v>#DIV/0!</v>
      </c>
      <c r="M74" s="24">
        <v>0</v>
      </c>
      <c r="N74" s="15" t="s">
        <v>21</v>
      </c>
    </row>
    <row r="75" spans="1:14" s="2" customFormat="1" ht="51" hidden="1">
      <c r="A75" s="17"/>
      <c r="B75" s="71" t="str">
        <f>прил.8!B165</f>
        <v>Мероприятие 4: Расходы на ремонт и материально-техническое оснащение объектов, находящихся в муниципальной собственности</v>
      </c>
      <c r="C75" s="71" t="str">
        <f>прил.8!AL165</f>
        <v>Количество муниципальных учреждений в сфере культуры, в которых был проведен ремонт</v>
      </c>
      <c r="D75" s="59" t="str">
        <f>прил.8!AM165</f>
        <v>ед.</v>
      </c>
      <c r="E75" s="24">
        <f>прил.8!AX168</f>
        <v>0</v>
      </c>
      <c r="F75" s="24">
        <f>прил.8!AY168</f>
        <v>0</v>
      </c>
      <c r="G75" s="24" t="e">
        <f>F75/E75</f>
        <v>#DIV/0!</v>
      </c>
      <c r="H75" s="20">
        <f>прил.8!AH165</f>
        <v>0</v>
      </c>
      <c r="I75" s="20">
        <f>прил.8!AI165</f>
        <v>0</v>
      </c>
      <c r="J75" s="20">
        <f>прил.8!AJ165</f>
        <v>0</v>
      </c>
      <c r="K75" s="20">
        <f>прил.8!AK165</f>
        <v>0</v>
      </c>
      <c r="L75" s="24">
        <v>0</v>
      </c>
      <c r="M75" s="24">
        <v>0</v>
      </c>
      <c r="N75" s="54" t="s">
        <v>21</v>
      </c>
    </row>
    <row r="76" spans="1:14" s="2" customFormat="1" ht="51" hidden="1">
      <c r="A76" s="17"/>
      <c r="B76" s="17" t="str">
        <f>прил.8!B170</f>
        <v>Мероприятие 5: Расходы на обеспечение развития и укрепления материально-технической базы муниципальных учреждений культурно-досугового типа</v>
      </c>
      <c r="C76" s="17"/>
      <c r="D76" s="59"/>
      <c r="E76" s="24"/>
      <c r="F76" s="44"/>
      <c r="G76" s="60"/>
      <c r="H76" s="20"/>
      <c r="I76" s="24"/>
      <c r="J76" s="24"/>
      <c r="K76" s="24"/>
      <c r="L76" s="20"/>
      <c r="M76" s="24"/>
      <c r="N76" s="53"/>
    </row>
    <row r="77" spans="1:14" s="29" customFormat="1">
      <c r="A77" s="33"/>
      <c r="B77" s="33"/>
      <c r="C77" s="33"/>
      <c r="D77" s="34" t="s">
        <v>21</v>
      </c>
      <c r="E77" s="34" t="s">
        <v>21</v>
      </c>
      <c r="F77" s="67" t="s">
        <v>21</v>
      </c>
      <c r="H77" s="62">
        <f>H72+H73+H75+H74</f>
        <v>0</v>
      </c>
      <c r="I77" s="62">
        <f>I72+I73+I75+I74</f>
        <v>0</v>
      </c>
      <c r="J77" s="62">
        <f>J72+J73+J75+J74</f>
        <v>0</v>
      </c>
      <c r="K77" s="62">
        <f>K72+K73+K75+K74</f>
        <v>0</v>
      </c>
      <c r="L77" s="34"/>
      <c r="M77" s="34"/>
      <c r="N77" s="35"/>
    </row>
    <row r="78" spans="1:14" s="29" customFormat="1" ht="15" customHeight="1">
      <c r="A78" s="210" t="s">
        <v>32</v>
      </c>
      <c r="B78" s="211"/>
      <c r="C78" s="211"/>
      <c r="D78" s="211"/>
      <c r="E78" s="211"/>
      <c r="F78" s="211"/>
      <c r="G78" s="211"/>
      <c r="H78" s="211"/>
      <c r="I78" s="211"/>
      <c r="J78" s="211"/>
      <c r="K78" s="211"/>
      <c r="L78" s="211"/>
      <c r="M78" s="211"/>
      <c r="N78" s="212"/>
    </row>
    <row r="79" spans="1:14" s="29" customFormat="1">
      <c r="A79" s="33"/>
      <c r="B79" s="33" t="s">
        <v>33</v>
      </c>
      <c r="C79" s="36" t="s">
        <v>34</v>
      </c>
      <c r="D79" s="34"/>
      <c r="E79" s="34"/>
      <c r="F79" s="67"/>
      <c r="G79" s="34"/>
      <c r="H79" s="34"/>
      <c r="I79" s="34"/>
      <c r="J79" s="34"/>
      <c r="K79" s="34"/>
      <c r="L79" s="34"/>
      <c r="M79" s="34" t="s">
        <v>21</v>
      </c>
      <c r="N79" s="34" t="s">
        <v>21</v>
      </c>
    </row>
    <row r="80" spans="1:14" s="5" customFormat="1">
      <c r="A80" s="213" t="s">
        <v>35</v>
      </c>
      <c r="B80" s="214"/>
      <c r="C80" s="214"/>
      <c r="D80" s="214"/>
      <c r="E80" s="214"/>
      <c r="F80" s="214"/>
      <c r="G80" s="214"/>
      <c r="H80" s="214"/>
      <c r="I80" s="214"/>
      <c r="J80" s="214"/>
      <c r="K80" s="214"/>
      <c r="L80" s="214"/>
      <c r="M80" s="215"/>
      <c r="N80" s="28">
        <f>(M72+M73+M74+M75)/2*100</f>
        <v>120</v>
      </c>
    </row>
    <row r="81" spans="1:14" s="2" customFormat="1" ht="15" customHeight="1">
      <c r="A81" s="216" t="s">
        <v>211</v>
      </c>
      <c r="B81" s="217"/>
      <c r="C81" s="217"/>
      <c r="D81" s="217"/>
      <c r="E81" s="217"/>
      <c r="F81" s="217"/>
      <c r="G81" s="217"/>
      <c r="H81" s="217"/>
      <c r="I81" s="217"/>
      <c r="J81" s="217"/>
      <c r="K81" s="217"/>
      <c r="L81" s="217"/>
      <c r="M81" s="217"/>
      <c r="N81" s="218"/>
    </row>
    <row r="82" spans="1:14" s="5" customFormat="1">
      <c r="A82" s="207" t="s">
        <v>31</v>
      </c>
      <c r="B82" s="208"/>
      <c r="C82" s="208"/>
      <c r="D82" s="208"/>
      <c r="E82" s="208"/>
      <c r="F82" s="208"/>
      <c r="G82" s="208"/>
      <c r="H82" s="208"/>
      <c r="I82" s="208"/>
      <c r="J82" s="208"/>
      <c r="K82" s="208"/>
      <c r="L82" s="208"/>
      <c r="M82" s="208"/>
      <c r="N82" s="209"/>
    </row>
    <row r="83" spans="1:14" s="5" customFormat="1" ht="102">
      <c r="A83" s="52"/>
      <c r="B83" s="55" t="str">
        <f>прил.8!B185</f>
        <v>Мероприятие 1: Выплата денежного поощрения  лучшим муниципальным учреждениям культуры, находящимся на территориях сельских поселений  Азовского немецкого национального муниципального района Омской области, и их работникам</v>
      </c>
      <c r="C83" s="17" t="str">
        <f>прил.8!AL185</f>
        <v>Количество учреждений, получивших денежное поощрение лучшим муниципальным учреждениям культуры, находящимся на территориях сельских  поселений Азовского района Омской области</v>
      </c>
      <c r="D83" s="59" t="str">
        <f>прил.8!AM185</f>
        <v>ед.</v>
      </c>
      <c r="E83" s="24">
        <f>прил.8!AX185</f>
        <v>1</v>
      </c>
      <c r="F83" s="24">
        <f>прил.8!AY185</f>
        <v>1</v>
      </c>
      <c r="G83" s="24">
        <f>F83/E83</f>
        <v>1</v>
      </c>
      <c r="H83" s="57">
        <f>прил.8!AH185</f>
        <v>104123.29000000001</v>
      </c>
      <c r="I83" s="57">
        <f>прил.8!AI185</f>
        <v>0</v>
      </c>
      <c r="J83" s="57">
        <f>прил.8!AJ185</f>
        <v>104123.29000000001</v>
      </c>
      <c r="K83" s="57">
        <f>прил.8!AK185</f>
        <v>0</v>
      </c>
      <c r="L83" s="24">
        <f>J83/H83</f>
        <v>1</v>
      </c>
      <c r="M83" s="24">
        <f>G83/L83</f>
        <v>1</v>
      </c>
      <c r="N83" s="54" t="s">
        <v>21</v>
      </c>
    </row>
    <row r="84" spans="1:14" s="29" customFormat="1">
      <c r="A84" s="33"/>
      <c r="B84" s="33"/>
      <c r="C84" s="33"/>
      <c r="D84" s="34" t="s">
        <v>21</v>
      </c>
      <c r="E84" s="34" t="s">
        <v>21</v>
      </c>
      <c r="F84" s="67" t="s">
        <v>21</v>
      </c>
      <c r="H84" s="63">
        <f>H83</f>
        <v>104123.29000000001</v>
      </c>
      <c r="I84" s="34">
        <f>I83</f>
        <v>0</v>
      </c>
      <c r="J84" s="74">
        <f>J83</f>
        <v>104123.29000000001</v>
      </c>
      <c r="K84" s="34">
        <f>K83</f>
        <v>0</v>
      </c>
      <c r="L84" s="34"/>
      <c r="M84" s="34"/>
      <c r="N84" s="35"/>
    </row>
    <row r="85" spans="1:14" s="29" customFormat="1" ht="14.25" customHeight="1">
      <c r="A85" s="210" t="s">
        <v>32</v>
      </c>
      <c r="B85" s="211"/>
      <c r="C85" s="211"/>
      <c r="D85" s="211"/>
      <c r="E85" s="211"/>
      <c r="F85" s="211"/>
      <c r="G85" s="211"/>
      <c r="H85" s="211"/>
      <c r="I85" s="211"/>
      <c r="J85" s="211"/>
      <c r="K85" s="211"/>
      <c r="L85" s="211"/>
      <c r="M85" s="211"/>
      <c r="N85" s="212"/>
    </row>
    <row r="86" spans="1:14" s="29" customFormat="1">
      <c r="A86" s="33"/>
      <c r="B86" s="33" t="s">
        <v>33</v>
      </c>
      <c r="C86" s="36" t="s">
        <v>34</v>
      </c>
      <c r="D86" s="34"/>
      <c r="E86" s="34"/>
      <c r="F86" s="67"/>
      <c r="G86" s="34"/>
      <c r="H86" s="34"/>
      <c r="I86" s="34"/>
      <c r="J86" s="34"/>
      <c r="K86" s="34"/>
      <c r="L86" s="34"/>
      <c r="M86" s="34" t="s">
        <v>21</v>
      </c>
      <c r="N86" s="34" t="s">
        <v>21</v>
      </c>
    </row>
    <row r="87" spans="1:14" s="5" customFormat="1">
      <c r="A87" s="213" t="s">
        <v>35</v>
      </c>
      <c r="B87" s="214"/>
      <c r="C87" s="214"/>
      <c r="D87" s="214"/>
      <c r="E87" s="214"/>
      <c r="F87" s="214"/>
      <c r="G87" s="214"/>
      <c r="H87" s="214"/>
      <c r="I87" s="214"/>
      <c r="J87" s="214"/>
      <c r="K87" s="214"/>
      <c r="L87" s="214"/>
      <c r="M87" s="215"/>
      <c r="N87" s="28">
        <f>M83*100</f>
        <v>100</v>
      </c>
    </row>
    <row r="88" spans="1:14" s="40" customFormat="1" ht="15.75" customHeight="1">
      <c r="A88" s="216" t="s">
        <v>243</v>
      </c>
      <c r="B88" s="217"/>
      <c r="C88" s="217"/>
      <c r="D88" s="217"/>
      <c r="E88" s="217"/>
      <c r="F88" s="217"/>
      <c r="G88" s="217"/>
      <c r="H88" s="217"/>
      <c r="I88" s="217"/>
      <c r="J88" s="217"/>
      <c r="K88" s="217"/>
      <c r="L88" s="217"/>
      <c r="M88" s="217"/>
      <c r="N88" s="218"/>
    </row>
    <row r="89" spans="1:14" s="40" customFormat="1" ht="15.75" customHeight="1">
      <c r="A89" s="207" t="s">
        <v>31</v>
      </c>
      <c r="B89" s="208"/>
      <c r="C89" s="208"/>
      <c r="D89" s="208"/>
      <c r="E89" s="208"/>
      <c r="F89" s="208"/>
      <c r="G89" s="208"/>
      <c r="H89" s="208"/>
      <c r="I89" s="208"/>
      <c r="J89" s="208"/>
      <c r="K89" s="208"/>
      <c r="L89" s="208"/>
      <c r="M89" s="208"/>
      <c r="N89" s="209"/>
    </row>
    <row r="90" spans="1:14" s="40" customFormat="1" ht="39" hidden="1" customHeight="1">
      <c r="A90" s="69"/>
      <c r="B90" s="84" t="s">
        <v>235</v>
      </c>
      <c r="C90" s="84" t="s">
        <v>241</v>
      </c>
      <c r="D90" s="85" t="s">
        <v>62</v>
      </c>
      <c r="E90" s="85">
        <f>прил.8!AX200</f>
        <v>0</v>
      </c>
      <c r="F90" s="85">
        <f>прил.8!AY200</f>
        <v>0</v>
      </c>
      <c r="G90" s="24" t="e">
        <f>F90/E90</f>
        <v>#DIV/0!</v>
      </c>
      <c r="H90" s="85">
        <f>прил.8!AH200</f>
        <v>0</v>
      </c>
      <c r="I90" s="86">
        <f>прил.8!AI200</f>
        <v>0</v>
      </c>
      <c r="J90" s="86">
        <f>прил.8!AJ200</f>
        <v>0</v>
      </c>
      <c r="K90" s="86">
        <f>прил.8!AK200</f>
        <v>0</v>
      </c>
      <c r="L90" s="24">
        <v>0</v>
      </c>
      <c r="M90" s="24">
        <v>0</v>
      </c>
      <c r="N90" s="83" t="s">
        <v>244</v>
      </c>
    </row>
    <row r="91" spans="1:14" s="40" customFormat="1" ht="24.75" customHeight="1">
      <c r="A91" s="69"/>
      <c r="B91" s="84" t="s">
        <v>237</v>
      </c>
      <c r="C91" s="84" t="s">
        <v>242</v>
      </c>
      <c r="D91" s="59" t="s">
        <v>63</v>
      </c>
      <c r="E91" s="85">
        <f>прил.8!AX205</f>
        <v>1</v>
      </c>
      <c r="F91" s="85">
        <f>прил.8!AY205</f>
        <v>1</v>
      </c>
      <c r="G91" s="24">
        <f>F91/E91</f>
        <v>1</v>
      </c>
      <c r="H91" s="86">
        <f>прил.8!AH205</f>
        <v>2394835.4899999998</v>
      </c>
      <c r="I91" s="86">
        <f>прил.8!AI213</f>
        <v>0</v>
      </c>
      <c r="J91" s="86">
        <f>прил.8!AJ205</f>
        <v>2394835.4899999998</v>
      </c>
      <c r="K91" s="86">
        <f>прил.8!AK213</f>
        <v>0</v>
      </c>
      <c r="L91" s="24">
        <f>J91/H91</f>
        <v>1</v>
      </c>
      <c r="M91" s="24">
        <f>G91/L91</f>
        <v>1</v>
      </c>
      <c r="N91" s="83" t="s">
        <v>244</v>
      </c>
    </row>
    <row r="92" spans="1:14" s="40" customFormat="1" ht="55.5" customHeight="1">
      <c r="A92" s="69"/>
      <c r="B92" s="84" t="s">
        <v>248</v>
      </c>
      <c r="C92" s="84" t="s">
        <v>189</v>
      </c>
      <c r="D92" s="90" t="s">
        <v>63</v>
      </c>
      <c r="E92" s="85">
        <f>прил.8!AX210</f>
        <v>10</v>
      </c>
      <c r="F92" s="85">
        <f>прил.8!AY210</f>
        <v>10</v>
      </c>
      <c r="G92" s="24">
        <f>F92/E92</f>
        <v>1</v>
      </c>
      <c r="H92" s="86">
        <f>прил.8!AH210</f>
        <v>2402117.35</v>
      </c>
      <c r="I92" s="86">
        <f>прил.8!AI214</f>
        <v>0</v>
      </c>
      <c r="J92" s="86">
        <f>прил.8!AJ210</f>
        <v>2402117.35</v>
      </c>
      <c r="K92" s="86">
        <f>прил.8!AK214</f>
        <v>0</v>
      </c>
      <c r="L92" s="24">
        <f>J92/H92</f>
        <v>1</v>
      </c>
      <c r="M92" s="24">
        <f>G92/L92</f>
        <v>1</v>
      </c>
      <c r="N92" s="83"/>
    </row>
    <row r="93" spans="1:14" s="40" customFormat="1" ht="37.5" hidden="1" customHeight="1">
      <c r="A93" s="69"/>
      <c r="B93" s="84" t="s">
        <v>255</v>
      </c>
      <c r="C93" s="84" t="s">
        <v>252</v>
      </c>
      <c r="D93" s="59" t="s">
        <v>63</v>
      </c>
      <c r="E93" s="85">
        <f>прил.8!AX215</f>
        <v>0</v>
      </c>
      <c r="F93" s="85">
        <f>прил.8!AY215</f>
        <v>0</v>
      </c>
      <c r="G93" s="24" t="e">
        <f>F93/E93</f>
        <v>#DIV/0!</v>
      </c>
      <c r="H93" s="86">
        <f>прил.8!AH215</f>
        <v>0</v>
      </c>
      <c r="I93" s="86">
        <f>прил.8!AI215</f>
        <v>0</v>
      </c>
      <c r="J93" s="86">
        <f>прил.8!AJ215</f>
        <v>0</v>
      </c>
      <c r="K93" s="86">
        <f>прил.8!AK215</f>
        <v>0</v>
      </c>
      <c r="L93" s="24">
        <v>0</v>
      </c>
      <c r="M93" s="24">
        <v>0</v>
      </c>
      <c r="N93" s="83" t="s">
        <v>244</v>
      </c>
    </row>
    <row r="94" spans="1:14" s="40" customFormat="1" ht="15.75" customHeight="1">
      <c r="A94" s="69"/>
      <c r="B94" s="69"/>
      <c r="C94" s="69"/>
      <c r="D94" s="34" t="s">
        <v>21</v>
      </c>
      <c r="E94" s="34" t="s">
        <v>21</v>
      </c>
      <c r="F94" s="67" t="s">
        <v>21</v>
      </c>
      <c r="G94" s="29"/>
      <c r="H94" s="63">
        <f>H90+H93</f>
        <v>0</v>
      </c>
      <c r="I94" s="63">
        <f>I90+I93</f>
        <v>0</v>
      </c>
      <c r="J94" s="63">
        <f>J90+J93</f>
        <v>0</v>
      </c>
      <c r="K94" s="63">
        <f>K90+K93</f>
        <v>0</v>
      </c>
      <c r="L94" s="34"/>
      <c r="M94" s="34"/>
      <c r="N94" s="35"/>
    </row>
    <row r="95" spans="1:14" s="29" customFormat="1" ht="14.25" customHeight="1">
      <c r="A95" s="210" t="s">
        <v>32</v>
      </c>
      <c r="B95" s="211"/>
      <c r="C95" s="211"/>
      <c r="D95" s="211"/>
      <c r="E95" s="211"/>
      <c r="F95" s="211"/>
      <c r="G95" s="211"/>
      <c r="H95" s="211"/>
      <c r="I95" s="211"/>
      <c r="J95" s="211"/>
      <c r="K95" s="211"/>
      <c r="L95" s="211"/>
      <c r="M95" s="211"/>
      <c r="N95" s="212"/>
    </row>
    <row r="96" spans="1:14" s="29" customFormat="1">
      <c r="A96" s="33"/>
      <c r="B96" s="33" t="s">
        <v>33</v>
      </c>
      <c r="C96" s="36" t="s">
        <v>34</v>
      </c>
      <c r="D96" s="34"/>
      <c r="E96" s="34"/>
      <c r="F96" s="67"/>
      <c r="G96" s="34"/>
      <c r="H96" s="34"/>
      <c r="I96" s="34"/>
      <c r="J96" s="34"/>
      <c r="K96" s="34"/>
      <c r="L96" s="34"/>
      <c r="M96" s="34" t="s">
        <v>21</v>
      </c>
      <c r="N96" s="34" t="s">
        <v>21</v>
      </c>
    </row>
    <row r="97" spans="1:14" s="5" customFormat="1">
      <c r="A97" s="213" t="s">
        <v>35</v>
      </c>
      <c r="B97" s="214"/>
      <c r="C97" s="214"/>
      <c r="D97" s="214"/>
      <c r="E97" s="214"/>
      <c r="F97" s="214"/>
      <c r="G97" s="214"/>
      <c r="H97" s="214"/>
      <c r="I97" s="214"/>
      <c r="J97" s="214"/>
      <c r="K97" s="214"/>
      <c r="L97" s="214"/>
      <c r="M97" s="215"/>
      <c r="N97" s="28">
        <f>(M90+M91+M92+M93)/2*100</f>
        <v>100</v>
      </c>
    </row>
    <row r="98" spans="1:14" s="2" customFormat="1" ht="15.75" customHeight="1">
      <c r="A98" s="219" t="s">
        <v>36</v>
      </c>
      <c r="B98" s="219"/>
      <c r="C98" s="219"/>
      <c r="D98" s="219"/>
      <c r="E98" s="219"/>
      <c r="F98" s="219"/>
      <c r="G98" s="219"/>
      <c r="H98" s="219"/>
      <c r="I98" s="219"/>
      <c r="J98" s="219"/>
      <c r="K98" s="219"/>
      <c r="L98" s="219"/>
      <c r="M98" s="219"/>
      <c r="N98" s="26">
        <f>(N97+N87+N80+N69+N58+N47+N35)/7</f>
        <v>109.68539012842184</v>
      </c>
    </row>
    <row r="99" spans="1:14" s="2" customFormat="1">
      <c r="A99" s="226" t="s">
        <v>162</v>
      </c>
      <c r="B99" s="226"/>
      <c r="C99" s="226"/>
      <c r="D99" s="226"/>
      <c r="E99" s="226"/>
      <c r="F99" s="226"/>
      <c r="G99" s="226"/>
      <c r="H99" s="226"/>
      <c r="I99" s="226"/>
      <c r="J99" s="226"/>
      <c r="K99" s="226"/>
      <c r="L99" s="226"/>
      <c r="M99" s="226"/>
      <c r="N99" s="226"/>
    </row>
    <row r="100" spans="1:14" s="2" customFormat="1" ht="15" customHeight="1">
      <c r="A100" s="216" t="s">
        <v>165</v>
      </c>
      <c r="B100" s="217"/>
      <c r="C100" s="217"/>
      <c r="D100" s="217"/>
      <c r="E100" s="217"/>
      <c r="F100" s="217"/>
      <c r="G100" s="217"/>
      <c r="H100" s="217"/>
      <c r="I100" s="217"/>
      <c r="J100" s="217"/>
      <c r="K100" s="217"/>
      <c r="L100" s="217"/>
      <c r="M100" s="217"/>
      <c r="N100" s="218"/>
    </row>
    <row r="101" spans="1:14" s="2" customFormat="1" ht="15" customHeight="1">
      <c r="A101" s="207" t="s">
        <v>31</v>
      </c>
      <c r="B101" s="208"/>
      <c r="C101" s="208"/>
      <c r="D101" s="208"/>
      <c r="E101" s="208"/>
      <c r="F101" s="208"/>
      <c r="G101" s="208"/>
      <c r="H101" s="208"/>
      <c r="I101" s="208"/>
      <c r="J101" s="208"/>
      <c r="K101" s="208"/>
      <c r="L101" s="208"/>
      <c r="M101" s="208"/>
      <c r="N101" s="209"/>
    </row>
    <row r="102" spans="1:14" s="2" customFormat="1" ht="63.75">
      <c r="A102" s="17"/>
      <c r="B102" s="17" t="str">
        <f>прил.8!B237</f>
        <v>Мероприятие: модернизация туристических объектов</v>
      </c>
      <c r="C102" s="17" t="str">
        <f>прил.8!AL237</f>
        <v>обеспечить долю потребителей, удовлетворенных качеством и доступностью услуг, предоставляемых в сфере туризма</v>
      </c>
      <c r="D102" s="25" t="str">
        <f>прил.8!AM237</f>
        <v>%</v>
      </c>
      <c r="E102" s="24">
        <f>прил.8!AX237</f>
        <v>68</v>
      </c>
      <c r="F102" s="24">
        <f>прил.8!AY237</f>
        <v>89.08</v>
      </c>
      <c r="G102" s="24">
        <f>F102/E102</f>
        <v>1.31</v>
      </c>
      <c r="H102" s="57">
        <f>прил.8!AH237</f>
        <v>0</v>
      </c>
      <c r="I102" s="57">
        <f>прил.8!AI237</f>
        <v>0</v>
      </c>
      <c r="J102" s="57">
        <f>прил.8!AJ237</f>
        <v>0</v>
      </c>
      <c r="K102" s="57">
        <f>прил.8!AK237</f>
        <v>0</v>
      </c>
      <c r="L102" s="24">
        <v>1</v>
      </c>
      <c r="M102" s="24">
        <v>1</v>
      </c>
      <c r="N102" s="15" t="s">
        <v>21</v>
      </c>
    </row>
    <row r="103" spans="1:14" s="29" customFormat="1">
      <c r="A103" s="33"/>
      <c r="B103" s="33"/>
      <c r="C103" s="33"/>
      <c r="D103" s="34" t="s">
        <v>21</v>
      </c>
      <c r="E103" s="34" t="s">
        <v>21</v>
      </c>
      <c r="F103" s="67" t="s">
        <v>21</v>
      </c>
      <c r="H103" s="57">
        <f>SUM(H100:H102)</f>
        <v>0</v>
      </c>
      <c r="I103" s="34">
        <f>SUM(I100:I102)</f>
        <v>0</v>
      </c>
      <c r="J103" s="57">
        <f>SUM(J100:J102)</f>
        <v>0</v>
      </c>
      <c r="K103" s="34"/>
      <c r="L103" s="34"/>
      <c r="M103" s="34"/>
      <c r="N103" s="35"/>
    </row>
    <row r="104" spans="1:14" s="29" customFormat="1" ht="15" customHeight="1">
      <c r="A104" s="210" t="s">
        <v>32</v>
      </c>
      <c r="B104" s="211"/>
      <c r="C104" s="211"/>
      <c r="D104" s="211"/>
      <c r="E104" s="211"/>
      <c r="F104" s="211"/>
      <c r="G104" s="211"/>
      <c r="H104" s="211"/>
      <c r="I104" s="211"/>
      <c r="J104" s="211"/>
      <c r="K104" s="211"/>
      <c r="L104" s="211"/>
      <c r="M104" s="211"/>
      <c r="N104" s="212"/>
    </row>
    <row r="105" spans="1:14" s="29" customFormat="1">
      <c r="A105" s="33"/>
      <c r="B105" s="33" t="s">
        <v>33</v>
      </c>
      <c r="C105" s="36" t="s">
        <v>34</v>
      </c>
      <c r="D105" s="34"/>
      <c r="E105" s="34"/>
      <c r="F105" s="67"/>
      <c r="G105" s="34"/>
      <c r="H105" s="34"/>
      <c r="I105" s="34"/>
      <c r="J105" s="34"/>
      <c r="K105" s="34"/>
      <c r="L105" s="34"/>
      <c r="M105" s="34" t="s">
        <v>21</v>
      </c>
      <c r="N105" s="34" t="s">
        <v>21</v>
      </c>
    </row>
    <row r="106" spans="1:14" s="5" customFormat="1">
      <c r="A106" s="213" t="s">
        <v>35</v>
      </c>
      <c r="B106" s="214"/>
      <c r="C106" s="214"/>
      <c r="D106" s="214"/>
      <c r="E106" s="214"/>
      <c r="F106" s="214"/>
      <c r="G106" s="214"/>
      <c r="H106" s="214"/>
      <c r="I106" s="214"/>
      <c r="J106" s="214"/>
      <c r="K106" s="214"/>
      <c r="L106" s="214"/>
      <c r="M106" s="215"/>
      <c r="N106" s="28">
        <f>M102*100</f>
        <v>100</v>
      </c>
    </row>
    <row r="107" spans="1:14" s="2" customFormat="1">
      <c r="A107" s="16"/>
      <c r="B107" s="16"/>
      <c r="C107" s="16"/>
      <c r="D107" s="16"/>
      <c r="E107" s="16"/>
      <c r="F107" s="69"/>
      <c r="G107" s="16"/>
      <c r="H107" s="16"/>
      <c r="I107" s="16"/>
      <c r="J107" s="16"/>
      <c r="K107" s="16"/>
      <c r="L107" s="16"/>
      <c r="M107" s="16"/>
      <c r="N107" s="14"/>
    </row>
    <row r="108" spans="1:14" s="2" customFormat="1" ht="15.75" customHeight="1">
      <c r="A108" s="219" t="s">
        <v>171</v>
      </c>
      <c r="B108" s="219"/>
      <c r="C108" s="219"/>
      <c r="D108" s="219"/>
      <c r="E108" s="219"/>
      <c r="F108" s="219"/>
      <c r="G108" s="219"/>
      <c r="H108" s="219"/>
      <c r="I108" s="219"/>
      <c r="J108" s="219"/>
      <c r="K108" s="219"/>
      <c r="L108" s="219"/>
      <c r="M108" s="219"/>
      <c r="N108" s="26">
        <f>N106</f>
        <v>100</v>
      </c>
    </row>
    <row r="109" spans="1:14" s="2" customFormat="1" ht="15.75" customHeight="1">
      <c r="A109" s="16"/>
      <c r="B109" s="16"/>
      <c r="C109" s="16"/>
      <c r="D109" s="16"/>
      <c r="E109" s="16"/>
      <c r="F109" s="69"/>
      <c r="G109" s="16"/>
      <c r="H109" s="16"/>
      <c r="I109" s="16"/>
      <c r="J109" s="16"/>
      <c r="K109" s="16"/>
      <c r="L109" s="16"/>
      <c r="M109" s="16"/>
      <c r="N109" s="11"/>
    </row>
    <row r="110" spans="1:14">
      <c r="A110" s="219" t="s">
        <v>37</v>
      </c>
      <c r="B110" s="219"/>
      <c r="C110" s="219"/>
      <c r="D110" s="219"/>
      <c r="E110" s="219"/>
      <c r="F110" s="219"/>
      <c r="G110" s="219"/>
      <c r="H110" s="219"/>
      <c r="I110" s="219"/>
      <c r="J110" s="219"/>
      <c r="K110" s="219"/>
      <c r="L110" s="219"/>
      <c r="M110" s="219"/>
      <c r="N110" s="27">
        <f>(N108+N98)/2</f>
        <v>104.84269506421091</v>
      </c>
    </row>
    <row r="111" spans="1:14" ht="15.75" customHeight="1">
      <c r="A111" s="12"/>
      <c r="B111" s="12"/>
      <c r="C111" s="12"/>
      <c r="D111" s="12"/>
      <c r="E111" s="12"/>
      <c r="F111" s="70"/>
      <c r="G111" s="12"/>
      <c r="H111" s="12"/>
      <c r="I111" s="12"/>
      <c r="J111" s="12"/>
      <c r="K111" s="12"/>
      <c r="L111" s="12"/>
      <c r="M111" s="12"/>
      <c r="N111" s="13"/>
    </row>
    <row r="112" spans="1:14" ht="18.75">
      <c r="A112" s="12"/>
      <c r="B112" s="194" t="s">
        <v>73</v>
      </c>
      <c r="C112" s="194"/>
      <c r="D112" s="194"/>
      <c r="E112" s="194"/>
      <c r="F112" s="194"/>
      <c r="G112" s="194"/>
      <c r="H112" s="194"/>
      <c r="I112" s="194"/>
      <c r="J112" s="194"/>
      <c r="K112" s="194"/>
      <c r="L112" s="194"/>
      <c r="M112" s="12"/>
      <c r="N112" s="13"/>
    </row>
    <row r="113" spans="1:14" ht="18.75">
      <c r="A113" s="12"/>
      <c r="B113" s="253" t="s">
        <v>43</v>
      </c>
      <c r="C113" s="253"/>
      <c r="D113" s="253"/>
      <c r="E113" s="253"/>
      <c r="F113" s="253"/>
      <c r="G113" s="253"/>
      <c r="H113" s="253"/>
      <c r="I113" s="253"/>
      <c r="J113" s="253"/>
      <c r="K113" s="253"/>
      <c r="L113" s="253"/>
      <c r="M113" s="12"/>
      <c r="N113" s="13"/>
    </row>
    <row r="114" spans="1:14">
      <c r="A114" s="236" t="s">
        <v>0</v>
      </c>
      <c r="B114" s="236" t="s">
        <v>1</v>
      </c>
      <c r="C114" s="236" t="s">
        <v>2</v>
      </c>
      <c r="D114" s="236" t="s">
        <v>42</v>
      </c>
      <c r="E114" s="236"/>
      <c r="F114" s="258" t="s">
        <v>66</v>
      </c>
      <c r="G114" s="259"/>
      <c r="H114" s="260"/>
      <c r="I114" s="12"/>
      <c r="J114" s="12"/>
      <c r="K114" s="12"/>
      <c r="L114" s="12"/>
      <c r="M114" s="12"/>
      <c r="N114" s="12"/>
    </row>
    <row r="115" spans="1:14" ht="50.25" customHeight="1">
      <c r="A115" s="236"/>
      <c r="B115" s="236"/>
      <c r="C115" s="236"/>
      <c r="D115" s="6" t="s">
        <v>3</v>
      </c>
      <c r="E115" s="6" t="s">
        <v>4</v>
      </c>
      <c r="F115" s="261"/>
      <c r="G115" s="262"/>
      <c r="H115" s="263"/>
      <c r="I115" s="12"/>
      <c r="J115" s="12"/>
      <c r="K115" s="12"/>
      <c r="L115" s="12"/>
      <c r="M115" s="12"/>
      <c r="N115" s="12"/>
    </row>
    <row r="116" spans="1:14">
      <c r="A116" s="7">
        <v>1</v>
      </c>
      <c r="B116" s="7">
        <v>2</v>
      </c>
      <c r="C116" s="7">
        <v>3</v>
      </c>
      <c r="D116" s="7">
        <v>4</v>
      </c>
      <c r="E116" s="7">
        <v>5</v>
      </c>
      <c r="F116" s="207">
        <v>6</v>
      </c>
      <c r="G116" s="208"/>
      <c r="H116" s="209"/>
      <c r="I116" s="12"/>
      <c r="J116" s="12"/>
      <c r="K116" s="12"/>
      <c r="L116" s="12"/>
      <c r="M116" s="12"/>
      <c r="N116" s="12"/>
    </row>
    <row r="117" spans="1:14">
      <c r="A117" s="242" t="s">
        <v>77</v>
      </c>
      <c r="B117" s="243"/>
      <c r="C117" s="243"/>
      <c r="D117" s="243"/>
      <c r="E117" s="243"/>
      <c r="F117" s="243"/>
      <c r="G117" s="243"/>
      <c r="H117" s="244"/>
      <c r="I117" s="12"/>
      <c r="J117" s="12"/>
      <c r="K117" s="12"/>
      <c r="L117" s="12"/>
      <c r="M117" s="12"/>
      <c r="N117" s="12"/>
    </row>
    <row r="118" spans="1:14" ht="28.5" customHeight="1">
      <c r="A118" s="8">
        <v>1</v>
      </c>
      <c r="B118" s="8" t="s">
        <v>217</v>
      </c>
      <c r="C118" s="78" t="s">
        <v>218</v>
      </c>
      <c r="D118" s="77">
        <v>228500</v>
      </c>
      <c r="E118" s="87">
        <v>259379</v>
      </c>
      <c r="F118" s="223">
        <f>E118/D118</f>
        <v>1.1351378555798688</v>
      </c>
      <c r="G118" s="224"/>
      <c r="H118" s="225"/>
      <c r="I118" s="12"/>
      <c r="J118" s="12"/>
      <c r="K118" s="12"/>
      <c r="L118" s="12"/>
      <c r="M118" s="12"/>
      <c r="N118" s="12"/>
    </row>
    <row r="119" spans="1:14" s="2" customFormat="1" ht="39">
      <c r="A119" s="8">
        <v>2</v>
      </c>
      <c r="B119" s="8" t="s">
        <v>219</v>
      </c>
      <c r="C119" s="78" t="s">
        <v>62</v>
      </c>
      <c r="D119" s="77">
        <v>90</v>
      </c>
      <c r="E119" s="67">
        <v>91</v>
      </c>
      <c r="F119" s="223">
        <f>E119/D119</f>
        <v>1.0111111111111111</v>
      </c>
      <c r="G119" s="224"/>
      <c r="H119" s="225"/>
      <c r="I119" s="12"/>
      <c r="J119" s="12"/>
      <c r="K119" s="12"/>
      <c r="L119" s="12"/>
      <c r="M119" s="12"/>
      <c r="N119" s="12"/>
    </row>
    <row r="120" spans="1:14" ht="26.25">
      <c r="A120" s="3">
        <v>3</v>
      </c>
      <c r="B120" s="8" t="s">
        <v>220</v>
      </c>
      <c r="C120" s="78" t="s">
        <v>218</v>
      </c>
      <c r="D120" s="34">
        <v>750</v>
      </c>
      <c r="E120" s="67">
        <v>585</v>
      </c>
      <c r="F120" s="239">
        <f>E120/D120</f>
        <v>0.78</v>
      </c>
      <c r="G120" s="240"/>
      <c r="H120" s="241"/>
      <c r="I120" s="12"/>
      <c r="J120" s="12"/>
      <c r="K120" s="12"/>
      <c r="L120" s="12"/>
      <c r="M120" s="12"/>
      <c r="N120" s="12"/>
    </row>
    <row r="121" spans="1:14" s="2" customFormat="1">
      <c r="A121" s="237" t="s">
        <v>70</v>
      </c>
      <c r="B121" s="238"/>
      <c r="C121" s="238"/>
      <c r="D121" s="238"/>
      <c r="E121" s="238"/>
      <c r="F121" s="245">
        <f>(F118+F119+F120)/3*100</f>
        <v>97.541632223032664</v>
      </c>
      <c r="G121" s="245"/>
      <c r="H121" s="246"/>
      <c r="I121" s="12"/>
      <c r="J121" s="12"/>
      <c r="K121" s="12"/>
      <c r="L121" s="12"/>
      <c r="M121" s="12"/>
      <c r="N121" s="12"/>
    </row>
    <row r="122" spans="1:14">
      <c r="A122" s="242" t="s">
        <v>172</v>
      </c>
      <c r="B122" s="243"/>
      <c r="C122" s="243"/>
      <c r="D122" s="243"/>
      <c r="E122" s="243"/>
      <c r="F122" s="243"/>
      <c r="G122" s="243"/>
      <c r="H122" s="244"/>
      <c r="I122" s="12"/>
      <c r="J122" s="12"/>
      <c r="K122" s="12"/>
      <c r="L122" s="12"/>
      <c r="M122" s="12"/>
      <c r="N122" s="12"/>
    </row>
    <row r="123" spans="1:14">
      <c r="A123" s="242" t="s">
        <v>78</v>
      </c>
      <c r="B123" s="243"/>
      <c r="C123" s="243"/>
      <c r="D123" s="243"/>
      <c r="E123" s="243"/>
      <c r="F123" s="243"/>
      <c r="G123" s="243"/>
      <c r="H123" s="244"/>
      <c r="I123" s="12"/>
      <c r="J123" s="12"/>
      <c r="K123" s="12"/>
      <c r="L123" s="12"/>
      <c r="M123" s="12"/>
      <c r="N123" s="12"/>
    </row>
    <row r="124" spans="1:14" ht="29.25" customHeight="1">
      <c r="A124" s="3">
        <v>1</v>
      </c>
      <c r="B124" s="3" t="s">
        <v>221</v>
      </c>
      <c r="C124" s="30" t="s">
        <v>218</v>
      </c>
      <c r="D124" s="77">
        <v>176</v>
      </c>
      <c r="E124" s="67">
        <v>176</v>
      </c>
      <c r="F124" s="223">
        <f>E124/D124</f>
        <v>1</v>
      </c>
      <c r="G124" s="224"/>
      <c r="H124" s="225"/>
      <c r="I124" s="12"/>
      <c r="J124" s="12"/>
      <c r="K124" s="12"/>
      <c r="L124" s="12"/>
      <c r="M124" s="12"/>
      <c r="N124" s="12"/>
    </row>
    <row r="125" spans="1:14" s="2" customFormat="1" ht="38.25">
      <c r="A125" s="17">
        <v>2</v>
      </c>
      <c r="B125" s="17" t="s">
        <v>222</v>
      </c>
      <c r="C125" s="30" t="s">
        <v>62</v>
      </c>
      <c r="D125" s="77">
        <v>40</v>
      </c>
      <c r="E125" s="67">
        <v>40</v>
      </c>
      <c r="F125" s="242">
        <f t="shared" ref="F125:F131" si="1">E125/D125</f>
        <v>1</v>
      </c>
      <c r="G125" s="243"/>
      <c r="H125" s="244"/>
      <c r="I125" s="12"/>
      <c r="J125" s="12"/>
      <c r="K125" s="12"/>
      <c r="L125" s="12"/>
      <c r="M125" s="12"/>
      <c r="N125" s="12"/>
    </row>
    <row r="126" spans="1:14" s="2" customFormat="1" ht="25.5">
      <c r="A126" s="17">
        <v>3</v>
      </c>
      <c r="B126" s="17" t="s">
        <v>223</v>
      </c>
      <c r="C126" s="30" t="s">
        <v>218</v>
      </c>
      <c r="D126" s="77">
        <v>5090</v>
      </c>
      <c r="E126" s="67">
        <v>4397</v>
      </c>
      <c r="F126" s="223">
        <f t="shared" si="1"/>
        <v>0.86385068762278983</v>
      </c>
      <c r="G126" s="224"/>
      <c r="H126" s="225"/>
      <c r="I126" s="12"/>
      <c r="J126" s="12"/>
      <c r="K126" s="12"/>
      <c r="L126" s="12"/>
      <c r="M126" s="12"/>
      <c r="N126" s="12"/>
    </row>
    <row r="127" spans="1:14" s="2" customFormat="1">
      <c r="A127" s="17">
        <v>4</v>
      </c>
      <c r="B127" s="17" t="s">
        <v>224</v>
      </c>
      <c r="C127" s="30" t="s">
        <v>218</v>
      </c>
      <c r="D127" s="91">
        <v>6200</v>
      </c>
      <c r="E127" s="87">
        <v>15814</v>
      </c>
      <c r="F127" s="239">
        <f t="shared" si="1"/>
        <v>2.5506451612903227</v>
      </c>
      <c r="G127" s="240"/>
      <c r="H127" s="241"/>
      <c r="I127" s="12"/>
      <c r="J127" s="12"/>
      <c r="K127" s="12"/>
      <c r="L127" s="12"/>
      <c r="M127" s="12"/>
      <c r="N127" s="12"/>
    </row>
    <row r="128" spans="1:14" s="2" customFormat="1" ht="38.25">
      <c r="A128" s="17">
        <v>5</v>
      </c>
      <c r="B128" s="17" t="s">
        <v>225</v>
      </c>
      <c r="C128" s="30" t="s">
        <v>62</v>
      </c>
      <c r="D128" s="77">
        <v>69</v>
      </c>
      <c r="E128" s="87">
        <v>92.69</v>
      </c>
      <c r="F128" s="223">
        <f t="shared" si="1"/>
        <v>1.3433333333333333</v>
      </c>
      <c r="G128" s="224"/>
      <c r="H128" s="225"/>
      <c r="I128" s="12"/>
      <c r="J128" s="12"/>
      <c r="K128" s="12"/>
      <c r="L128" s="12"/>
      <c r="M128" s="12"/>
      <c r="N128" s="12"/>
    </row>
    <row r="129" spans="1:14" s="2" customFormat="1">
      <c r="A129" s="17">
        <v>6</v>
      </c>
      <c r="B129" s="17" t="s">
        <v>226</v>
      </c>
      <c r="C129" s="30" t="s">
        <v>218</v>
      </c>
      <c r="D129" s="77">
        <v>132100</v>
      </c>
      <c r="E129" s="87">
        <v>140843</v>
      </c>
      <c r="F129" s="223">
        <f t="shared" si="1"/>
        <v>1.0661847085541256</v>
      </c>
      <c r="G129" s="224"/>
      <c r="H129" s="225"/>
      <c r="I129" s="12"/>
      <c r="J129" s="12"/>
      <c r="K129" s="12"/>
      <c r="L129" s="12"/>
      <c r="M129" s="12"/>
      <c r="N129" s="12"/>
    </row>
    <row r="130" spans="1:14" s="2" customFormat="1" ht="38.25">
      <c r="A130" s="17">
        <v>7</v>
      </c>
      <c r="B130" s="17" t="s">
        <v>227</v>
      </c>
      <c r="C130" s="30" t="s">
        <v>62</v>
      </c>
      <c r="D130" s="77">
        <v>69</v>
      </c>
      <c r="E130" s="87">
        <v>87.46</v>
      </c>
      <c r="F130" s="223">
        <f t="shared" si="1"/>
        <v>1.267536231884058</v>
      </c>
      <c r="G130" s="224"/>
      <c r="H130" s="225"/>
      <c r="I130" s="12"/>
      <c r="J130" s="12"/>
      <c r="K130" s="12"/>
      <c r="L130" s="12"/>
      <c r="M130" s="12"/>
      <c r="N130" s="12"/>
    </row>
    <row r="131" spans="1:14" s="2" customFormat="1" ht="38.25">
      <c r="A131" s="17">
        <v>8</v>
      </c>
      <c r="B131" s="17" t="s">
        <v>228</v>
      </c>
      <c r="C131" s="30" t="s">
        <v>62</v>
      </c>
      <c r="D131" s="77">
        <v>79</v>
      </c>
      <c r="E131" s="67">
        <v>94</v>
      </c>
      <c r="F131" s="223">
        <f t="shared" si="1"/>
        <v>1.1898734177215189</v>
      </c>
      <c r="G131" s="224"/>
      <c r="H131" s="225"/>
      <c r="I131" s="12"/>
      <c r="J131" s="12"/>
      <c r="K131" s="12"/>
      <c r="L131" s="12"/>
      <c r="M131" s="12"/>
      <c r="N131" s="12"/>
    </row>
    <row r="132" spans="1:14" s="2" customFormat="1">
      <c r="A132" s="242" t="s">
        <v>173</v>
      </c>
      <c r="B132" s="243"/>
      <c r="C132" s="243"/>
      <c r="D132" s="243"/>
      <c r="E132" s="243"/>
      <c r="F132" s="243"/>
      <c r="G132" s="243"/>
      <c r="H132" s="244"/>
      <c r="I132" s="12"/>
      <c r="J132" s="12"/>
      <c r="K132" s="12"/>
      <c r="L132" s="12"/>
      <c r="M132" s="12"/>
      <c r="N132" s="12"/>
    </row>
    <row r="133" spans="1:14" s="2" customFormat="1">
      <c r="A133" s="242" t="s">
        <v>79</v>
      </c>
      <c r="B133" s="243"/>
      <c r="C133" s="243"/>
      <c r="D133" s="243"/>
      <c r="E133" s="243"/>
      <c r="F133" s="243"/>
      <c r="G133" s="243"/>
      <c r="H133" s="244"/>
      <c r="I133" s="12"/>
      <c r="J133" s="12"/>
      <c r="K133" s="12"/>
      <c r="L133" s="12"/>
      <c r="M133" s="12"/>
      <c r="N133" s="12"/>
    </row>
    <row r="134" spans="1:14" s="2" customFormat="1" ht="26.25" customHeight="1">
      <c r="A134" s="17">
        <v>1</v>
      </c>
      <c r="B134" s="17" t="s">
        <v>229</v>
      </c>
      <c r="C134" s="30" t="s">
        <v>62</v>
      </c>
      <c r="D134" s="91">
        <v>18</v>
      </c>
      <c r="E134" s="67">
        <v>35</v>
      </c>
      <c r="F134" s="210">
        <f>E134/D134</f>
        <v>1.9444444444444444</v>
      </c>
      <c r="G134" s="211"/>
      <c r="H134" s="212"/>
      <c r="I134" s="12"/>
      <c r="J134" s="12"/>
      <c r="K134" s="12"/>
      <c r="L134" s="12"/>
      <c r="M134" s="12"/>
      <c r="N134" s="12"/>
    </row>
    <row r="135" spans="1:14">
      <c r="A135" s="250" t="s">
        <v>71</v>
      </c>
      <c r="B135" s="251"/>
      <c r="C135" s="251"/>
      <c r="D135" s="251"/>
      <c r="E135" s="251"/>
      <c r="F135" s="252"/>
      <c r="G135" s="247">
        <f>(((F124+F125+F126+F127+F128+F129+F130+F131)/8+F134)/2)</f>
        <v>1.6148111934976064</v>
      </c>
      <c r="H135" s="248"/>
      <c r="I135" s="12"/>
      <c r="J135" s="12"/>
      <c r="K135" s="12"/>
      <c r="L135" s="12"/>
      <c r="M135" s="12"/>
      <c r="N135" s="12"/>
    </row>
    <row r="136" spans="1:14">
      <c r="A136" s="250" t="s">
        <v>72</v>
      </c>
      <c r="B136" s="251"/>
      <c r="C136" s="251"/>
      <c r="D136" s="251"/>
      <c r="E136" s="251"/>
      <c r="F136" s="252"/>
      <c r="G136" s="247">
        <f>F121*0.6+G135*0.4</f>
        <v>59.170903811218636</v>
      </c>
      <c r="H136" s="248"/>
      <c r="I136" s="12"/>
      <c r="J136" s="12"/>
      <c r="K136" s="12"/>
      <c r="L136" s="12"/>
      <c r="M136" s="12"/>
      <c r="N136" s="12"/>
    </row>
    <row r="137" spans="1:14">
      <c r="F137" s="40"/>
    </row>
    <row r="138" spans="1:14">
      <c r="F138" s="40"/>
    </row>
    <row r="139" spans="1:14">
      <c r="F139" s="40"/>
    </row>
    <row r="140" spans="1:14">
      <c r="F140" s="40"/>
    </row>
    <row r="141" spans="1:14">
      <c r="F141" s="40"/>
    </row>
    <row r="142" spans="1:14">
      <c r="F142" s="40"/>
    </row>
    <row r="143" spans="1:14">
      <c r="F143" s="40"/>
    </row>
    <row r="144" spans="1:14">
      <c r="F144" s="40"/>
    </row>
    <row r="145" spans="6:6">
      <c r="F145" s="40"/>
    </row>
  </sheetData>
  <mergeCells count="114">
    <mergeCell ref="I1:N1"/>
    <mergeCell ref="A135:F135"/>
    <mergeCell ref="F118:H118"/>
    <mergeCell ref="F120:H120"/>
    <mergeCell ref="F124:H124"/>
    <mergeCell ref="A123:H123"/>
    <mergeCell ref="A117:H117"/>
    <mergeCell ref="B112:L112"/>
    <mergeCell ref="B113:L113"/>
    <mergeCell ref="F114:H115"/>
    <mergeCell ref="F134:H134"/>
    <mergeCell ref="B10:L10"/>
    <mergeCell ref="B114:B115"/>
    <mergeCell ref="C114:C115"/>
    <mergeCell ref="A110:M110"/>
    <mergeCell ref="A132:H132"/>
    <mergeCell ref="A133:H133"/>
    <mergeCell ref="L25:L27"/>
    <mergeCell ref="D114:E114"/>
    <mergeCell ref="A122:H122"/>
    <mergeCell ref="B9:L9"/>
    <mergeCell ref="M13:M15"/>
    <mergeCell ref="N13:N15"/>
    <mergeCell ref="C14:C15"/>
    <mergeCell ref="D14:D15"/>
    <mergeCell ref="A17:N17"/>
    <mergeCell ref="A13:A15"/>
    <mergeCell ref="L13:L15"/>
    <mergeCell ref="B3:L3"/>
    <mergeCell ref="B4:L4"/>
    <mergeCell ref="B5:L5"/>
    <mergeCell ref="B6:L6"/>
    <mergeCell ref="B7:L7"/>
    <mergeCell ref="E14:F14"/>
    <mergeCell ref="B13:B15"/>
    <mergeCell ref="C13:F13"/>
    <mergeCell ref="G13:G15"/>
    <mergeCell ref="H13:K14"/>
    <mergeCell ref="G136:H136"/>
    <mergeCell ref="A36:N36"/>
    <mergeCell ref="A37:N37"/>
    <mergeCell ref="A45:N45"/>
    <mergeCell ref="A47:M47"/>
    <mergeCell ref="A48:N48"/>
    <mergeCell ref="A49:N49"/>
    <mergeCell ref="M50:M53"/>
    <mergeCell ref="A136:F136"/>
    <mergeCell ref="G135:H135"/>
    <mergeCell ref="F131:H131"/>
    <mergeCell ref="F126:H126"/>
    <mergeCell ref="F127:H127"/>
    <mergeCell ref="F116:H116"/>
    <mergeCell ref="F119:H119"/>
    <mergeCell ref="F125:H125"/>
    <mergeCell ref="F130:H130"/>
    <mergeCell ref="F129:H129"/>
    <mergeCell ref="F121:H121"/>
    <mergeCell ref="A114:A115"/>
    <mergeCell ref="A121:E121"/>
    <mergeCell ref="A25:A27"/>
    <mergeCell ref="H25:H27"/>
    <mergeCell ref="I25:I27"/>
    <mergeCell ref="J25:J27"/>
    <mergeCell ref="A61:N61"/>
    <mergeCell ref="A67:N67"/>
    <mergeCell ref="A69:M69"/>
    <mergeCell ref="A70:N70"/>
    <mergeCell ref="K25:K27"/>
    <mergeCell ref="I20:I24"/>
    <mergeCell ref="H20:H24"/>
    <mergeCell ref="A33:N33"/>
    <mergeCell ref="N25:N27"/>
    <mergeCell ref="L20:L24"/>
    <mergeCell ref="A20:A24"/>
    <mergeCell ref="B20:B24"/>
    <mergeCell ref="K20:K24"/>
    <mergeCell ref="J20:J24"/>
    <mergeCell ref="M20:M24"/>
    <mergeCell ref="N20:N24"/>
    <mergeCell ref="B25:B27"/>
    <mergeCell ref="A19:N19"/>
    <mergeCell ref="A18:N18"/>
    <mergeCell ref="A60:N60"/>
    <mergeCell ref="A35:M35"/>
    <mergeCell ref="H50:H53"/>
    <mergeCell ref="I50:I53"/>
    <mergeCell ref="A56:N56"/>
    <mergeCell ref="A58:M58"/>
    <mergeCell ref="J50:J53"/>
    <mergeCell ref="K50:K53"/>
    <mergeCell ref="L50:L53"/>
    <mergeCell ref="A50:A53"/>
    <mergeCell ref="N50:N53"/>
    <mergeCell ref="B50:B53"/>
    <mergeCell ref="M25:M27"/>
    <mergeCell ref="F128:H128"/>
    <mergeCell ref="A71:N71"/>
    <mergeCell ref="A78:N78"/>
    <mergeCell ref="A108:M108"/>
    <mergeCell ref="A80:M80"/>
    <mergeCell ref="A99:N99"/>
    <mergeCell ref="A100:N100"/>
    <mergeCell ref="A81:N81"/>
    <mergeCell ref="A101:N101"/>
    <mergeCell ref="A82:N82"/>
    <mergeCell ref="A85:N85"/>
    <mergeCell ref="A87:M87"/>
    <mergeCell ref="A104:N104"/>
    <mergeCell ref="A106:M106"/>
    <mergeCell ref="A88:N88"/>
    <mergeCell ref="A89:N89"/>
    <mergeCell ref="A95:N95"/>
    <mergeCell ref="A97:M97"/>
    <mergeCell ref="A98:M98"/>
  </mergeCells>
  <pageMargins left="0.70866141732283472" right="0.70866141732283472" top="0.74803149606299213" bottom="0.74803149606299213" header="0.31496062992125984" footer="0.31496062992125984"/>
  <pageSetup paperSize="9" scale="56" fitToHeight="4" orientation="landscape" r:id="rId1"/>
  <colBreaks count="1" manualBreakCount="1">
    <brk id="3" max="1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прил.8</vt:lpstr>
      <vt:lpstr>пр.1 расчет эффект-сти за год</vt:lpstr>
      <vt:lpstr>'пр.1 расчет эффект-сти за год'!Область_печати</vt:lpstr>
      <vt:lpstr>прил.8!Область_печати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Аношкина</cp:lastModifiedBy>
  <cp:lastPrinted>2025-05-21T04:43:08Z</cp:lastPrinted>
  <dcterms:created xsi:type="dcterms:W3CDTF">2021-04-27T05:14:32Z</dcterms:created>
  <dcterms:modified xsi:type="dcterms:W3CDTF">2025-05-21T04:44:19Z</dcterms:modified>
</cp:coreProperties>
</file>