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Print_Area" localSheetId="0">Лист1!$A$1:$Z$217</definedName>
  </definedNames>
  <calcPr calcId="162913"/>
</workbook>
</file>

<file path=xl/calcChain.xml><?xml version="1.0" encoding="utf-8"?>
<calcChain xmlns="http://schemas.openxmlformats.org/spreadsheetml/2006/main">
  <c r="G213" i="1"/>
  <c r="G212"/>
  <c r="G211"/>
  <c r="G208"/>
  <c r="G209"/>
  <c r="G210"/>
  <c r="G207"/>
  <c r="G206"/>
  <c r="G205"/>
  <c r="G204"/>
  <c r="G203"/>
  <c r="G202"/>
  <c r="G201"/>
  <c r="G200"/>
  <c r="G199"/>
  <c r="G195"/>
  <c r="G194"/>
  <c r="G193"/>
  <c r="G192"/>
  <c r="G191"/>
  <c r="G190"/>
  <c r="G189"/>
  <c r="G188"/>
  <c r="G187"/>
  <c r="G186"/>
  <c r="G185"/>
  <c r="G184"/>
  <c r="G183"/>
  <c r="G182"/>
  <c r="G181"/>
  <c r="G180"/>
  <c r="G179"/>
  <c r="G178"/>
  <c r="G177"/>
  <c r="G176"/>
  <c r="G175"/>
  <c r="G174"/>
  <c r="G173"/>
  <c r="G172"/>
  <c r="K158"/>
  <c r="G157"/>
  <c r="G171"/>
  <c r="G170"/>
  <c r="G169" s="1"/>
  <c r="G168"/>
  <c r="G167"/>
  <c r="G166"/>
  <c r="G165"/>
  <c r="G164"/>
  <c r="G163"/>
  <c r="G162"/>
  <c r="G161"/>
  <c r="G160"/>
  <c r="G159"/>
  <c r="G158"/>
  <c r="G156"/>
  <c r="G155"/>
  <c r="G154"/>
  <c r="G150"/>
  <c r="G149"/>
  <c r="G148"/>
  <c r="G147"/>
  <c r="G146"/>
  <c r="G145"/>
  <c r="G144"/>
  <c r="G143"/>
  <c r="G134" s="1"/>
  <c r="G131" s="1"/>
  <c r="G142"/>
  <c r="G141"/>
  <c r="G140"/>
  <c r="G139"/>
  <c r="G138"/>
  <c r="G137"/>
  <c r="G136"/>
  <c r="G126"/>
  <c r="G125"/>
  <c r="G24"/>
  <c r="G25"/>
  <c r="G26"/>
  <c r="G27"/>
  <c r="G28"/>
  <c r="G29"/>
  <c r="G30"/>
  <c r="G31"/>
  <c r="G32"/>
  <c r="G33"/>
  <c r="G34"/>
  <c r="G35"/>
  <c r="G37"/>
  <c r="G38"/>
  <c r="G39"/>
  <c r="G40"/>
  <c r="G41"/>
  <c r="G42"/>
  <c r="G43"/>
  <c r="G44"/>
  <c r="G45"/>
  <c r="G46"/>
  <c r="G47"/>
  <c r="G48"/>
  <c r="G49"/>
  <c r="G50"/>
  <c r="G51"/>
  <c r="G53"/>
  <c r="G54"/>
  <c r="G55"/>
  <c r="G56"/>
  <c r="G57"/>
  <c r="G58"/>
  <c r="G59"/>
  <c r="G63"/>
  <c r="G64"/>
  <c r="G65"/>
  <c r="G66"/>
  <c r="G67"/>
  <c r="G68"/>
  <c r="G69"/>
  <c r="G70"/>
  <c r="G71"/>
  <c r="G72"/>
  <c r="G73"/>
  <c r="G75"/>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23"/>
  <c r="G22"/>
  <c r="G21"/>
  <c r="G20"/>
  <c r="G19"/>
  <c r="G18"/>
  <c r="G17"/>
  <c r="G216"/>
  <c r="G215"/>
  <c r="G214"/>
  <c r="L159"/>
  <c r="L156" s="1"/>
  <c r="L192"/>
  <c r="L174" s="1"/>
  <c r="L212"/>
  <c r="L107"/>
  <c r="L106" s="1"/>
  <c r="M108"/>
  <c r="N108"/>
  <c r="L110"/>
  <c r="L109" s="1"/>
  <c r="M110"/>
  <c r="M107" s="1"/>
  <c r="M106" s="1"/>
  <c r="N110"/>
  <c r="N107" s="1"/>
  <c r="N106" s="1"/>
  <c r="L111"/>
  <c r="L108" s="1"/>
  <c r="M111"/>
  <c r="N111"/>
  <c r="N158"/>
  <c r="N155" s="1"/>
  <c r="O158"/>
  <c r="O155" s="1"/>
  <c r="N159"/>
  <c r="N156" s="1"/>
  <c r="N213" s="1"/>
  <c r="O159"/>
  <c r="O156" s="1"/>
  <c r="O213" s="1"/>
  <c r="O216" s="1"/>
  <c r="N160"/>
  <c r="O160"/>
  <c r="N163"/>
  <c r="O163"/>
  <c r="N166"/>
  <c r="O166"/>
  <c r="N173"/>
  <c r="N172" s="1"/>
  <c r="O173"/>
  <c r="O172" s="1"/>
  <c r="N174"/>
  <c r="O174"/>
  <c r="N175"/>
  <c r="N176"/>
  <c r="O176"/>
  <c r="O175" s="1"/>
  <c r="N177"/>
  <c r="O177"/>
  <c r="N178"/>
  <c r="O178"/>
  <c r="N181"/>
  <c r="O181"/>
  <c r="N184"/>
  <c r="O184"/>
  <c r="N187"/>
  <c r="O187"/>
  <c r="N191"/>
  <c r="O191"/>
  <c r="N192"/>
  <c r="N190" s="1"/>
  <c r="O192"/>
  <c r="O190" s="1"/>
  <c r="N193"/>
  <c r="O193"/>
  <c r="N200"/>
  <c r="N199" s="1"/>
  <c r="N203"/>
  <c r="N202" s="1"/>
  <c r="O203"/>
  <c r="O200" s="1"/>
  <c r="O199" s="1"/>
  <c r="N204"/>
  <c r="N201" s="1"/>
  <c r="O204"/>
  <c r="O201" s="1"/>
  <c r="N205"/>
  <c r="O205"/>
  <c r="N208"/>
  <c r="O208"/>
  <c r="N131"/>
  <c r="N149" s="1"/>
  <c r="N134"/>
  <c r="N135"/>
  <c r="N133" s="1"/>
  <c r="N130" s="1"/>
  <c r="N136"/>
  <c r="N139"/>
  <c r="N142"/>
  <c r="N145"/>
  <c r="N21"/>
  <c r="N18" s="1"/>
  <c r="N22"/>
  <c r="N19" s="1"/>
  <c r="N23"/>
  <c r="N26"/>
  <c r="N33"/>
  <c r="N30" s="1"/>
  <c r="N34"/>
  <c r="N31" s="1"/>
  <c r="N35"/>
  <c r="N39"/>
  <c r="N42"/>
  <c r="N45"/>
  <c r="N48"/>
  <c r="N55"/>
  <c r="N52" s="1"/>
  <c r="N56"/>
  <c r="N53" s="1"/>
  <c r="N57"/>
  <c r="N60"/>
  <c r="N70"/>
  <c r="N67" s="1"/>
  <c r="N71"/>
  <c r="N68" s="1"/>
  <c r="N72"/>
  <c r="N78"/>
  <c r="N80"/>
  <c r="N79" s="1"/>
  <c r="N81"/>
  <c r="N82"/>
  <c r="N89"/>
  <c r="N86" s="1"/>
  <c r="N90"/>
  <c r="N87" s="1"/>
  <c r="N91"/>
  <c r="N98"/>
  <c r="N95" s="1"/>
  <c r="N99"/>
  <c r="N96" s="1"/>
  <c r="N100"/>
  <c r="N97" s="1"/>
  <c r="N103"/>
  <c r="N112"/>
  <c r="N119"/>
  <c r="N116" s="1"/>
  <c r="N120"/>
  <c r="N117" s="1"/>
  <c r="N121"/>
  <c r="G133" l="1"/>
  <c r="G130" s="1"/>
  <c r="G135"/>
  <c r="G132" s="1"/>
  <c r="G124"/>
  <c r="N132"/>
  <c r="N150" s="1"/>
  <c r="N148" s="1"/>
  <c r="M109"/>
  <c r="N109"/>
  <c r="N115"/>
  <c r="N77"/>
  <c r="N76" s="1"/>
  <c r="N20"/>
  <c r="O154"/>
  <c r="O212"/>
  <c r="N212"/>
  <c r="N154"/>
  <c r="O157"/>
  <c r="O202"/>
  <c r="N157"/>
  <c r="N66"/>
  <c r="N94"/>
  <c r="N85"/>
  <c r="N51"/>
  <c r="N17"/>
  <c r="N54"/>
  <c r="N32"/>
  <c r="N29" s="1"/>
  <c r="N69"/>
  <c r="N118"/>
  <c r="N88"/>
  <c r="O211" l="1"/>
  <c r="O215"/>
  <c r="O214" s="1"/>
  <c r="N211"/>
  <c r="L112" l="1"/>
  <c r="M112"/>
  <c r="N126"/>
  <c r="N216" s="1"/>
  <c r="L191" l="1"/>
  <c r="L196"/>
  <c r="K104" l="1"/>
  <c r="K48"/>
  <c r="K47"/>
  <c r="K159" l="1"/>
  <c r="K169"/>
  <c r="K33"/>
  <c r="K157" l="1"/>
  <c r="K110" l="1"/>
  <c r="K111"/>
  <c r="K112"/>
  <c r="L33"/>
  <c r="L34"/>
  <c r="L119" l="1"/>
  <c r="L116" s="1"/>
  <c r="M119"/>
  <c r="K119"/>
  <c r="L120"/>
  <c r="L117" s="1"/>
  <c r="M120"/>
  <c r="K120"/>
  <c r="K117" s="1"/>
  <c r="L121"/>
  <c r="M121"/>
  <c r="K121"/>
  <c r="J111"/>
  <c r="J108" s="1"/>
  <c r="J119"/>
  <c r="J116" s="1"/>
  <c r="J120"/>
  <c r="J117" s="1"/>
  <c r="J110"/>
  <c r="J121"/>
  <c r="M117"/>
  <c r="I117"/>
  <c r="H117"/>
  <c r="I116"/>
  <c r="H116"/>
  <c r="J112"/>
  <c r="J26"/>
  <c r="H111"/>
  <c r="H108"/>
  <c r="I111"/>
  <c r="K108"/>
  <c r="H110"/>
  <c r="H107" s="1"/>
  <c r="I110"/>
  <c r="I108"/>
  <c r="J107"/>
  <c r="L176"/>
  <c r="J159"/>
  <c r="J158"/>
  <c r="J157" s="1"/>
  <c r="J56"/>
  <c r="J53" s="1"/>
  <c r="J55"/>
  <c r="J54" s="1"/>
  <c r="L63"/>
  <c r="K63"/>
  <c r="J63"/>
  <c r="I63"/>
  <c r="H63"/>
  <c r="M166"/>
  <c r="L166"/>
  <c r="K166"/>
  <c r="J166"/>
  <c r="I166"/>
  <c r="H166"/>
  <c r="H176"/>
  <c r="H177"/>
  <c r="H187"/>
  <c r="M184"/>
  <c r="L184"/>
  <c r="K184"/>
  <c r="J184"/>
  <c r="I184"/>
  <c r="H184"/>
  <c r="K204"/>
  <c r="L204"/>
  <c r="L201" s="1"/>
  <c r="M204"/>
  <c r="M201" s="1"/>
  <c r="K203"/>
  <c r="K200" s="1"/>
  <c r="L203"/>
  <c r="L202" s="1"/>
  <c r="M203"/>
  <c r="K208"/>
  <c r="L208"/>
  <c r="M208"/>
  <c r="J203"/>
  <c r="J200" s="1"/>
  <c r="J204"/>
  <c r="J208"/>
  <c r="K56"/>
  <c r="K53" s="1"/>
  <c r="J176"/>
  <c r="I26"/>
  <c r="K26"/>
  <c r="L26"/>
  <c r="K55"/>
  <c r="K52" s="1"/>
  <c r="L55"/>
  <c r="L52" s="1"/>
  <c r="J34"/>
  <c r="J31" s="1"/>
  <c r="J48"/>
  <c r="M99"/>
  <c r="M96" s="1"/>
  <c r="L99"/>
  <c r="L96" s="1"/>
  <c r="K99"/>
  <c r="K96" s="1"/>
  <c r="J99"/>
  <c r="J96" s="1"/>
  <c r="I99"/>
  <c r="I96" s="1"/>
  <c r="M98"/>
  <c r="M95" s="1"/>
  <c r="L98"/>
  <c r="L95" s="1"/>
  <c r="K98"/>
  <c r="K95" s="1"/>
  <c r="J98"/>
  <c r="J95" s="1"/>
  <c r="J94" s="1"/>
  <c r="I98"/>
  <c r="I95" s="1"/>
  <c r="I94" s="1"/>
  <c r="M103"/>
  <c r="L103"/>
  <c r="K103"/>
  <c r="J103"/>
  <c r="I103"/>
  <c r="I48"/>
  <c r="H70"/>
  <c r="H98"/>
  <c r="H95" s="1"/>
  <c r="G86"/>
  <c r="H103"/>
  <c r="H80"/>
  <c r="H77" s="1"/>
  <c r="I33"/>
  <c r="J33"/>
  <c r="K30"/>
  <c r="L30"/>
  <c r="M33"/>
  <c r="M30" s="1"/>
  <c r="I34"/>
  <c r="I31" s="1"/>
  <c r="K34"/>
  <c r="L31"/>
  <c r="M34"/>
  <c r="M31" s="1"/>
  <c r="H34"/>
  <c r="H31" s="1"/>
  <c r="H33"/>
  <c r="H30" s="1"/>
  <c r="M48"/>
  <c r="L48"/>
  <c r="H48"/>
  <c r="H45"/>
  <c r="H99"/>
  <c r="H96" s="1"/>
  <c r="M45"/>
  <c r="L45"/>
  <c r="K45"/>
  <c r="J45"/>
  <c r="I45"/>
  <c r="M42"/>
  <c r="L42"/>
  <c r="K42"/>
  <c r="J42"/>
  <c r="I42"/>
  <c r="H42"/>
  <c r="H89"/>
  <c r="H86" s="1"/>
  <c r="H56"/>
  <c r="H53" s="1"/>
  <c r="I203"/>
  <c r="I200" s="1"/>
  <c r="M200"/>
  <c r="H203"/>
  <c r="I204"/>
  <c r="I201" s="1"/>
  <c r="H204"/>
  <c r="H201" s="1"/>
  <c r="M205"/>
  <c r="L205"/>
  <c r="K205"/>
  <c r="J205"/>
  <c r="I205"/>
  <c r="H205"/>
  <c r="I191"/>
  <c r="J191"/>
  <c r="K191"/>
  <c r="K190" s="1"/>
  <c r="M191"/>
  <c r="M190" s="1"/>
  <c r="I192"/>
  <c r="J192"/>
  <c r="K192"/>
  <c r="M192"/>
  <c r="H191"/>
  <c r="H190" s="1"/>
  <c r="H192"/>
  <c r="M193"/>
  <c r="L193"/>
  <c r="K193"/>
  <c r="J193"/>
  <c r="I193"/>
  <c r="H193"/>
  <c r="H21"/>
  <c r="I57"/>
  <c r="I55"/>
  <c r="I52" s="1"/>
  <c r="M55"/>
  <c r="M52" s="1"/>
  <c r="G62"/>
  <c r="G61"/>
  <c r="M60"/>
  <c r="L60"/>
  <c r="K60"/>
  <c r="J60"/>
  <c r="I60"/>
  <c r="H60"/>
  <c r="N125"/>
  <c r="O18"/>
  <c r="H181"/>
  <c r="I176"/>
  <c r="K176"/>
  <c r="M176"/>
  <c r="I177"/>
  <c r="J177"/>
  <c r="K177"/>
  <c r="K174" s="1"/>
  <c r="L177"/>
  <c r="L213" s="1"/>
  <c r="M177"/>
  <c r="M174" s="1"/>
  <c r="I163"/>
  <c r="J163"/>
  <c r="K163"/>
  <c r="L163"/>
  <c r="M163"/>
  <c r="H163"/>
  <c r="I160"/>
  <c r="J160"/>
  <c r="K160"/>
  <c r="L160"/>
  <c r="M160"/>
  <c r="H160"/>
  <c r="I158"/>
  <c r="K155"/>
  <c r="L158"/>
  <c r="L155" s="1"/>
  <c r="M158"/>
  <c r="M155" s="1"/>
  <c r="I159"/>
  <c r="I156" s="1"/>
  <c r="J156"/>
  <c r="M159"/>
  <c r="M156" s="1"/>
  <c r="H159"/>
  <c r="H158"/>
  <c r="H155" s="1"/>
  <c r="I145"/>
  <c r="J145"/>
  <c r="K145"/>
  <c r="L145"/>
  <c r="M145"/>
  <c r="I142"/>
  <c r="J142"/>
  <c r="K142"/>
  <c r="L142"/>
  <c r="M142"/>
  <c r="H145"/>
  <c r="H142"/>
  <c r="H139"/>
  <c r="I136"/>
  <c r="J136"/>
  <c r="K136"/>
  <c r="L136"/>
  <c r="M136"/>
  <c r="H136"/>
  <c r="H134"/>
  <c r="I135"/>
  <c r="I132" s="1"/>
  <c r="I150" s="1"/>
  <c r="J135"/>
  <c r="J132" s="1"/>
  <c r="J150" s="1"/>
  <c r="K135"/>
  <c r="K132" s="1"/>
  <c r="K150" s="1"/>
  <c r="L135"/>
  <c r="L132" s="1"/>
  <c r="L150" s="1"/>
  <c r="M135"/>
  <c r="M132" s="1"/>
  <c r="M150" s="1"/>
  <c r="H135"/>
  <c r="H132" s="1"/>
  <c r="H150" s="1"/>
  <c r="I134"/>
  <c r="I131" s="1"/>
  <c r="I149" s="1"/>
  <c r="J134"/>
  <c r="K134"/>
  <c r="K131" s="1"/>
  <c r="K149" s="1"/>
  <c r="L134"/>
  <c r="M134"/>
  <c r="M131" s="1"/>
  <c r="M149" s="1"/>
  <c r="G87"/>
  <c r="M91"/>
  <c r="L91"/>
  <c r="K91"/>
  <c r="J91"/>
  <c r="I91"/>
  <c r="H91"/>
  <c r="M90"/>
  <c r="M87"/>
  <c r="L90"/>
  <c r="L87" s="1"/>
  <c r="K90"/>
  <c r="K87" s="1"/>
  <c r="J90"/>
  <c r="J87" s="1"/>
  <c r="I90"/>
  <c r="I87" s="1"/>
  <c r="H90"/>
  <c r="M89"/>
  <c r="M86" s="1"/>
  <c r="L89"/>
  <c r="L86" s="1"/>
  <c r="J89"/>
  <c r="I89"/>
  <c r="I86" s="1"/>
  <c r="G84"/>
  <c r="G81" s="1"/>
  <c r="G78" s="1"/>
  <c r="G83"/>
  <c r="G80" s="1"/>
  <c r="G77" s="1"/>
  <c r="M82"/>
  <c r="L82"/>
  <c r="K82"/>
  <c r="J82"/>
  <c r="I82"/>
  <c r="H82"/>
  <c r="M81"/>
  <c r="M78" s="1"/>
  <c r="L81"/>
  <c r="L78" s="1"/>
  <c r="K81"/>
  <c r="K78" s="1"/>
  <c r="J81"/>
  <c r="J78" s="1"/>
  <c r="I81"/>
  <c r="I78" s="1"/>
  <c r="H81"/>
  <c r="H78" s="1"/>
  <c r="M80"/>
  <c r="M77" s="1"/>
  <c r="L80"/>
  <c r="L77" s="1"/>
  <c r="K80"/>
  <c r="J80"/>
  <c r="J77"/>
  <c r="I80"/>
  <c r="I72"/>
  <c r="J72"/>
  <c r="K72"/>
  <c r="L72"/>
  <c r="M72"/>
  <c r="H72"/>
  <c r="I70"/>
  <c r="I67" s="1"/>
  <c r="J70"/>
  <c r="K70"/>
  <c r="K67" s="1"/>
  <c r="L70"/>
  <c r="M70"/>
  <c r="M67" s="1"/>
  <c r="I71"/>
  <c r="I68" s="1"/>
  <c r="J71"/>
  <c r="J68" s="1"/>
  <c r="K71"/>
  <c r="K68" s="1"/>
  <c r="L71"/>
  <c r="L68" s="1"/>
  <c r="M71"/>
  <c r="M68" s="1"/>
  <c r="H71"/>
  <c r="H68" s="1"/>
  <c r="I56"/>
  <c r="I53" s="1"/>
  <c r="L56"/>
  <c r="L53" s="1"/>
  <c r="M56"/>
  <c r="M53" s="1"/>
  <c r="J57"/>
  <c r="K57"/>
  <c r="L57"/>
  <c r="M57"/>
  <c r="H35"/>
  <c r="I39"/>
  <c r="J39"/>
  <c r="K39"/>
  <c r="L39"/>
  <c r="M39"/>
  <c r="H39"/>
  <c r="I35"/>
  <c r="J35"/>
  <c r="K35"/>
  <c r="L35"/>
  <c r="M35"/>
  <c r="I21"/>
  <c r="I18" s="1"/>
  <c r="J21"/>
  <c r="J18" s="1"/>
  <c r="K21"/>
  <c r="K18" s="1"/>
  <c r="L21"/>
  <c r="L18" s="1"/>
  <c r="M21"/>
  <c r="I22"/>
  <c r="I19" s="1"/>
  <c r="J22"/>
  <c r="K22"/>
  <c r="K19" s="1"/>
  <c r="L22"/>
  <c r="L19" s="1"/>
  <c r="M22"/>
  <c r="M19" s="1"/>
  <c r="H22"/>
  <c r="H20" s="1"/>
  <c r="M26"/>
  <c r="H26"/>
  <c r="I23"/>
  <c r="J23"/>
  <c r="K23"/>
  <c r="L23"/>
  <c r="M23"/>
  <c r="H23"/>
  <c r="M187"/>
  <c r="L187"/>
  <c r="K187"/>
  <c r="J187"/>
  <c r="I187"/>
  <c r="M178"/>
  <c r="I181"/>
  <c r="J181"/>
  <c r="K181"/>
  <c r="L181"/>
  <c r="M181"/>
  <c r="L178"/>
  <c r="K178"/>
  <c r="J178"/>
  <c r="I178"/>
  <c r="H178"/>
  <c r="Y142"/>
  <c r="K139"/>
  <c r="M139"/>
  <c r="L139"/>
  <c r="J139"/>
  <c r="I139"/>
  <c r="S142"/>
  <c r="T142"/>
  <c r="U142"/>
  <c r="V142"/>
  <c r="W142"/>
  <c r="X142"/>
  <c r="Z142"/>
  <c r="H55"/>
  <c r="H52" s="1"/>
  <c r="H57"/>
  <c r="M100"/>
  <c r="L100"/>
  <c r="I100"/>
  <c r="K100"/>
  <c r="J100"/>
  <c r="H100"/>
  <c r="I173"/>
  <c r="J202"/>
  <c r="L32"/>
  <c r="L29" s="1"/>
  <c r="K107"/>
  <c r="K106" s="1"/>
  <c r="K109"/>
  <c r="L97" l="1"/>
  <c r="M54"/>
  <c r="N124"/>
  <c r="N215"/>
  <c r="N214" s="1"/>
  <c r="H19"/>
  <c r="L88"/>
  <c r="L76"/>
  <c r="L133"/>
  <c r="L130" s="1"/>
  <c r="K97"/>
  <c r="J52"/>
  <c r="I202"/>
  <c r="M97"/>
  <c r="I190"/>
  <c r="M199"/>
  <c r="J106"/>
  <c r="I109"/>
  <c r="I97"/>
  <c r="L200"/>
  <c r="J32"/>
  <c r="J29" s="1"/>
  <c r="K94"/>
  <c r="H174"/>
  <c r="K79"/>
  <c r="J79"/>
  <c r="L85"/>
  <c r="L154"/>
  <c r="J51"/>
  <c r="K77"/>
  <c r="K76" s="1"/>
  <c r="M118"/>
  <c r="H157"/>
  <c r="H79"/>
  <c r="J115"/>
  <c r="H109"/>
  <c r="M79"/>
  <c r="J133"/>
  <c r="J130" s="1"/>
  <c r="H133"/>
  <c r="H130" s="1"/>
  <c r="L131"/>
  <c r="L149" s="1"/>
  <c r="M94"/>
  <c r="J118"/>
  <c r="M202"/>
  <c r="M116"/>
  <c r="J109"/>
  <c r="M213"/>
  <c r="H54"/>
  <c r="L20"/>
  <c r="G52"/>
  <c r="M173"/>
  <c r="M212" s="1"/>
  <c r="K133"/>
  <c r="K130" s="1"/>
  <c r="H131"/>
  <c r="H149" s="1"/>
  <c r="H148" s="1"/>
  <c r="H51"/>
  <c r="K69"/>
  <c r="I88"/>
  <c r="J97"/>
  <c r="M20"/>
  <c r="M69"/>
  <c r="H156"/>
  <c r="H213" s="1"/>
  <c r="J175"/>
  <c r="K173"/>
  <c r="K172" s="1"/>
  <c r="G60"/>
  <c r="I199"/>
  <c r="K51"/>
  <c r="L126"/>
  <c r="M85"/>
  <c r="M18"/>
  <c r="M32"/>
  <c r="M29" s="1"/>
  <c r="J30"/>
  <c r="J174"/>
  <c r="K20"/>
  <c r="M76"/>
  <c r="M88"/>
  <c r="J131"/>
  <c r="J149" s="1"/>
  <c r="J148" s="1"/>
  <c r="J155"/>
  <c r="J154" s="1"/>
  <c r="M175"/>
  <c r="M51"/>
  <c r="H18"/>
  <c r="H17" s="1"/>
  <c r="K118"/>
  <c r="K175"/>
  <c r="M172"/>
  <c r="J76"/>
  <c r="K148"/>
  <c r="M154"/>
  <c r="L79"/>
  <c r="H32"/>
  <c r="H29" s="1"/>
  <c r="H173"/>
  <c r="H172" s="1"/>
  <c r="K17"/>
  <c r="I79"/>
  <c r="G82"/>
  <c r="I85"/>
  <c r="L157"/>
  <c r="H94"/>
  <c r="L51"/>
  <c r="H175"/>
  <c r="M115"/>
  <c r="L118"/>
  <c r="L148"/>
  <c r="L190"/>
  <c r="H76"/>
  <c r="L199"/>
  <c r="L115"/>
  <c r="L94"/>
  <c r="L54"/>
  <c r="K54"/>
  <c r="M148"/>
  <c r="L67"/>
  <c r="L66" s="1"/>
  <c r="L69"/>
  <c r="I54"/>
  <c r="J201"/>
  <c r="K202"/>
  <c r="K201"/>
  <c r="I77"/>
  <c r="I76" s="1"/>
  <c r="J19"/>
  <c r="J20"/>
  <c r="M66"/>
  <c r="K66"/>
  <c r="J88"/>
  <c r="J86"/>
  <c r="J85" s="1"/>
  <c r="H87"/>
  <c r="H126" s="1"/>
  <c r="H88"/>
  <c r="I148"/>
  <c r="J173"/>
  <c r="J190"/>
  <c r="L173"/>
  <c r="H97"/>
  <c r="M126"/>
  <c r="J67"/>
  <c r="J66" s="1"/>
  <c r="J69"/>
  <c r="I126"/>
  <c r="I17"/>
  <c r="K88"/>
  <c r="K86"/>
  <c r="K85" s="1"/>
  <c r="I155"/>
  <c r="I157"/>
  <c r="L17"/>
  <c r="M157"/>
  <c r="I69"/>
  <c r="I133"/>
  <c r="I130" s="1"/>
  <c r="I66"/>
  <c r="K156"/>
  <c r="I174"/>
  <c r="I172" s="1"/>
  <c r="I175"/>
  <c r="I51"/>
  <c r="H200"/>
  <c r="H202"/>
  <c r="K31"/>
  <c r="K126" s="1"/>
  <c r="K32"/>
  <c r="K29" s="1"/>
  <c r="I32"/>
  <c r="I30"/>
  <c r="H67"/>
  <c r="H66" s="1"/>
  <c r="H69"/>
  <c r="K199"/>
  <c r="I20"/>
  <c r="M133"/>
  <c r="M130" s="1"/>
  <c r="L175"/>
  <c r="I107"/>
  <c r="K116"/>
  <c r="K115" s="1"/>
  <c r="H154" l="1"/>
  <c r="H212"/>
  <c r="H211" s="1"/>
  <c r="M211"/>
  <c r="M125"/>
  <c r="M215" s="1"/>
  <c r="L216"/>
  <c r="K213"/>
  <c r="K216" s="1"/>
  <c r="H85"/>
  <c r="G85" s="1"/>
  <c r="G76"/>
  <c r="G79"/>
  <c r="K212"/>
  <c r="M17"/>
  <c r="M216"/>
  <c r="K125"/>
  <c r="L125"/>
  <c r="K154"/>
  <c r="I29"/>
  <c r="H199"/>
  <c r="I154"/>
  <c r="I212"/>
  <c r="J172"/>
  <c r="J212"/>
  <c r="I213"/>
  <c r="I216" s="1"/>
  <c r="H125"/>
  <c r="J17"/>
  <c r="J126"/>
  <c r="J199"/>
  <c r="J213"/>
  <c r="I125"/>
  <c r="L172"/>
  <c r="L211"/>
  <c r="H216"/>
  <c r="J125"/>
  <c r="I211" l="1"/>
  <c r="M124"/>
  <c r="K211"/>
  <c r="M214"/>
  <c r="J216"/>
  <c r="J211"/>
  <c r="L215"/>
  <c r="L214" s="1"/>
  <c r="L124"/>
  <c r="I215"/>
  <c r="I214" s="1"/>
  <c r="I124"/>
  <c r="J215"/>
  <c r="J124"/>
  <c r="K215"/>
  <c r="K214" s="1"/>
  <c r="K124"/>
  <c r="H215"/>
  <c r="H124"/>
  <c r="J214" l="1"/>
  <c r="H214"/>
</calcChain>
</file>

<file path=xl/sharedStrings.xml><?xml version="1.0" encoding="utf-8"?>
<sst xmlns="http://schemas.openxmlformats.org/spreadsheetml/2006/main" count="1037" uniqueCount="223">
  <si>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</si>
  <si>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</si>
  <si>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</si>
  <si>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</si>
  <si>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</si>
  <si>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</si>
  <si>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</si>
  <si>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</si>
  <si>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</si>
  <si>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</si>
  <si>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</si>
  <si>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</si>
  <si>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</si>
  <si>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</si>
  <si>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</si>
  <si>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</si>
  <si>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</si>
  <si>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</si>
  <si>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</si>
  <si>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</si>
  <si>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</si>
  <si>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</si>
  <si>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</si>
  <si>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</si>
  <si>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</si>
  <si>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</si>
  <si>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</si>
  <si>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</si>
  <si>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обеспечение организации горячего питания обучающихся в муниципальных общеобразовательных организациях</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</si>
  <si>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</si>
  <si>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</si>
  <si>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</si>
  <si>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</si>
  <si>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</si>
  <si>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</si>
  <si>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</si>
  <si>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</si>
  <si>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</si>
  <si>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</si>
  <si>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</si>
  <si>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</si>
  <si>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</si>
  <si>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</si>
  <si>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</si>
  <si>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</si>
  <si>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</si>
  <si>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</si>
  <si>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</si>
  <si>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х</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</si>
  <si>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</si>
  <si>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</si>
  <si>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</si>
  <si>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</si>
  <si>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</si>
  <si>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</si>
  <si>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</si>
  <si>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</si>
  <si>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</si>
  <si>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</si>
  <si>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</si>
  <si>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</si>
  <si>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</si>
  <si>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</si>
  <si>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</si>
  <si>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</si>
  <si>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</si>
  <si>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</si>
  <si>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</si>
  <si>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</si>
  <si>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</si>
  <si>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</si>
  <si>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</si>
  <si>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</si>
  <si>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</si>
  <si>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</si>
  <si>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</si>
  <si>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</si>
  <si>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</si>
  <si>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</si>
  <si>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</si>
  <si>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</si>
  <si>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</si>
  <si>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</si>
  <si>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</si>
  <si>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</si>
  <si>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</si>
  <si>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</si>
  <si>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</si>
  <si>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</si>
  <si>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</si>
  <si>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</si>
  <si>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</si>
  <si>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</si>
  <si>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</si>
  <si>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Основное мероприятие</t>
    </r>
    <r>
      <rPr>
        <sz val="10"/>
        <rFont val="Times New Roman"/>
        <family val="1"/>
        <charset val="204"/>
      </rPr>
      <t>: развитие дошкольного образования</t>
    </r>
  </si>
  <si>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</si>
  <si>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</si>
  <si>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Основное мероприятие:</t>
    </r>
    <r>
      <rPr>
        <sz val="10"/>
        <rFont val="Times New Roman"/>
        <family val="1"/>
        <charset val="204"/>
      </rPr>
      <t xml:space="preserve"> развитие общего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</si>
  <si>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</si>
  <si>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</si>
  <si>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Основное мероприятие:</t>
    </r>
    <r>
      <rPr>
        <sz val="10"/>
        <rFont val="Times New Roman"/>
        <family val="1"/>
        <charset val="204"/>
      </rPr>
      <t xml:space="preserve"> развитие дополнительного образования</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</si>
  <si>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</si>
  <si>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</si>
  <si>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Основное мероприятие: </t>
    </r>
    <r>
      <rPr>
        <sz val="10"/>
        <rFont val="Times New Roman"/>
        <family val="1"/>
        <charset val="204"/>
      </rPr>
      <t>развитие социальной воспитательной среды</t>
    </r>
  </si>
  <si>
    <r>
      <t xml:space="preserve">Основное мероприятие: </t>
    </r>
    <r>
      <rPr>
        <sz val="10"/>
        <rFont val="Times New Roman"/>
        <family val="1"/>
        <charset val="204"/>
      </rPr>
      <t>оказание помощи образовательным организациям в финансово-экономической, учебно-методической, хозяйственной деятельности</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</si>
  <si>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</si>
  <si>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t xml:space="preserve">Основное мероприятие: </t>
    </r>
    <r>
      <rPr>
        <sz val="10"/>
        <rFont val="Times New Roman"/>
        <family val="1"/>
        <charset val="204"/>
      </rPr>
      <t>осуществление эффективности управления в сфере образования</t>
    </r>
  </si>
  <si>
    <r>
      <rPr>
        <b/>
        <sz val="10"/>
        <rFont val="Times New Roman"/>
        <family val="1"/>
        <charset val="204"/>
      </rPr>
      <t xml:space="preserve">Мероприятие 2: </t>
    </r>
    <r>
      <rPr>
        <sz val="10"/>
        <rFont val="Times New Roman"/>
        <family val="1"/>
        <charset val="204"/>
      </rPr>
      <t xml:space="preserve">Ежемесячное денежное вознаграждение опекунам (попечителям, приемным родителям) </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</si>
  <si>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</si>
  <si>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</si>
  <si>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</si>
  <si>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</si>
  <si>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</si>
  <si>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</si>
  <si>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</si>
  <si>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</si>
  <si>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</si>
  <si>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</si>
  <si>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</si>
  <si>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</si>
  <si>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</si>
  <si>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</si>
  <si>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</si>
  <si>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</si>
  <si>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</si>
  <si>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</si>
  <si>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</si>
  <si>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</si>
  <si>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</si>
  <si>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</si>
  <si>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</si>
  <si>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</si>
  <si>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</si>
  <si>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</si>
  <si>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r>
      <rPr>
        <b/>
        <sz val="10"/>
        <rFont val="Times New Roman"/>
        <family val="1"/>
        <charset val="204"/>
      </rPr>
      <t xml:space="preserve">Основное мероприятие: </t>
    </r>
    <r>
      <rPr>
        <sz val="10"/>
        <rFont val="Times New Roman"/>
        <family val="1"/>
        <charset val="204"/>
      </rPr>
      <t xml:space="preserve">                Обеспечение жизнеустройства детей-сирот и детей, оставшихся без попечения родителей, профилактика социального сиротства</t>
    </r>
  </si>
  <si>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</si>
  <si>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</si>
  <si>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t xml:space="preserve">Приложение № 2
к муниципальной программе Азовского немецкого национального  
муниципального района «Развитие системы образования 
Азовского немецкого национального муниципального района 
Омской области»
</t>
  </si>
  <si>
    <r>
      <t>Мероприятие 1:</t>
    </r>
    <r>
      <rPr>
        <sz val="10"/>
        <rFont val="Times New Roman"/>
        <family val="1"/>
        <charset val="204"/>
      </rPr>
      <t xml:space="preserve"> Осуществление функций руководства и управления </t>
    </r>
  </si>
  <si>
    <r>
      <rPr>
        <b/>
        <sz val="10"/>
        <rFont val="Times New Roman"/>
        <family val="1"/>
        <charset val="204"/>
      </rPr>
      <t xml:space="preserve">Мероприятие 1: </t>
    </r>
    <r>
      <rPr>
        <sz val="10"/>
        <rFont val="Times New Roman"/>
        <family val="1"/>
        <charset val="204"/>
      </rPr>
      <t>Предоставление мер социальной поддержки приемным семьям</t>
    </r>
  </si>
  <si>
    <r>
      <rPr>
        <b/>
        <sz val="10"/>
        <rFont val="Times New Roman"/>
        <family val="1"/>
        <charset val="204"/>
      </rPr>
      <t>Мероприятие 3:</t>
    </r>
    <r>
      <rPr>
        <sz val="10"/>
        <rFont val="Times New Roman"/>
        <family val="1"/>
        <charset val="204"/>
      </rPr>
      <t xml:space="preserve"> Предоставление  опекунам(попечителям) детей, оставшихся без попечения родителей, в том числе детей-сирот, денежных средств на содержание подопечных детей</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</si>
  <si>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</si>
  <si>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</si>
  <si>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</si>
  <si>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</si>
  <si>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</si>
  <si>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</si>
  <si>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</si>
  <si>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</si>
  <si>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</si>
  <si>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</si>
  <si>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</si>
  <si>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</si>
  <si>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</si>
  <si>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</si>
  <si>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</si>
  <si>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</si>
  <si>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</si>
  <si>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</si>
  <si>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</si>
  <si>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</si>
  <si>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</si>
  <si>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</si>
  <si>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t>Основное мероприятие:</t>
    </r>
    <r>
      <rPr>
        <sz val="10"/>
        <rFont val="Times New Roman"/>
        <family val="1"/>
        <charset val="204"/>
      </rPr>
      <t xml:space="preserve"> обеспечение функционирования модели персонефицированного финансирования дополнительного образования дтей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</si>
  <si>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</si>
  <si>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</si>
  <si>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</si>
  <si>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</si>
  <si>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</si>
  <si>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</si>
  <si>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</si>
  <si>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</si>
  <si>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</si>
  <si>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</si>
  <si>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</si>
  <si>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</si>
  <si>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</si>
  <si>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</si>
  <si>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</si>
  <si>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</si>
  <si>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</si>
  <si>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</si>
  <si>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и молодежью в каникулярное время</t>
    </r>
  </si>
  <si>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</si>
  <si>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</si>
  <si>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</si>
  <si>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</si>
  <si>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</si>
  <si>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</si>
  <si>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</si>
  <si>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</si>
  <si>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</si>
  <si>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</si>
  <si>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</si>
  <si>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</si>
  <si>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</si>
  <si>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</si>
  <si>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r>
      <rPr>
        <b/>
        <sz val="10"/>
        <rFont val="Times New Roman"/>
        <family val="1"/>
        <charset val="204"/>
      </rPr>
      <t xml:space="preserve">Мероприятие 2: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Азовского немецкого национального муниципального района Омской области</t>
    </r>
  </si>
  <si>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</si>
  <si>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</si>
  <si>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t xml:space="preserve">Мероприятие 1: </t>
    </r>
    <r>
      <rPr>
        <sz val="10"/>
        <rFont val="Times New Roman"/>
        <family val="1"/>
        <charset val="204"/>
      </rPr>
      <t>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r>
  </si>
  <si>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</si>
  <si>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</si>
  <si>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t xml:space="preserve">Основное мероприятие: </t>
    </r>
    <r>
      <rPr>
        <sz val="10"/>
        <rFont val="Times New Roman"/>
        <family val="1"/>
        <charset val="204"/>
      </rPr>
      <t>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</si>
  <si>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</si>
  <si>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</si>
  <si>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</si>
  <si>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</si>
  <si>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</si>
  <si>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</si>
  <si>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rPr>
        <b/>
        <sz val="10"/>
        <rFont val="Times New Roman"/>
        <family val="1"/>
        <charset val="204"/>
      </rPr>
      <t>Мероприятие 2</t>
    </r>
    <r>
      <rPr>
        <sz val="10"/>
        <rFont val="Times New Roman"/>
        <family val="1"/>
        <charset val="204"/>
      </rPr>
      <t>: Материально-технические мероприятия, обеспечивающие условия для занятий физической культурой и спортом</t>
    </r>
  </si>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</sst>
</file>

<file path=xl/styles.xml><?xml version="1.0" encoding="utf-8"?>
<styleSheet xmlns="http://schemas.openxmlformats.org/spreadsheetml/2006/main">
  <numFmts count="1">
    <numFmt numFmtId="164" formatCode="_-* #,##0.00_р_._-;\-* #,##0.00_р_._-;_-* &quot;-&quot;??_р_._-;_-@_-"/>
  </numFmts>
  <fonts count="12">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1"/>
      <name val="Calibri"/>
      <family val="2"/>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
      <sz val="10"/>
      <color rgb="FFFF000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7" fillId="0" borderId="0"/>
    <xf numFmtId="164" fontId="1" fillId="0" borderId="0" applyFont="0" applyFill="0" applyBorder="0" applyAlignment="0" applyProtection="0"/>
  </cellStyleXfs>
  <cellXfs count="191">
    <xf numFmtId="0" fontId="0" fillId="0" borderId="0" xfId="0"/>
    <xf numFmtId="4" fontId="2" fillId="0" borderId="0" xfId="0" applyNumberFormat="1" applyFont="1" applyFill="1"/>
    <xf numFmtId="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xf>
    <xf numFmtId="4" fontId="2" fillId="0" borderId="2" xfId="0" applyNumberFormat="1" applyFont="1" applyFill="1" applyBorder="1" applyAlignment="1">
      <alignment horizontal="center" vertical="top" wrapText="1"/>
    </xf>
    <xf numFmtId="4" fontId="2" fillId="0" borderId="3" xfId="0" applyNumberFormat="1" applyFont="1" applyFill="1" applyBorder="1" applyAlignment="1">
      <alignment vertical="top" wrapText="1"/>
    </xf>
    <xf numFmtId="4" fontId="2" fillId="0" borderId="1" xfId="0" applyNumberFormat="1" applyFont="1" applyFill="1" applyBorder="1" applyAlignment="1">
      <alignment vertical="top" wrapText="1"/>
    </xf>
    <xf numFmtId="4" fontId="2" fillId="0" borderId="2" xfId="0" applyNumberFormat="1" applyFont="1" applyFill="1" applyBorder="1" applyAlignment="1">
      <alignment vertical="top" wrapText="1"/>
    </xf>
    <xf numFmtId="164" fontId="2" fillId="0" borderId="2" xfId="2" applyFont="1" applyFill="1" applyBorder="1" applyAlignment="1">
      <alignment horizontal="center" wrapText="1"/>
    </xf>
    <xf numFmtId="164" fontId="2" fillId="0" borderId="2" xfId="2" applyFont="1" applyFill="1" applyBorder="1" applyAlignment="1">
      <alignment horizontal="right" vertical="top" wrapText="1"/>
    </xf>
    <xf numFmtId="4" fontId="2" fillId="0" borderId="1" xfId="0" applyNumberFormat="1" applyFont="1" applyFill="1" applyBorder="1" applyAlignment="1">
      <alignment horizontal="right" vertical="top" wrapText="1"/>
    </xf>
    <xf numFmtId="4" fontId="2" fillId="0" borderId="3" xfId="0" applyNumberFormat="1" applyFont="1" applyFill="1" applyBorder="1" applyAlignment="1">
      <alignment horizontal="center" vertical="top" wrapText="1"/>
    </xf>
    <xf numFmtId="4" fontId="2" fillId="0" borderId="1" xfId="0" applyNumberFormat="1" applyFont="1" applyFill="1" applyBorder="1" applyAlignment="1">
      <alignment vertical="top"/>
    </xf>
    <xf numFmtId="4" fontId="2" fillId="0" borderId="1" xfId="2" applyNumberFormat="1" applyFont="1" applyFill="1" applyBorder="1" applyAlignment="1">
      <alignment vertical="top" wrapText="1"/>
    </xf>
    <xf numFmtId="4" fontId="2" fillId="0" borderId="2" xfId="0" applyNumberFormat="1" applyFont="1" applyFill="1" applyBorder="1" applyAlignment="1">
      <alignment vertical="top"/>
    </xf>
    <xf numFmtId="4" fontId="3" fillId="0" borderId="1" xfId="0" applyNumberFormat="1" applyFont="1" applyFill="1" applyBorder="1" applyAlignment="1">
      <alignment horizontal="center" vertical="top"/>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right" vertical="top" wrapText="1"/>
    </xf>
    <xf numFmtId="4" fontId="2" fillId="0" borderId="1" xfId="0" applyNumberFormat="1" applyFont="1" applyFill="1" applyBorder="1" applyAlignment="1">
      <alignment horizontal="center" vertical="top" wrapText="1"/>
    </xf>
    <xf numFmtId="4" fontId="2" fillId="0" borderId="2" xfId="0" applyNumberFormat="1" applyFont="1" applyFill="1" applyBorder="1" applyAlignment="1">
      <alignment horizontal="right" vertical="top" wrapText="1"/>
    </xf>
    <xf numFmtId="4" fontId="2" fillId="0" borderId="3" xfId="0" applyNumberFormat="1" applyFont="1" applyFill="1" applyBorder="1" applyAlignment="1">
      <alignment horizontal="right" vertical="top" wrapText="1"/>
    </xf>
    <xf numFmtId="4"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2" fillId="0" borderId="2" xfId="0" applyFont="1" applyFill="1" applyBorder="1" applyAlignment="1">
      <alignment horizontal="center" vertical="top" wrapText="1"/>
    </xf>
    <xf numFmtId="0" fontId="0" fillId="0" borderId="4" xfId="0" applyFill="1" applyBorder="1" applyAlignment="1">
      <alignment horizontal="center" vertical="top" wrapText="1"/>
    </xf>
    <xf numFmtId="0" fontId="0" fillId="0" borderId="3" xfId="0"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0" fontId="2" fillId="0" borderId="1" xfId="0" applyFont="1" applyFill="1" applyBorder="1" applyAlignment="1">
      <alignment vertical="top" wrapText="1"/>
    </xf>
    <xf numFmtId="0" fontId="2" fillId="0" borderId="4" xfId="0" applyFont="1" applyFill="1" applyBorder="1" applyAlignment="1">
      <alignment horizontal="center" vertical="top" wrapText="1"/>
    </xf>
    <xf numFmtId="0" fontId="4"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8" fillId="0" borderId="0" xfId="0" applyFont="1" applyFill="1"/>
    <xf numFmtId="0" fontId="8" fillId="0" borderId="0" xfId="0" applyFont="1" applyFill="1" applyAlignment="1">
      <alignment horizontal="center"/>
    </xf>
    <xf numFmtId="4" fontId="8" fillId="0" borderId="0" xfId="0" applyNumberFormat="1" applyFont="1" applyFill="1"/>
    <xf numFmtId="0" fontId="2" fillId="0" borderId="0" xfId="0" applyFont="1" applyFill="1"/>
    <xf numFmtId="0" fontId="2" fillId="0" borderId="0" xfId="0" applyFont="1" applyFill="1" applyAlignment="1">
      <alignment wrapText="1"/>
    </xf>
    <xf numFmtId="0" fontId="3" fillId="0" borderId="0" xfId="0" applyFont="1" applyFill="1" applyAlignment="1">
      <alignment horizontal="center"/>
    </xf>
    <xf numFmtId="0" fontId="3" fillId="0" borderId="0" xfId="0" applyFont="1" applyFill="1" applyAlignment="1">
      <alignment horizontal="center" vertical="center"/>
    </xf>
    <xf numFmtId="0" fontId="2" fillId="0" borderId="0" xfId="0" applyFont="1" applyFill="1" applyAlignment="1">
      <alignment vertical="center"/>
    </xf>
    <xf numFmtId="0" fontId="2" fillId="0" borderId="1"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12"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2" fillId="0" borderId="4" xfId="1" applyFont="1" applyFill="1" applyBorder="1" applyAlignment="1">
      <alignment horizontal="center"/>
    </xf>
    <xf numFmtId="4" fontId="2" fillId="0" borderId="1" xfId="1" applyNumberFormat="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xf>
    <xf numFmtId="4" fontId="2" fillId="0" borderId="6"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4" fillId="0" borderId="2"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top" wrapText="1"/>
    </xf>
    <xf numFmtId="0" fontId="8" fillId="0" borderId="0" xfId="0" applyFont="1" applyFill="1" applyBorder="1"/>
    <xf numFmtId="0" fontId="10" fillId="0" borderId="11" xfId="0" applyFont="1" applyFill="1" applyBorder="1" applyAlignment="1">
      <alignment horizontal="center" vertical="top" wrapText="1"/>
    </xf>
    <xf numFmtId="0" fontId="10" fillId="0" borderId="12" xfId="0" applyFont="1" applyFill="1" applyBorder="1" applyAlignment="1">
      <alignment horizontal="center" vertical="top" wrapText="1"/>
    </xf>
    <xf numFmtId="0" fontId="10" fillId="0" borderId="6" xfId="0" applyFont="1" applyFill="1" applyBorder="1" applyAlignment="1">
      <alignment horizontal="center" vertical="top" wrapText="1"/>
    </xf>
    <xf numFmtId="0" fontId="2" fillId="0" borderId="0" xfId="0" applyFont="1" applyFill="1" applyBorder="1"/>
    <xf numFmtId="49" fontId="2" fillId="0" borderId="2" xfId="0" applyNumberFormat="1" applyFont="1" applyFill="1" applyBorder="1" applyAlignment="1">
      <alignment horizontal="center" vertical="top" wrapText="1"/>
    </xf>
    <xf numFmtId="0" fontId="4" fillId="0" borderId="3" xfId="0" applyFont="1" applyFill="1" applyBorder="1" applyAlignment="1">
      <alignment vertical="top" wrapText="1"/>
    </xf>
    <xf numFmtId="0" fontId="2" fillId="0" borderId="3" xfId="0" applyFont="1" applyFill="1" applyBorder="1" applyAlignment="1">
      <alignment vertical="top" wrapText="1"/>
    </xf>
    <xf numFmtId="0" fontId="2" fillId="0" borderId="3" xfId="0" applyFont="1" applyFill="1" applyBorder="1" applyAlignment="1">
      <alignment horizontal="center" vertical="top" wrapText="1"/>
    </xf>
    <xf numFmtId="0" fontId="2" fillId="0" borderId="3" xfId="0"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Fill="1" applyBorder="1" applyAlignment="1">
      <alignment horizontal="center" vertical="top"/>
    </xf>
    <xf numFmtId="0" fontId="2" fillId="0" borderId="1" xfId="0" applyFont="1" applyFill="1" applyBorder="1" applyAlignment="1">
      <alignment horizontal="center" vertical="top"/>
    </xf>
    <xf numFmtId="49" fontId="2" fillId="0" borderId="4" xfId="0" applyNumberFormat="1" applyFont="1" applyFill="1" applyBorder="1" applyAlignment="1">
      <alignment horizontal="center" vertical="top" wrapText="1"/>
    </xf>
    <xf numFmtId="2" fontId="2" fillId="0" borderId="1" xfId="0" applyNumberFormat="1" applyFont="1" applyFill="1" applyBorder="1" applyAlignment="1">
      <alignment vertical="top" wrapText="1"/>
    </xf>
    <xf numFmtId="0" fontId="2" fillId="0" borderId="4" xfId="0" applyFont="1" applyFill="1" applyBorder="1" applyAlignment="1">
      <alignment horizontal="center" vertical="top"/>
    </xf>
    <xf numFmtId="49" fontId="2" fillId="0" borderId="3" xfId="0" applyNumberFormat="1" applyFont="1" applyFill="1" applyBorder="1" applyAlignment="1">
      <alignment horizontal="center" vertical="top" wrapText="1"/>
    </xf>
    <xf numFmtId="0" fontId="2" fillId="0" borderId="3" xfId="0" applyFont="1" applyFill="1" applyBorder="1" applyAlignment="1">
      <alignment horizontal="center" vertical="top"/>
    </xf>
    <xf numFmtId="0" fontId="2" fillId="0" borderId="2" xfId="0" applyNumberFormat="1" applyFont="1" applyFill="1" applyBorder="1" applyAlignment="1">
      <alignment horizontal="center" vertical="top" wrapText="1"/>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2" fontId="2" fillId="0" borderId="1" xfId="0" applyNumberFormat="1" applyFont="1" applyFill="1" applyBorder="1" applyAlignment="1">
      <alignment horizontal="center" vertical="top" wrapText="1"/>
    </xf>
    <xf numFmtId="0" fontId="2" fillId="0" borderId="3" xfId="0" applyFont="1" applyFill="1" applyBorder="1" applyAlignment="1">
      <alignment horizontal="center" vertical="top"/>
    </xf>
    <xf numFmtId="0" fontId="2" fillId="0" borderId="1" xfId="0" applyFont="1" applyFill="1" applyBorder="1" applyAlignment="1">
      <alignment horizontal="center" vertical="top"/>
    </xf>
    <xf numFmtId="0" fontId="2" fillId="0" borderId="1" xfId="0" applyFont="1" applyFill="1" applyBorder="1" applyAlignment="1">
      <alignment vertical="top"/>
    </xf>
    <xf numFmtId="0" fontId="11" fillId="0" borderId="2" xfId="0" applyFont="1" applyFill="1" applyBorder="1" applyAlignment="1">
      <alignment horizontal="center" vertical="top"/>
    </xf>
    <xf numFmtId="0" fontId="11" fillId="0" borderId="4" xfId="0" applyFont="1" applyFill="1" applyBorder="1" applyAlignment="1">
      <alignment horizontal="center" vertical="top"/>
    </xf>
    <xf numFmtId="0" fontId="11" fillId="0" borderId="3" xfId="0" applyFont="1" applyFill="1" applyBorder="1" applyAlignment="1">
      <alignment horizontal="center" vertical="top"/>
    </xf>
    <xf numFmtId="4" fontId="2" fillId="0" borderId="2"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0" fontId="8" fillId="0" borderId="4"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2" fillId="0" borderId="2" xfId="0" applyFont="1" applyFill="1" applyBorder="1" applyAlignment="1">
      <alignment vertical="top" wrapText="1"/>
    </xf>
    <xf numFmtId="2" fontId="2" fillId="0" borderId="1" xfId="0" applyNumberFormat="1" applyFont="1" applyFill="1" applyBorder="1" applyAlignment="1">
      <alignment vertical="top"/>
    </xf>
    <xf numFmtId="164" fontId="2" fillId="0" borderId="1" xfId="2" applyFont="1" applyFill="1" applyBorder="1" applyAlignment="1">
      <alignment horizontal="right" vertical="top"/>
    </xf>
    <xf numFmtId="4" fontId="8" fillId="0" borderId="1" xfId="0" applyNumberFormat="1" applyFont="1" applyFill="1" applyBorder="1" applyAlignment="1">
      <alignment vertical="top" wrapText="1"/>
    </xf>
    <xf numFmtId="4" fontId="6" fillId="0" borderId="7" xfId="0" applyNumberFormat="1" applyFont="1" applyFill="1" applyBorder="1"/>
    <xf numFmtId="0" fontId="0" fillId="0" borderId="4" xfId="0" applyFill="1" applyBorder="1" applyAlignment="1">
      <alignment horizontal="left" vertical="top" wrapText="1"/>
    </xf>
    <xf numFmtId="0" fontId="0" fillId="0" borderId="4" xfId="0" applyFill="1" applyBorder="1" applyAlignment="1">
      <alignment horizontal="center" vertical="top"/>
    </xf>
    <xf numFmtId="0" fontId="0" fillId="0" borderId="4" xfId="0" applyFill="1" applyBorder="1" applyAlignment="1">
      <alignment vertical="top"/>
    </xf>
    <xf numFmtId="0" fontId="0" fillId="0" borderId="3" xfId="0" applyFill="1" applyBorder="1" applyAlignment="1">
      <alignment horizontal="left" vertical="top" wrapText="1"/>
    </xf>
    <xf numFmtId="0" fontId="0" fillId="0" borderId="3" xfId="0" applyFill="1" applyBorder="1" applyAlignment="1">
      <alignment horizontal="center" vertical="top"/>
    </xf>
    <xf numFmtId="0" fontId="0" fillId="0" borderId="3" xfId="0" applyFill="1" applyBorder="1" applyAlignment="1">
      <alignment vertical="top"/>
    </xf>
    <xf numFmtId="2" fontId="2" fillId="0" borderId="1" xfId="0" applyNumberFormat="1" applyFont="1" applyFill="1" applyBorder="1" applyAlignment="1">
      <alignment horizontal="center" vertical="top" wrapText="1"/>
    </xf>
    <xf numFmtId="0" fontId="2" fillId="0" borderId="4" xfId="0" applyFont="1" applyFill="1" applyBorder="1" applyAlignment="1">
      <alignment vertical="top"/>
    </xf>
    <xf numFmtId="0" fontId="2" fillId="0" borderId="4" xfId="0" applyFont="1" applyFill="1" applyBorder="1" applyAlignment="1">
      <alignment vertical="top" wrapText="1"/>
    </xf>
    <xf numFmtId="2" fontId="2" fillId="0" borderId="2" xfId="0" applyNumberFormat="1" applyFont="1" applyFill="1" applyBorder="1" applyAlignment="1">
      <alignment vertical="top" wrapText="1"/>
    </xf>
    <xf numFmtId="0" fontId="2" fillId="0" borderId="1" xfId="0" applyFont="1" applyFill="1" applyBorder="1" applyAlignment="1">
      <alignment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2" xfId="0" applyFont="1" applyFill="1" applyBorder="1" applyAlignment="1">
      <alignment horizontal="left" vertical="center" wrapText="1"/>
    </xf>
    <xf numFmtId="4" fontId="2" fillId="0" borderId="2" xfId="0" applyNumberFormat="1" applyFont="1" applyFill="1" applyBorder="1" applyAlignment="1">
      <alignment horizontal="center" wrapText="1"/>
    </xf>
    <xf numFmtId="2" fontId="2" fillId="0" borderId="2" xfId="0" applyNumberFormat="1" applyFont="1" applyFill="1" applyBorder="1" applyAlignment="1">
      <alignment horizontal="center" wrapText="1"/>
    </xf>
    <xf numFmtId="0" fontId="2" fillId="0" borderId="3" xfId="0" applyFont="1" applyFill="1" applyBorder="1" applyAlignment="1">
      <alignment horizontal="center" vertical="top"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2" fontId="2" fillId="0" borderId="2" xfId="0" applyNumberFormat="1" applyFont="1" applyFill="1" applyBorder="1" applyAlignment="1">
      <alignment horizontal="right" vertical="top"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4" fontId="2" fillId="0" borderId="1" xfId="0" applyNumberFormat="1" applyFont="1" applyFill="1" applyBorder="1"/>
    <xf numFmtId="2" fontId="2" fillId="0" borderId="1" xfId="0" applyNumberFormat="1" applyFont="1" applyFill="1" applyBorder="1"/>
    <xf numFmtId="0" fontId="2" fillId="0" borderId="1" xfId="0" applyFont="1" applyFill="1" applyBorder="1"/>
    <xf numFmtId="164" fontId="2" fillId="0" borderId="1" xfId="2" applyFont="1" applyFill="1" applyBorder="1"/>
    <xf numFmtId="49" fontId="10" fillId="0" borderId="11" xfId="0" applyNumberFormat="1" applyFont="1" applyFill="1" applyBorder="1" applyAlignment="1">
      <alignment horizontal="center" vertical="top" wrapText="1"/>
    </xf>
    <xf numFmtId="49" fontId="10" fillId="0" borderId="12" xfId="0" applyNumberFormat="1" applyFont="1" applyFill="1" applyBorder="1" applyAlignment="1">
      <alignment horizontal="center" vertical="top" wrapText="1"/>
    </xf>
    <xf numFmtId="49" fontId="10" fillId="0" borderId="6" xfId="0" applyNumberFormat="1"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2" fillId="0" borderId="1" xfId="0" applyFont="1" applyFill="1" applyBorder="1" applyAlignment="1">
      <alignment vertical="top"/>
    </xf>
    <xf numFmtId="0" fontId="2" fillId="0" borderId="1" xfId="0" applyNumberFormat="1" applyFont="1" applyFill="1" applyBorder="1" applyAlignment="1">
      <alignment vertical="top" wrapText="1"/>
    </xf>
    <xf numFmtId="0" fontId="2" fillId="0" borderId="2" xfId="0" applyFont="1" applyFill="1" applyBorder="1" applyAlignment="1">
      <alignment vertical="top"/>
    </xf>
    <xf numFmtId="0" fontId="2" fillId="0" borderId="4" xfId="0" applyFont="1" applyFill="1" applyBorder="1" applyAlignment="1">
      <alignment vertical="top"/>
    </xf>
    <xf numFmtId="0" fontId="2" fillId="0" borderId="3" xfId="0" applyFont="1" applyFill="1" applyBorder="1" applyAlignment="1">
      <alignment vertical="top"/>
    </xf>
    <xf numFmtId="0" fontId="2" fillId="0" borderId="0" xfId="0" applyFont="1" applyFill="1" applyBorder="1" applyAlignment="1">
      <alignment vertical="top"/>
    </xf>
    <xf numFmtId="0" fontId="4" fillId="0" borderId="4" xfId="0" applyFont="1" applyFill="1" applyBorder="1" applyAlignment="1">
      <alignment horizontal="center" vertical="top" wrapText="1"/>
    </xf>
    <xf numFmtId="0" fontId="9" fillId="0" borderId="4" xfId="0" applyFont="1" applyFill="1" applyBorder="1" applyAlignment="1">
      <alignment horizontal="left" vertical="top" wrapText="1"/>
    </xf>
    <xf numFmtId="4" fontId="2" fillId="0" borderId="4" xfId="0" applyNumberFormat="1" applyFont="1" applyFill="1" applyBorder="1" applyAlignment="1">
      <alignment vertical="top" wrapText="1"/>
    </xf>
    <xf numFmtId="0" fontId="2" fillId="0" borderId="1" xfId="0" applyFont="1" applyFill="1" applyBorder="1" applyAlignment="1"/>
    <xf numFmtId="0" fontId="2" fillId="0" borderId="2" xfId="0" applyFont="1" applyFill="1" applyBorder="1" applyAlignment="1">
      <alignment horizontal="left" wrapText="1"/>
    </xf>
    <xf numFmtId="4" fontId="2" fillId="0" borderId="1" xfId="0" applyNumberFormat="1" applyFont="1" applyFill="1" applyBorder="1" applyAlignment="1"/>
    <xf numFmtId="0" fontId="2" fillId="0" borderId="4" xfId="0" applyFont="1" applyFill="1" applyBorder="1" applyAlignment="1">
      <alignment horizontal="left" wrapText="1"/>
    </xf>
    <xf numFmtId="0" fontId="2" fillId="0" borderId="3" xfId="0" applyFont="1" applyFill="1" applyBorder="1" applyAlignment="1">
      <alignment horizontal="left" wrapText="1"/>
    </xf>
    <xf numFmtId="49" fontId="3" fillId="0" borderId="2" xfId="0"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1" xfId="0" applyFont="1" applyFill="1" applyBorder="1" applyAlignment="1">
      <alignment horizontal="left" vertical="top" wrapText="1"/>
    </xf>
    <xf numFmtId="0" fontId="8" fillId="0" borderId="2" xfId="0" applyFont="1" applyFill="1" applyBorder="1" applyAlignment="1">
      <alignment horizontal="center" vertical="top"/>
    </xf>
    <xf numFmtId="0" fontId="3" fillId="0" borderId="2" xfId="0" applyFont="1" applyFill="1" applyBorder="1" applyAlignment="1">
      <alignment horizontal="center" vertical="top"/>
    </xf>
    <xf numFmtId="4" fontId="3" fillId="0" borderId="0" xfId="0" applyNumberFormat="1" applyFont="1" applyFill="1"/>
    <xf numFmtId="0" fontId="3" fillId="0" borderId="0" xfId="0" applyFont="1" applyFill="1"/>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4" fontId="2" fillId="0" borderId="1" xfId="0" applyNumberFormat="1" applyFont="1" applyFill="1" applyBorder="1" applyAlignment="1">
      <alignment horizontal="center" vertical="top"/>
    </xf>
    <xf numFmtId="0" fontId="8" fillId="0" borderId="4" xfId="0" applyFont="1" applyFill="1" applyBorder="1" applyAlignment="1">
      <alignment horizontal="center" vertical="top"/>
    </xf>
    <xf numFmtId="0" fontId="3" fillId="0" borderId="4" xfId="0" applyFont="1" applyFill="1" applyBorder="1" applyAlignment="1">
      <alignment horizontal="center" vertical="top"/>
    </xf>
    <xf numFmtId="49" fontId="3" fillId="0" borderId="3" xfId="0" applyNumberFormat="1" applyFont="1" applyFill="1" applyBorder="1" applyAlignment="1">
      <alignment horizontal="center" vertical="top" wrapText="1"/>
    </xf>
    <xf numFmtId="0" fontId="3" fillId="0" borderId="3" xfId="0" applyFont="1" applyFill="1" applyBorder="1" applyAlignment="1">
      <alignment horizontal="center" vertical="top" wrapText="1"/>
    </xf>
    <xf numFmtId="0" fontId="8" fillId="0" borderId="3" xfId="0" applyFont="1" applyFill="1" applyBorder="1" applyAlignment="1">
      <alignment horizontal="center" vertical="top"/>
    </xf>
    <xf numFmtId="0" fontId="3" fillId="0" borderId="3" xfId="0" applyFont="1" applyFill="1" applyBorder="1" applyAlignment="1">
      <alignment horizontal="center" vertical="top"/>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2" fillId="0" borderId="3" xfId="0" applyFont="1" applyFill="1" applyBorder="1" applyAlignment="1">
      <alignment vertical="center" wrapText="1"/>
    </xf>
    <xf numFmtId="4" fontId="2" fillId="0" borderId="3" xfId="0" applyNumberFormat="1" applyFont="1" applyFill="1" applyBorder="1" applyAlignment="1">
      <alignment horizontal="center" vertical="center" wrapText="1"/>
    </xf>
    <xf numFmtId="0" fontId="2" fillId="0" borderId="4" xfId="0" applyFont="1" applyFill="1" applyBorder="1" applyAlignment="1">
      <alignment horizontal="center"/>
    </xf>
    <xf numFmtId="49" fontId="2" fillId="0" borderId="1"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2" fillId="0" borderId="3" xfId="0" applyFont="1" applyFill="1" applyBorder="1" applyAlignment="1">
      <alignment horizontal="center"/>
    </xf>
    <xf numFmtId="4" fontId="8" fillId="0" borderId="0" xfId="0" applyNumberFormat="1" applyFont="1" applyFill="1" applyAlignment="1">
      <alignment horizontal="center"/>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19"/>
  <sheetViews>
    <sheetView tabSelected="1" view="pageBreakPreview" zoomScale="80" zoomScaleNormal="80" zoomScaleSheetLayoutView="80" workbookViewId="0">
      <selection sqref="A1:XFD1048576"/>
    </sheetView>
  </sheetViews>
  <sheetFormatPr defaultRowHeight="77.25" customHeight="1"/>
  <cols>
    <col min="1" max="1" width="10.140625" style="42" bestFit="1" customWidth="1"/>
    <col min="2" max="2" width="58" style="42" customWidth="1"/>
    <col min="3" max="3" width="7.42578125" style="42" customWidth="1"/>
    <col min="4" max="4" width="7.5703125" style="42" customWidth="1"/>
    <col min="5" max="5" width="21.42578125" style="43" customWidth="1"/>
    <col min="6" max="6" width="17.140625" style="42" customWidth="1"/>
    <col min="7" max="7" width="20.85546875" style="44" customWidth="1"/>
    <col min="8" max="8" width="14.85546875" style="44" bestFit="1" customWidth="1"/>
    <col min="9" max="9" width="14.85546875" style="1" bestFit="1" customWidth="1"/>
    <col min="10" max="10" width="16.28515625" style="1" customWidth="1"/>
    <col min="11" max="11" width="18" style="1" customWidth="1"/>
    <col min="12" max="12" width="14.5703125" style="1" customWidth="1"/>
    <col min="13" max="13" width="16.85546875" style="1" customWidth="1"/>
    <col min="14" max="14" width="17.7109375" style="42" customWidth="1"/>
    <col min="15" max="15" width="7.42578125" style="42" hidden="1" customWidth="1"/>
    <col min="16" max="16" width="30.85546875" style="45" customWidth="1"/>
    <col min="17" max="17" width="9.140625" style="45" customWidth="1"/>
    <col min="18" max="18" width="8.5703125" style="45" customWidth="1"/>
    <col min="19" max="19" width="8.42578125" style="45" customWidth="1"/>
    <col min="20" max="20" width="8.85546875" style="45" customWidth="1"/>
    <col min="21" max="21" width="10.28515625" style="45" customWidth="1"/>
    <col min="22" max="22" width="10.7109375" style="45" customWidth="1"/>
    <col min="23" max="23" width="10.140625" style="45" customWidth="1"/>
    <col min="24" max="24" width="9.140625" style="45" customWidth="1"/>
    <col min="25" max="26" width="0" style="45" hidden="1" customWidth="1"/>
    <col min="27" max="27" width="9.140625" style="42" hidden="1" customWidth="1"/>
    <col min="28" max="16384" width="9.140625" style="42"/>
  </cols>
  <sheetData>
    <row r="1" spans="1:26" ht="19.5" customHeight="1">
      <c r="A1" s="42" t="s">
        <v>184</v>
      </c>
      <c r="R1" s="46" t="s">
        <v>137</v>
      </c>
      <c r="S1" s="46"/>
      <c r="T1" s="46"/>
      <c r="U1" s="46"/>
      <c r="V1" s="46"/>
      <c r="W1" s="46"/>
      <c r="X1" s="46"/>
    </row>
    <row r="2" spans="1:26" ht="63.75" customHeight="1">
      <c r="R2" s="46"/>
      <c r="S2" s="46"/>
      <c r="T2" s="46"/>
      <c r="U2" s="46"/>
      <c r="V2" s="46"/>
      <c r="W2" s="46"/>
      <c r="X2" s="46"/>
    </row>
    <row r="3" spans="1:26" ht="16.5" customHeight="1">
      <c r="C3" s="47" t="s">
        <v>21</v>
      </c>
      <c r="D3" s="47"/>
      <c r="E3" s="47"/>
      <c r="F3" s="47"/>
      <c r="G3" s="47"/>
      <c r="H3" s="47"/>
      <c r="I3" s="47"/>
      <c r="J3" s="47"/>
      <c r="K3" s="47"/>
      <c r="L3" s="47"/>
      <c r="M3" s="47"/>
      <c r="N3" s="47"/>
      <c r="O3" s="47"/>
      <c r="P3" s="47"/>
    </row>
    <row r="4" spans="1:26" ht="14.25" customHeight="1">
      <c r="C4" s="48" t="s">
        <v>31</v>
      </c>
      <c r="D4" s="48"/>
      <c r="E4" s="48"/>
      <c r="F4" s="48"/>
      <c r="G4" s="48"/>
      <c r="H4" s="48"/>
      <c r="I4" s="48"/>
      <c r="J4" s="48"/>
      <c r="K4" s="48"/>
      <c r="L4" s="48"/>
      <c r="M4" s="48"/>
      <c r="N4" s="48"/>
      <c r="O4" s="48"/>
      <c r="P4" s="48"/>
      <c r="Q4" s="49"/>
      <c r="R4" s="49"/>
      <c r="S4" s="49"/>
    </row>
    <row r="5" spans="1:26" ht="15" customHeight="1">
      <c r="C5" s="47" t="s">
        <v>135</v>
      </c>
      <c r="D5" s="47"/>
      <c r="E5" s="47"/>
      <c r="F5" s="47"/>
      <c r="G5" s="47"/>
      <c r="H5" s="47"/>
      <c r="I5" s="47"/>
      <c r="J5" s="47"/>
      <c r="K5" s="47"/>
      <c r="L5" s="47"/>
      <c r="M5" s="47"/>
      <c r="N5" s="47"/>
      <c r="O5" s="47"/>
      <c r="P5" s="47"/>
    </row>
    <row r="6" spans="1:26" ht="77.25" hidden="1" customHeight="1"/>
    <row r="7" spans="1:26" ht="77.25" hidden="1" customHeight="1"/>
    <row r="8" spans="1:26" ht="46.5" customHeight="1">
      <c r="A8" s="50" t="s">
        <v>0</v>
      </c>
      <c r="B8" s="50" t="s">
        <v>52</v>
      </c>
      <c r="C8" s="51" t="s">
        <v>53</v>
      </c>
      <c r="D8" s="52"/>
      <c r="E8" s="53" t="s">
        <v>54</v>
      </c>
      <c r="F8" s="51" t="s">
        <v>185</v>
      </c>
      <c r="G8" s="54"/>
      <c r="H8" s="54"/>
      <c r="I8" s="54"/>
      <c r="J8" s="54"/>
      <c r="K8" s="54"/>
      <c r="L8" s="54"/>
      <c r="M8" s="54"/>
      <c r="N8" s="54"/>
      <c r="O8" s="52"/>
      <c r="P8" s="51" t="s">
        <v>86</v>
      </c>
      <c r="Q8" s="54"/>
      <c r="R8" s="54"/>
      <c r="S8" s="54"/>
      <c r="T8" s="54"/>
      <c r="U8" s="54"/>
      <c r="V8" s="54"/>
      <c r="W8" s="54"/>
      <c r="X8" s="54"/>
      <c r="Y8" s="54"/>
      <c r="Z8" s="52"/>
    </row>
    <row r="9" spans="1:26" ht="19.5" customHeight="1">
      <c r="A9" s="50"/>
      <c r="B9" s="50"/>
      <c r="C9" s="50" t="s">
        <v>29</v>
      </c>
      <c r="D9" s="55" t="s">
        <v>30</v>
      </c>
      <c r="E9" s="56"/>
      <c r="F9" s="50" t="s">
        <v>1</v>
      </c>
      <c r="G9" s="54" t="s">
        <v>2</v>
      </c>
      <c r="H9" s="54"/>
      <c r="I9" s="54"/>
      <c r="J9" s="54"/>
      <c r="K9" s="54"/>
      <c r="L9" s="54"/>
      <c r="M9" s="54"/>
      <c r="N9" s="54"/>
      <c r="O9" s="52"/>
      <c r="P9" s="53" t="s">
        <v>3</v>
      </c>
      <c r="Q9" s="53" t="s">
        <v>4</v>
      </c>
      <c r="R9" s="51" t="s">
        <v>5</v>
      </c>
      <c r="S9" s="54"/>
      <c r="T9" s="54"/>
      <c r="U9" s="54"/>
      <c r="V9" s="54"/>
      <c r="W9" s="54"/>
      <c r="X9" s="54"/>
      <c r="Y9" s="54"/>
      <c r="Z9" s="52"/>
    </row>
    <row r="10" spans="1:26" ht="20.25" customHeight="1">
      <c r="A10" s="50"/>
      <c r="B10" s="50"/>
      <c r="C10" s="50"/>
      <c r="D10" s="55"/>
      <c r="E10" s="56"/>
      <c r="F10" s="50"/>
      <c r="G10" s="57" t="s">
        <v>55</v>
      </c>
      <c r="H10" s="54" t="s">
        <v>7</v>
      </c>
      <c r="I10" s="54"/>
      <c r="J10" s="54"/>
      <c r="K10" s="54"/>
      <c r="L10" s="54"/>
      <c r="M10" s="54"/>
      <c r="N10" s="54"/>
      <c r="O10" s="52"/>
      <c r="P10" s="58"/>
      <c r="Q10" s="58"/>
      <c r="R10" s="50" t="s">
        <v>6</v>
      </c>
      <c r="S10" s="54" t="s">
        <v>61</v>
      </c>
      <c r="T10" s="54"/>
      <c r="U10" s="54"/>
      <c r="V10" s="54"/>
      <c r="W10" s="54"/>
      <c r="X10" s="54"/>
      <c r="Y10" s="54"/>
      <c r="Z10" s="52"/>
    </row>
    <row r="11" spans="1:26" ht="64.5" customHeight="1">
      <c r="A11" s="50"/>
      <c r="B11" s="50"/>
      <c r="C11" s="50"/>
      <c r="D11" s="55"/>
      <c r="E11" s="59"/>
      <c r="F11" s="50"/>
      <c r="G11" s="57"/>
      <c r="H11" s="60" t="s">
        <v>8</v>
      </c>
      <c r="I11" s="2" t="s">
        <v>44</v>
      </c>
      <c r="J11" s="2" t="s">
        <v>56</v>
      </c>
      <c r="K11" s="2" t="s">
        <v>57</v>
      </c>
      <c r="L11" s="2" t="s">
        <v>58</v>
      </c>
      <c r="M11" s="2" t="s">
        <v>59</v>
      </c>
      <c r="N11" s="61" t="s">
        <v>60</v>
      </c>
      <c r="O11" s="61" t="s">
        <v>44</v>
      </c>
      <c r="P11" s="62"/>
      <c r="Q11" s="62"/>
      <c r="R11" s="50"/>
      <c r="S11" s="63" t="s">
        <v>8</v>
      </c>
      <c r="T11" s="61" t="s">
        <v>44</v>
      </c>
      <c r="U11" s="61" t="s">
        <v>56</v>
      </c>
      <c r="V11" s="61" t="s">
        <v>57</v>
      </c>
      <c r="W11" s="61" t="s">
        <v>58</v>
      </c>
      <c r="X11" s="61" t="s">
        <v>59</v>
      </c>
      <c r="Y11" s="61" t="s">
        <v>60</v>
      </c>
      <c r="Z11" s="61" t="s">
        <v>44</v>
      </c>
    </row>
    <row r="12" spans="1:26" s="43" customFormat="1" ht="15.75" customHeight="1">
      <c r="A12" s="3">
        <v>1</v>
      </c>
      <c r="B12" s="3">
        <v>2</v>
      </c>
      <c r="C12" s="3">
        <v>3</v>
      </c>
      <c r="D12" s="3">
        <v>4</v>
      </c>
      <c r="E12" s="3">
        <v>5</v>
      </c>
      <c r="F12" s="3">
        <v>6</v>
      </c>
      <c r="G12" s="3">
        <v>7</v>
      </c>
      <c r="H12" s="3">
        <v>8</v>
      </c>
      <c r="I12" s="3">
        <v>9</v>
      </c>
      <c r="J12" s="3">
        <v>10</v>
      </c>
      <c r="K12" s="3">
        <v>11</v>
      </c>
      <c r="L12" s="3">
        <v>12</v>
      </c>
      <c r="M12" s="3">
        <v>13</v>
      </c>
      <c r="N12" s="3">
        <v>14</v>
      </c>
      <c r="O12" s="3">
        <v>15</v>
      </c>
      <c r="P12" s="3">
        <v>15</v>
      </c>
      <c r="Q12" s="3">
        <v>16</v>
      </c>
      <c r="R12" s="3">
        <v>17</v>
      </c>
      <c r="S12" s="3">
        <v>18</v>
      </c>
      <c r="T12" s="3">
        <v>19</v>
      </c>
      <c r="U12" s="3">
        <v>20</v>
      </c>
      <c r="V12" s="3">
        <v>21</v>
      </c>
      <c r="W12" s="3">
        <v>22</v>
      </c>
      <c r="X12" s="3">
        <v>23</v>
      </c>
      <c r="Y12" s="3">
        <v>24</v>
      </c>
      <c r="Z12" s="3">
        <v>26</v>
      </c>
    </row>
    <row r="13" spans="1:26" ht="58.5" customHeight="1">
      <c r="A13" s="64" t="s">
        <v>125</v>
      </c>
      <c r="B13" s="64"/>
      <c r="C13" s="16">
        <v>2020</v>
      </c>
      <c r="D13" s="16">
        <v>2026</v>
      </c>
      <c r="E13" s="16" t="s">
        <v>9</v>
      </c>
      <c r="F13" s="16" t="s">
        <v>9</v>
      </c>
      <c r="G13" s="4" t="s">
        <v>9</v>
      </c>
      <c r="H13" s="4" t="s">
        <v>9</v>
      </c>
      <c r="I13" s="4" t="s">
        <v>9</v>
      </c>
      <c r="J13" s="4" t="s">
        <v>9</v>
      </c>
      <c r="K13" s="4" t="s">
        <v>9</v>
      </c>
      <c r="L13" s="4" t="s">
        <v>9</v>
      </c>
      <c r="M13" s="4" t="s">
        <v>9</v>
      </c>
      <c r="N13" s="16" t="s">
        <v>9</v>
      </c>
      <c r="O13" s="16" t="s">
        <v>9</v>
      </c>
      <c r="P13" s="16" t="s">
        <v>9</v>
      </c>
      <c r="Q13" s="16" t="s">
        <v>9</v>
      </c>
      <c r="R13" s="16" t="s">
        <v>9</v>
      </c>
      <c r="S13" s="16" t="s">
        <v>9</v>
      </c>
      <c r="T13" s="16" t="s">
        <v>9</v>
      </c>
      <c r="U13" s="16" t="s">
        <v>9</v>
      </c>
      <c r="V13" s="16" t="s">
        <v>9</v>
      </c>
      <c r="W13" s="16" t="s">
        <v>9</v>
      </c>
      <c r="X13" s="16" t="s">
        <v>9</v>
      </c>
      <c r="Y13" s="18" t="s">
        <v>9</v>
      </c>
      <c r="Z13" s="65" t="s">
        <v>9</v>
      </c>
    </row>
    <row r="14" spans="1:26" s="67" customFormat="1" ht="42.75" customHeight="1">
      <c r="A14" s="34" t="s">
        <v>90</v>
      </c>
      <c r="B14" s="34"/>
      <c r="C14" s="18">
        <v>2020</v>
      </c>
      <c r="D14" s="18">
        <v>2026</v>
      </c>
      <c r="E14" s="18" t="s">
        <v>9</v>
      </c>
      <c r="F14" s="18" t="s">
        <v>9</v>
      </c>
      <c r="G14" s="22" t="s">
        <v>9</v>
      </c>
      <c r="H14" s="22" t="s">
        <v>9</v>
      </c>
      <c r="I14" s="22" t="s">
        <v>9</v>
      </c>
      <c r="J14" s="22" t="s">
        <v>9</v>
      </c>
      <c r="K14" s="22" t="s">
        <v>9</v>
      </c>
      <c r="L14" s="22" t="s">
        <v>9</v>
      </c>
      <c r="M14" s="22" t="s">
        <v>9</v>
      </c>
      <c r="N14" s="18" t="s">
        <v>9</v>
      </c>
      <c r="O14" s="18"/>
      <c r="P14" s="18" t="s">
        <v>9</v>
      </c>
      <c r="Q14" s="18" t="s">
        <v>9</v>
      </c>
      <c r="R14" s="18" t="s">
        <v>9</v>
      </c>
      <c r="S14" s="18" t="s">
        <v>9</v>
      </c>
      <c r="T14" s="18" t="s">
        <v>9</v>
      </c>
      <c r="U14" s="18" t="s">
        <v>9</v>
      </c>
      <c r="V14" s="18" t="s">
        <v>9</v>
      </c>
      <c r="W14" s="18" t="s">
        <v>9</v>
      </c>
      <c r="X14" s="18" t="s">
        <v>9</v>
      </c>
      <c r="Y14" s="18" t="s">
        <v>9</v>
      </c>
      <c r="Z14" s="66"/>
    </row>
    <row r="15" spans="1:26" s="71" customFormat="1" ht="12.75">
      <c r="A15" s="68" t="s">
        <v>136</v>
      </c>
      <c r="B15" s="69"/>
      <c r="C15" s="69"/>
      <c r="D15" s="69"/>
      <c r="E15" s="69"/>
      <c r="F15" s="69"/>
      <c r="G15" s="69"/>
      <c r="H15" s="69"/>
      <c r="I15" s="69"/>
      <c r="J15" s="69"/>
      <c r="K15" s="69"/>
      <c r="L15" s="69"/>
      <c r="M15" s="69"/>
      <c r="N15" s="69"/>
      <c r="O15" s="69"/>
      <c r="P15" s="69"/>
      <c r="Q15" s="69"/>
      <c r="R15" s="69"/>
      <c r="S15" s="69"/>
      <c r="T15" s="69"/>
      <c r="U15" s="69"/>
      <c r="V15" s="69"/>
      <c r="W15" s="69"/>
      <c r="X15" s="70"/>
      <c r="Y15" s="18"/>
      <c r="Z15" s="66"/>
    </row>
    <row r="16" spans="1:26" s="67" customFormat="1" ht="48.75" customHeight="1">
      <c r="A16" s="34" t="s">
        <v>133</v>
      </c>
      <c r="B16" s="34"/>
      <c r="C16" s="18">
        <v>2020</v>
      </c>
      <c r="D16" s="18">
        <v>2026</v>
      </c>
      <c r="E16" s="18" t="s">
        <v>9</v>
      </c>
      <c r="F16" s="18" t="s">
        <v>9</v>
      </c>
      <c r="G16" s="22" t="s">
        <v>9</v>
      </c>
      <c r="H16" s="22" t="s">
        <v>9</v>
      </c>
      <c r="I16" s="22" t="s">
        <v>9</v>
      </c>
      <c r="J16" s="22" t="s">
        <v>9</v>
      </c>
      <c r="K16" s="22" t="s">
        <v>9</v>
      </c>
      <c r="L16" s="22" t="s">
        <v>9</v>
      </c>
      <c r="M16" s="22" t="s">
        <v>9</v>
      </c>
      <c r="N16" s="18" t="s">
        <v>9</v>
      </c>
      <c r="O16" s="18"/>
      <c r="P16" s="18" t="s">
        <v>9</v>
      </c>
      <c r="Q16" s="18" t="s">
        <v>9</v>
      </c>
      <c r="R16" s="18" t="s">
        <v>9</v>
      </c>
      <c r="S16" s="18" t="s">
        <v>9</v>
      </c>
      <c r="T16" s="18" t="s">
        <v>9</v>
      </c>
      <c r="U16" s="18" t="s">
        <v>9</v>
      </c>
      <c r="V16" s="18" t="s">
        <v>9</v>
      </c>
      <c r="W16" s="18" t="s">
        <v>9</v>
      </c>
      <c r="X16" s="18" t="s">
        <v>9</v>
      </c>
      <c r="Y16" s="18" t="s">
        <v>9</v>
      </c>
      <c r="Z16" s="66"/>
    </row>
    <row r="17" spans="1:26" s="45" customFormat="1" ht="29.25" customHeight="1">
      <c r="A17" s="72" t="s">
        <v>10</v>
      </c>
      <c r="B17" s="73" t="s">
        <v>126</v>
      </c>
      <c r="C17" s="74">
        <v>2020</v>
      </c>
      <c r="D17" s="74">
        <v>2026</v>
      </c>
      <c r="E17" s="75" t="s">
        <v>22</v>
      </c>
      <c r="F17" s="76" t="s">
        <v>11</v>
      </c>
      <c r="G17" s="5">
        <f t="shared" ref="G17:G29" si="0">SUM(H17:N17)</f>
        <v>621187071.65999997</v>
      </c>
      <c r="H17" s="5">
        <f t="shared" ref="H17:M17" si="1">H18+H19</f>
        <v>76038608.829999998</v>
      </c>
      <c r="I17" s="5">
        <f t="shared" si="1"/>
        <v>82678819.069999993</v>
      </c>
      <c r="J17" s="5">
        <f t="shared" si="1"/>
        <v>92976097.719999999</v>
      </c>
      <c r="K17" s="5">
        <f t="shared" si="1"/>
        <v>96926182.409999996</v>
      </c>
      <c r="L17" s="5">
        <f t="shared" si="1"/>
        <v>103355926.69</v>
      </c>
      <c r="M17" s="5">
        <f t="shared" si="1"/>
        <v>81968662.75999999</v>
      </c>
      <c r="N17" s="5">
        <f t="shared" ref="N17" si="2">N18+N19</f>
        <v>87242774.180000007</v>
      </c>
      <c r="O17" s="77"/>
      <c r="P17" s="78" t="s">
        <v>9</v>
      </c>
      <c r="Q17" s="28" t="s">
        <v>9</v>
      </c>
      <c r="R17" s="28" t="s">
        <v>9</v>
      </c>
      <c r="S17" s="28" t="s">
        <v>9</v>
      </c>
      <c r="T17" s="28" t="s">
        <v>9</v>
      </c>
      <c r="U17" s="28" t="s">
        <v>9</v>
      </c>
      <c r="V17" s="28" t="s">
        <v>9</v>
      </c>
      <c r="W17" s="28" t="s">
        <v>9</v>
      </c>
      <c r="X17" s="28" t="s">
        <v>9</v>
      </c>
      <c r="Y17" s="28" t="s">
        <v>9</v>
      </c>
      <c r="Z17" s="79"/>
    </row>
    <row r="18" spans="1:26" s="45" customFormat="1" ht="122.25" customHeight="1">
      <c r="A18" s="80"/>
      <c r="B18" s="35"/>
      <c r="C18" s="36"/>
      <c r="D18" s="36"/>
      <c r="E18" s="26"/>
      <c r="F18" s="19" t="s">
        <v>123</v>
      </c>
      <c r="G18" s="5">
        <f t="shared" si="0"/>
        <v>308041986.26999998</v>
      </c>
      <c r="H18" s="6">
        <f t="shared" ref="H18:M19" si="3">H21</f>
        <v>38430555.829999998</v>
      </c>
      <c r="I18" s="6">
        <f t="shared" si="3"/>
        <v>42281981.68</v>
      </c>
      <c r="J18" s="6">
        <f t="shared" si="3"/>
        <v>46055129.719999999</v>
      </c>
      <c r="K18" s="6">
        <f t="shared" si="3"/>
        <v>46783673.409999996</v>
      </c>
      <c r="L18" s="6">
        <f t="shared" si="3"/>
        <v>50014922.689999998</v>
      </c>
      <c r="M18" s="6">
        <f t="shared" si="3"/>
        <v>39657169.759999998</v>
      </c>
      <c r="N18" s="6">
        <f t="shared" ref="N18" si="4">N21</f>
        <v>44818553.18</v>
      </c>
      <c r="O18" s="81">
        <f>O21+O24</f>
        <v>0</v>
      </c>
      <c r="P18" s="82"/>
      <c r="Q18" s="37"/>
      <c r="R18" s="37"/>
      <c r="S18" s="37"/>
      <c r="T18" s="37"/>
      <c r="U18" s="37"/>
      <c r="V18" s="37"/>
      <c r="W18" s="37"/>
      <c r="X18" s="37"/>
      <c r="Y18" s="37"/>
      <c r="Z18" s="79"/>
    </row>
    <row r="19" spans="1:26" s="45" customFormat="1" ht="83.25" customHeight="1">
      <c r="A19" s="83"/>
      <c r="B19" s="35"/>
      <c r="C19" s="36"/>
      <c r="D19" s="36"/>
      <c r="E19" s="26"/>
      <c r="F19" s="19" t="s">
        <v>124</v>
      </c>
      <c r="G19" s="5">
        <f t="shared" si="0"/>
        <v>313145085.38999999</v>
      </c>
      <c r="H19" s="6">
        <f t="shared" si="3"/>
        <v>37608053</v>
      </c>
      <c r="I19" s="6">
        <f t="shared" si="3"/>
        <v>40396837.390000001</v>
      </c>
      <c r="J19" s="6">
        <f t="shared" si="3"/>
        <v>46920968</v>
      </c>
      <c r="K19" s="6">
        <f t="shared" si="3"/>
        <v>50142509</v>
      </c>
      <c r="L19" s="6">
        <f t="shared" si="3"/>
        <v>53341004</v>
      </c>
      <c r="M19" s="6">
        <f t="shared" si="3"/>
        <v>42311493</v>
      </c>
      <c r="N19" s="6">
        <f t="shared" ref="N19" si="5">N22</f>
        <v>42424221</v>
      </c>
      <c r="O19" s="81"/>
      <c r="P19" s="84"/>
      <c r="Q19" s="75"/>
      <c r="R19" s="75"/>
      <c r="S19" s="75"/>
      <c r="T19" s="75"/>
      <c r="U19" s="75"/>
      <c r="V19" s="75"/>
      <c r="W19" s="75"/>
      <c r="X19" s="75"/>
      <c r="Y19" s="75"/>
      <c r="Z19" s="79"/>
    </row>
    <row r="20" spans="1:26" s="45" customFormat="1" ht="28.5" customHeight="1">
      <c r="A20" s="72" t="s">
        <v>12</v>
      </c>
      <c r="B20" s="26" t="s">
        <v>94</v>
      </c>
      <c r="C20" s="28">
        <v>2020</v>
      </c>
      <c r="D20" s="28">
        <v>2026</v>
      </c>
      <c r="E20" s="28" t="s">
        <v>22</v>
      </c>
      <c r="F20" s="19" t="s">
        <v>11</v>
      </c>
      <c r="G20" s="6">
        <f t="shared" si="0"/>
        <v>621187071.65999997</v>
      </c>
      <c r="H20" s="6">
        <f t="shared" ref="H20:M20" si="6">H21+H22</f>
        <v>76038608.829999998</v>
      </c>
      <c r="I20" s="6">
        <f>I21+I22</f>
        <v>82678819.069999993</v>
      </c>
      <c r="J20" s="6">
        <f t="shared" si="6"/>
        <v>92976097.719999999</v>
      </c>
      <c r="K20" s="6">
        <f t="shared" si="6"/>
        <v>96926182.409999996</v>
      </c>
      <c r="L20" s="6">
        <f t="shared" si="6"/>
        <v>103355926.69</v>
      </c>
      <c r="M20" s="6">
        <f t="shared" si="6"/>
        <v>81968662.75999999</v>
      </c>
      <c r="N20" s="6">
        <f t="shared" ref="N20" si="7">N21+N22</f>
        <v>87242774.180000007</v>
      </c>
      <c r="O20" s="81"/>
      <c r="P20" s="85" t="s">
        <v>9</v>
      </c>
      <c r="Q20" s="78" t="s">
        <v>9</v>
      </c>
      <c r="R20" s="78" t="s">
        <v>9</v>
      </c>
      <c r="S20" s="78" t="s">
        <v>9</v>
      </c>
      <c r="T20" s="78" t="s">
        <v>9</v>
      </c>
      <c r="U20" s="78" t="s">
        <v>9</v>
      </c>
      <c r="V20" s="78" t="s">
        <v>9</v>
      </c>
      <c r="W20" s="78" t="s">
        <v>9</v>
      </c>
      <c r="X20" s="78" t="s">
        <v>9</v>
      </c>
      <c r="Y20" s="78" t="s">
        <v>9</v>
      </c>
      <c r="Z20" s="86">
        <v>100</v>
      </c>
    </row>
    <row r="21" spans="1:26" s="45" customFormat="1" ht="40.5" customHeight="1">
      <c r="A21" s="80"/>
      <c r="B21" s="26"/>
      <c r="C21" s="37"/>
      <c r="D21" s="37"/>
      <c r="E21" s="37"/>
      <c r="F21" s="19" t="s">
        <v>121</v>
      </c>
      <c r="G21" s="6">
        <f t="shared" si="0"/>
        <v>308041986.26999998</v>
      </c>
      <c r="H21" s="6">
        <f>H24+H27</f>
        <v>38430555.829999998</v>
      </c>
      <c r="I21" s="6">
        <f t="shared" ref="H21:M22" si="8">I24+I27</f>
        <v>42281981.68</v>
      </c>
      <c r="J21" s="6">
        <f t="shared" si="8"/>
        <v>46055129.719999999</v>
      </c>
      <c r="K21" s="6">
        <f t="shared" si="8"/>
        <v>46783673.409999996</v>
      </c>
      <c r="L21" s="6">
        <f t="shared" si="8"/>
        <v>50014922.689999998</v>
      </c>
      <c r="M21" s="6">
        <f t="shared" si="8"/>
        <v>39657169.759999998</v>
      </c>
      <c r="N21" s="6">
        <f t="shared" ref="N21" si="9">N24+N27</f>
        <v>44818553.18</v>
      </c>
      <c r="O21" s="81"/>
      <c r="P21" s="82"/>
      <c r="Q21" s="82"/>
      <c r="R21" s="82"/>
      <c r="S21" s="82"/>
      <c r="T21" s="82"/>
      <c r="U21" s="82"/>
      <c r="V21" s="82"/>
      <c r="W21" s="82"/>
      <c r="X21" s="82"/>
      <c r="Y21" s="82"/>
      <c r="Z21" s="87"/>
    </row>
    <row r="22" spans="1:26" s="45" customFormat="1" ht="24.75" customHeight="1">
      <c r="A22" s="80"/>
      <c r="B22" s="26"/>
      <c r="C22" s="37"/>
      <c r="D22" s="37"/>
      <c r="E22" s="37"/>
      <c r="F22" s="19" t="s">
        <v>122</v>
      </c>
      <c r="G22" s="6">
        <f t="shared" si="0"/>
        <v>313145085.38999999</v>
      </c>
      <c r="H22" s="6">
        <f t="shared" si="8"/>
        <v>37608053</v>
      </c>
      <c r="I22" s="6">
        <f t="shared" si="8"/>
        <v>40396837.390000001</v>
      </c>
      <c r="J22" s="6">
        <f t="shared" si="8"/>
        <v>46920968</v>
      </c>
      <c r="K22" s="6">
        <f t="shared" si="8"/>
        <v>50142509</v>
      </c>
      <c r="L22" s="6">
        <f t="shared" si="8"/>
        <v>53341004</v>
      </c>
      <c r="M22" s="6">
        <f t="shared" si="8"/>
        <v>42311493</v>
      </c>
      <c r="N22" s="6">
        <f t="shared" ref="N22" si="10">N25+N28</f>
        <v>42424221</v>
      </c>
      <c r="O22" s="88"/>
      <c r="P22" s="84"/>
      <c r="Q22" s="84"/>
      <c r="R22" s="84"/>
      <c r="S22" s="84"/>
      <c r="T22" s="84"/>
      <c r="U22" s="84"/>
      <c r="V22" s="84"/>
      <c r="W22" s="84"/>
      <c r="X22" s="84"/>
      <c r="Y22" s="84"/>
      <c r="Z22" s="89"/>
    </row>
    <row r="23" spans="1:26" s="45" customFormat="1" ht="66.75" customHeight="1">
      <c r="A23" s="72" t="s">
        <v>67</v>
      </c>
      <c r="B23" s="26" t="s">
        <v>95</v>
      </c>
      <c r="C23" s="28">
        <v>2020</v>
      </c>
      <c r="D23" s="26">
        <v>2026</v>
      </c>
      <c r="E23" s="75" t="s">
        <v>22</v>
      </c>
      <c r="F23" s="19" t="s">
        <v>11</v>
      </c>
      <c r="G23" s="6">
        <f t="shared" si="0"/>
        <v>606311649.65999997</v>
      </c>
      <c r="H23" s="6">
        <f t="shared" ref="H23:M23" si="11">H24+H25</f>
        <v>74319908.829999998</v>
      </c>
      <c r="I23" s="6">
        <f t="shared" si="11"/>
        <v>80993917.069999993</v>
      </c>
      <c r="J23" s="6">
        <f t="shared" si="11"/>
        <v>91175827.719999999</v>
      </c>
      <c r="K23" s="6">
        <f t="shared" si="11"/>
        <v>95693982.409999996</v>
      </c>
      <c r="L23" s="6">
        <f t="shared" si="11"/>
        <v>100663020.69</v>
      </c>
      <c r="M23" s="6">
        <f t="shared" si="11"/>
        <v>79151804.75999999</v>
      </c>
      <c r="N23" s="6">
        <f t="shared" ref="N23" si="12">N24+N25</f>
        <v>84313188.180000007</v>
      </c>
      <c r="O23" s="88"/>
      <c r="P23" s="19" t="s">
        <v>168</v>
      </c>
      <c r="Q23" s="90" t="s">
        <v>13</v>
      </c>
      <c r="R23" s="90" t="s">
        <v>9</v>
      </c>
      <c r="S23" s="90">
        <v>100</v>
      </c>
      <c r="T23" s="90">
        <v>100</v>
      </c>
      <c r="U23" s="90">
        <v>100</v>
      </c>
      <c r="V23" s="90">
        <v>100</v>
      </c>
      <c r="W23" s="90">
        <v>100</v>
      </c>
      <c r="X23" s="90">
        <v>100</v>
      </c>
      <c r="Y23" s="90">
        <v>100</v>
      </c>
      <c r="Z23" s="91">
        <v>100</v>
      </c>
    </row>
    <row r="24" spans="1:26" s="45" customFormat="1" ht="33" customHeight="1">
      <c r="A24" s="80"/>
      <c r="B24" s="26"/>
      <c r="C24" s="37"/>
      <c r="D24" s="26"/>
      <c r="E24" s="26"/>
      <c r="F24" s="19" t="s">
        <v>121</v>
      </c>
      <c r="G24" s="6">
        <f t="shared" si="0"/>
        <v>308041986.26999998</v>
      </c>
      <c r="H24" s="6">
        <v>38430555.829999998</v>
      </c>
      <c r="I24" s="6">
        <v>42281981.68</v>
      </c>
      <c r="J24" s="6">
        <v>46055129.719999999</v>
      </c>
      <c r="K24" s="6">
        <v>46783673.409999996</v>
      </c>
      <c r="L24" s="6">
        <v>50014922.689999998</v>
      </c>
      <c r="M24" s="6">
        <v>39657169.759999998</v>
      </c>
      <c r="N24" s="6">
        <v>44818553.18</v>
      </c>
      <c r="O24" s="88"/>
      <c r="P24" s="19" t="s">
        <v>32</v>
      </c>
      <c r="Q24" s="90" t="s">
        <v>33</v>
      </c>
      <c r="R24" s="90" t="s">
        <v>9</v>
      </c>
      <c r="S24" s="91">
        <v>1010</v>
      </c>
      <c r="T24" s="91">
        <v>1020</v>
      </c>
      <c r="U24" s="91">
        <v>1030</v>
      </c>
      <c r="V24" s="91">
        <v>1040</v>
      </c>
      <c r="W24" s="91">
        <v>1050</v>
      </c>
      <c r="X24" s="91">
        <v>1060</v>
      </c>
      <c r="Y24" s="91">
        <v>1070</v>
      </c>
      <c r="Z24" s="91">
        <v>1003</v>
      </c>
    </row>
    <row r="25" spans="1:26" s="45" customFormat="1" ht="60" customHeight="1">
      <c r="A25" s="80"/>
      <c r="B25" s="26"/>
      <c r="C25" s="37"/>
      <c r="D25" s="26"/>
      <c r="E25" s="26"/>
      <c r="F25" s="19" t="s">
        <v>122</v>
      </c>
      <c r="G25" s="6">
        <f t="shared" si="0"/>
        <v>298269663.38999999</v>
      </c>
      <c r="H25" s="6">
        <v>35889353</v>
      </c>
      <c r="I25" s="6">
        <v>38711935.390000001</v>
      </c>
      <c r="J25" s="6">
        <v>45120698</v>
      </c>
      <c r="K25" s="6">
        <v>48910309</v>
      </c>
      <c r="L25" s="6">
        <v>50648098</v>
      </c>
      <c r="M25" s="6">
        <v>39494635</v>
      </c>
      <c r="N25" s="6">
        <v>39494635</v>
      </c>
      <c r="O25" s="88"/>
      <c r="P25" s="19" t="s">
        <v>42</v>
      </c>
      <c r="Q25" s="90" t="s">
        <v>13</v>
      </c>
      <c r="R25" s="90" t="s">
        <v>9</v>
      </c>
      <c r="S25" s="90">
        <v>100</v>
      </c>
      <c r="T25" s="90">
        <v>100</v>
      </c>
      <c r="U25" s="90">
        <v>100</v>
      </c>
      <c r="V25" s="90">
        <v>100</v>
      </c>
      <c r="W25" s="90">
        <v>100</v>
      </c>
      <c r="X25" s="90">
        <v>100</v>
      </c>
      <c r="Y25" s="91"/>
      <c r="Z25" s="91">
        <v>3013</v>
      </c>
    </row>
    <row r="26" spans="1:26" s="45" customFormat="1" ht="33" customHeight="1">
      <c r="A26" s="72" t="s">
        <v>68</v>
      </c>
      <c r="B26" s="26" t="s">
        <v>96</v>
      </c>
      <c r="C26" s="28">
        <v>2020</v>
      </c>
      <c r="D26" s="26">
        <v>2026</v>
      </c>
      <c r="E26" s="75" t="s">
        <v>22</v>
      </c>
      <c r="F26" s="19" t="s">
        <v>11</v>
      </c>
      <c r="G26" s="6">
        <f t="shared" si="0"/>
        <v>14875422</v>
      </c>
      <c r="H26" s="6">
        <f t="shared" ref="H26:M26" si="13">H27+H28</f>
        <v>1718700</v>
      </c>
      <c r="I26" s="6">
        <f t="shared" si="13"/>
        <v>1684902</v>
      </c>
      <c r="J26" s="6">
        <f>J27+J28</f>
        <v>1800270</v>
      </c>
      <c r="K26" s="6">
        <f t="shared" si="13"/>
        <v>1232200</v>
      </c>
      <c r="L26" s="6">
        <f t="shared" si="13"/>
        <v>2692906</v>
      </c>
      <c r="M26" s="6">
        <f t="shared" si="13"/>
        <v>2816858</v>
      </c>
      <c r="N26" s="6">
        <f t="shared" ref="N26" si="14">N27+N28</f>
        <v>2929586</v>
      </c>
      <c r="O26" s="88"/>
      <c r="P26" s="31" t="s">
        <v>87</v>
      </c>
      <c r="Q26" s="78" t="s">
        <v>13</v>
      </c>
      <c r="R26" s="78" t="s">
        <v>9</v>
      </c>
      <c r="S26" s="78">
        <v>100</v>
      </c>
      <c r="T26" s="78">
        <v>100</v>
      </c>
      <c r="U26" s="78">
        <v>100</v>
      </c>
      <c r="V26" s="78">
        <v>100</v>
      </c>
      <c r="W26" s="78">
        <v>100</v>
      </c>
      <c r="X26" s="78">
        <v>100</v>
      </c>
      <c r="Y26" s="92">
        <v>100</v>
      </c>
      <c r="Z26" s="91"/>
    </row>
    <row r="27" spans="1:26" s="45" customFormat="1" ht="32.25" customHeight="1">
      <c r="A27" s="80"/>
      <c r="B27" s="26"/>
      <c r="C27" s="37"/>
      <c r="D27" s="26"/>
      <c r="E27" s="26"/>
      <c r="F27" s="19" t="s">
        <v>121</v>
      </c>
      <c r="G27" s="6">
        <f t="shared" si="0"/>
        <v>0</v>
      </c>
      <c r="H27" s="6">
        <v>0</v>
      </c>
      <c r="I27" s="6">
        <v>0</v>
      </c>
      <c r="J27" s="6">
        <v>0</v>
      </c>
      <c r="K27" s="6">
        <v>0</v>
      </c>
      <c r="L27" s="6">
        <v>0</v>
      </c>
      <c r="M27" s="6">
        <v>0</v>
      </c>
      <c r="N27" s="6">
        <v>0</v>
      </c>
      <c r="O27" s="88"/>
      <c r="P27" s="32"/>
      <c r="Q27" s="82"/>
      <c r="R27" s="82"/>
      <c r="S27" s="82"/>
      <c r="T27" s="82"/>
      <c r="U27" s="82"/>
      <c r="V27" s="82"/>
      <c r="W27" s="82"/>
      <c r="X27" s="82"/>
      <c r="Y27" s="93"/>
      <c r="Z27" s="91"/>
    </row>
    <row r="28" spans="1:26" s="45" customFormat="1" ht="24" customHeight="1">
      <c r="A28" s="80"/>
      <c r="B28" s="26"/>
      <c r="C28" s="37"/>
      <c r="D28" s="26"/>
      <c r="E28" s="26"/>
      <c r="F28" s="19" t="s">
        <v>122</v>
      </c>
      <c r="G28" s="6">
        <f t="shared" si="0"/>
        <v>14875422</v>
      </c>
      <c r="H28" s="6">
        <v>1718700</v>
      </c>
      <c r="I28" s="6">
        <v>1684902</v>
      </c>
      <c r="J28" s="6">
        <v>1800270</v>
      </c>
      <c r="K28" s="6">
        <v>1232200</v>
      </c>
      <c r="L28" s="6">
        <v>2692906</v>
      </c>
      <c r="M28" s="6">
        <v>2816858</v>
      </c>
      <c r="N28" s="6">
        <v>2929586</v>
      </c>
      <c r="O28" s="88"/>
      <c r="P28" s="33"/>
      <c r="Q28" s="84"/>
      <c r="R28" s="84"/>
      <c r="S28" s="84"/>
      <c r="T28" s="84"/>
      <c r="U28" s="84"/>
      <c r="V28" s="84"/>
      <c r="W28" s="84"/>
      <c r="X28" s="84"/>
      <c r="Y28" s="94"/>
      <c r="Z28" s="91"/>
    </row>
    <row r="29" spans="1:26" s="45" customFormat="1" ht="36" customHeight="1">
      <c r="A29" s="72" t="s">
        <v>14</v>
      </c>
      <c r="B29" s="26" t="s">
        <v>127</v>
      </c>
      <c r="C29" s="28">
        <v>2020</v>
      </c>
      <c r="D29" s="26">
        <v>2026</v>
      </c>
      <c r="E29" s="75" t="s">
        <v>22</v>
      </c>
      <c r="F29" s="19" t="s">
        <v>11</v>
      </c>
      <c r="G29" s="6">
        <f t="shared" si="0"/>
        <v>2211793523.2200003</v>
      </c>
      <c r="H29" s="6">
        <f t="shared" ref="H29:M29" si="15">H32</f>
        <v>247618903.50999999</v>
      </c>
      <c r="I29" s="6">
        <f t="shared" si="15"/>
        <v>283350867.39999998</v>
      </c>
      <c r="J29" s="6">
        <f t="shared" si="15"/>
        <v>328072741.82999998</v>
      </c>
      <c r="K29" s="6">
        <f t="shared" si="15"/>
        <v>359642960.99000001</v>
      </c>
      <c r="L29" s="6">
        <f t="shared" si="15"/>
        <v>372844513.88</v>
      </c>
      <c r="M29" s="6">
        <f t="shared" si="15"/>
        <v>318202612.18000001</v>
      </c>
      <c r="N29" s="6">
        <f t="shared" ref="N29" si="16">N32</f>
        <v>302060923.43000001</v>
      </c>
      <c r="O29" s="88"/>
      <c r="P29" s="28" t="s">
        <v>9</v>
      </c>
      <c r="Q29" s="28" t="s">
        <v>9</v>
      </c>
      <c r="R29" s="28" t="s">
        <v>9</v>
      </c>
      <c r="S29" s="28" t="s">
        <v>9</v>
      </c>
      <c r="T29" s="28" t="s">
        <v>9</v>
      </c>
      <c r="U29" s="28" t="s">
        <v>9</v>
      </c>
      <c r="V29" s="28" t="s">
        <v>9</v>
      </c>
      <c r="W29" s="28" t="s">
        <v>9</v>
      </c>
      <c r="X29" s="28" t="s">
        <v>9</v>
      </c>
      <c r="Y29" s="28" t="s">
        <v>9</v>
      </c>
      <c r="Z29" s="91"/>
    </row>
    <row r="30" spans="1:26" s="45" customFormat="1" ht="30.75" customHeight="1">
      <c r="A30" s="80"/>
      <c r="B30" s="26"/>
      <c r="C30" s="37"/>
      <c r="D30" s="26"/>
      <c r="E30" s="26"/>
      <c r="F30" s="19" t="s">
        <v>121</v>
      </c>
      <c r="G30" s="6">
        <f>G33</f>
        <v>328812385.96000004</v>
      </c>
      <c r="H30" s="6">
        <f t="shared" ref="H30:M30" si="17">H33</f>
        <v>43325603.689999998</v>
      </c>
      <c r="I30" s="6">
        <f t="shared" si="17"/>
        <v>54346602.599999994</v>
      </c>
      <c r="J30" s="6">
        <f t="shared" si="17"/>
        <v>48187722.829999991</v>
      </c>
      <c r="K30" s="6">
        <f t="shared" si="17"/>
        <v>56107431.219999999</v>
      </c>
      <c r="L30" s="6">
        <f t="shared" si="17"/>
        <v>46830886.380000003</v>
      </c>
      <c r="M30" s="6">
        <f t="shared" si="17"/>
        <v>38665296.68</v>
      </c>
      <c r="N30" s="6">
        <f t="shared" ref="N30" si="18">N33</f>
        <v>41348842.559999995</v>
      </c>
      <c r="O30" s="88"/>
      <c r="P30" s="37"/>
      <c r="Q30" s="37"/>
      <c r="R30" s="37"/>
      <c r="S30" s="37"/>
      <c r="T30" s="37"/>
      <c r="U30" s="37"/>
      <c r="V30" s="37"/>
      <c r="W30" s="37"/>
      <c r="X30" s="37"/>
      <c r="Y30" s="37"/>
      <c r="Z30" s="91"/>
    </row>
    <row r="31" spans="1:26" s="45" customFormat="1" ht="28.5" customHeight="1">
      <c r="A31" s="80"/>
      <c r="B31" s="26"/>
      <c r="C31" s="37"/>
      <c r="D31" s="26"/>
      <c r="E31" s="26"/>
      <c r="F31" s="19" t="s">
        <v>122</v>
      </c>
      <c r="G31" s="6">
        <f>G34</f>
        <v>1789099089.26</v>
      </c>
      <c r="H31" s="6">
        <f t="shared" ref="H31:M31" si="19">H34</f>
        <v>204293299.81999999</v>
      </c>
      <c r="I31" s="6">
        <f t="shared" si="19"/>
        <v>229004264.80000001</v>
      </c>
      <c r="J31" s="6">
        <f t="shared" si="19"/>
        <v>279885019</v>
      </c>
      <c r="K31" s="6">
        <f t="shared" si="19"/>
        <v>303535529.76999998</v>
      </c>
      <c r="L31" s="6">
        <f t="shared" si="19"/>
        <v>326013627.5</v>
      </c>
      <c r="M31" s="6">
        <f t="shared" si="19"/>
        <v>279537315.5</v>
      </c>
      <c r="N31" s="6">
        <f t="shared" ref="N31" si="20">N34</f>
        <v>260712080.87</v>
      </c>
      <c r="O31" s="88"/>
      <c r="P31" s="75"/>
      <c r="Q31" s="75"/>
      <c r="R31" s="75"/>
      <c r="S31" s="75"/>
      <c r="T31" s="75"/>
      <c r="U31" s="75"/>
      <c r="V31" s="75"/>
      <c r="W31" s="75"/>
      <c r="X31" s="75"/>
      <c r="Y31" s="75"/>
      <c r="Z31" s="91"/>
    </row>
    <row r="32" spans="1:26" s="45" customFormat="1" ht="27" customHeight="1">
      <c r="A32" s="72" t="s">
        <v>15</v>
      </c>
      <c r="B32" s="26" t="s">
        <v>97</v>
      </c>
      <c r="C32" s="28">
        <v>2020</v>
      </c>
      <c r="D32" s="26">
        <v>2026</v>
      </c>
      <c r="E32" s="75" t="s">
        <v>22</v>
      </c>
      <c r="F32" s="19" t="s">
        <v>11</v>
      </c>
      <c r="G32" s="6">
        <f>SUM(H32:N32)</f>
        <v>2211793523.2200003</v>
      </c>
      <c r="H32" s="6">
        <f t="shared" ref="H32:M32" si="21">H33+H34</f>
        <v>247618903.50999999</v>
      </c>
      <c r="I32" s="6">
        <f t="shared" si="21"/>
        <v>283350867.39999998</v>
      </c>
      <c r="J32" s="6">
        <f t="shared" si="21"/>
        <v>328072741.82999998</v>
      </c>
      <c r="K32" s="6">
        <f t="shared" si="21"/>
        <v>359642960.99000001</v>
      </c>
      <c r="L32" s="6">
        <f t="shared" si="21"/>
        <v>372844513.88</v>
      </c>
      <c r="M32" s="6">
        <f t="shared" si="21"/>
        <v>318202612.18000001</v>
      </c>
      <c r="N32" s="6">
        <f t="shared" ref="N32" si="22">N33+N34</f>
        <v>302060923.43000001</v>
      </c>
      <c r="O32" s="88"/>
      <c r="P32" s="28" t="s">
        <v>9</v>
      </c>
      <c r="Q32" s="28" t="s">
        <v>9</v>
      </c>
      <c r="R32" s="28" t="s">
        <v>9</v>
      </c>
      <c r="S32" s="28" t="s">
        <v>9</v>
      </c>
      <c r="T32" s="28" t="s">
        <v>9</v>
      </c>
      <c r="U32" s="28" t="s">
        <v>9</v>
      </c>
      <c r="V32" s="28" t="s">
        <v>9</v>
      </c>
      <c r="W32" s="28" t="s">
        <v>9</v>
      </c>
      <c r="X32" s="28" t="s">
        <v>9</v>
      </c>
      <c r="Y32" s="28" t="s">
        <v>9</v>
      </c>
      <c r="Z32" s="91"/>
    </row>
    <row r="33" spans="1:26" s="45" customFormat="1" ht="32.25" customHeight="1">
      <c r="A33" s="80"/>
      <c r="B33" s="26"/>
      <c r="C33" s="37"/>
      <c r="D33" s="26"/>
      <c r="E33" s="26"/>
      <c r="F33" s="19" t="s">
        <v>121</v>
      </c>
      <c r="G33" s="6">
        <f>G37+G40+G43+G46</f>
        <v>328812385.96000004</v>
      </c>
      <c r="H33" s="6">
        <f t="shared" ref="H33:M34" si="23">H37+H40+H43+H46+H49</f>
        <v>43325603.689999998</v>
      </c>
      <c r="I33" s="6">
        <f t="shared" si="23"/>
        <v>54346602.599999994</v>
      </c>
      <c r="J33" s="6">
        <f t="shared" si="23"/>
        <v>48187722.829999991</v>
      </c>
      <c r="K33" s="6">
        <f>K37+K40+K43+K46+K49</f>
        <v>56107431.219999999</v>
      </c>
      <c r="L33" s="6">
        <f>L37+L40+L43+L46+L49</f>
        <v>46830886.380000003</v>
      </c>
      <c r="M33" s="6">
        <f t="shared" si="23"/>
        <v>38665296.68</v>
      </c>
      <c r="N33" s="6">
        <f t="shared" ref="N33" si="24">N37+N40+N43+N46+N49</f>
        <v>41348842.559999995</v>
      </c>
      <c r="O33" s="88"/>
      <c r="P33" s="37"/>
      <c r="Q33" s="37"/>
      <c r="R33" s="37"/>
      <c r="S33" s="37"/>
      <c r="T33" s="37"/>
      <c r="U33" s="37"/>
      <c r="V33" s="37"/>
      <c r="W33" s="37"/>
      <c r="X33" s="37"/>
      <c r="Y33" s="37"/>
      <c r="Z33" s="91"/>
    </row>
    <row r="34" spans="1:26" s="45" customFormat="1" ht="32.25" customHeight="1">
      <c r="A34" s="80"/>
      <c r="B34" s="26"/>
      <c r="C34" s="37"/>
      <c r="D34" s="26"/>
      <c r="E34" s="26"/>
      <c r="F34" s="19" t="s">
        <v>122</v>
      </c>
      <c r="G34" s="6">
        <f>G38+G41+G44+G47</f>
        <v>1789099089.26</v>
      </c>
      <c r="H34" s="6">
        <f t="shared" si="23"/>
        <v>204293299.81999999</v>
      </c>
      <c r="I34" s="6">
        <f t="shared" si="23"/>
        <v>229004264.80000001</v>
      </c>
      <c r="J34" s="6">
        <f>J38+J41+J44+J47+J50</f>
        <v>279885019</v>
      </c>
      <c r="K34" s="6">
        <f t="shared" si="23"/>
        <v>303535529.76999998</v>
      </c>
      <c r="L34" s="6">
        <f>L38+L41+L44+L47+L50</f>
        <v>326013627.5</v>
      </c>
      <c r="M34" s="6">
        <f t="shared" si="23"/>
        <v>279537315.5</v>
      </c>
      <c r="N34" s="6">
        <f t="shared" ref="N34" si="25">N38+N41+N44+N47+N50</f>
        <v>260712080.87</v>
      </c>
      <c r="O34" s="88"/>
      <c r="P34" s="75"/>
      <c r="Q34" s="75"/>
      <c r="R34" s="75"/>
      <c r="S34" s="75"/>
      <c r="T34" s="75"/>
      <c r="U34" s="75"/>
      <c r="V34" s="75"/>
      <c r="W34" s="75"/>
      <c r="X34" s="75"/>
      <c r="Y34" s="75"/>
      <c r="Z34" s="91"/>
    </row>
    <row r="35" spans="1:26" s="45" customFormat="1" ht="88.5" customHeight="1">
      <c r="A35" s="72" t="s">
        <v>16</v>
      </c>
      <c r="B35" s="26" t="s">
        <v>98</v>
      </c>
      <c r="C35" s="28">
        <v>2020</v>
      </c>
      <c r="D35" s="26">
        <v>2026</v>
      </c>
      <c r="E35" s="75" t="s">
        <v>22</v>
      </c>
      <c r="F35" s="28" t="s">
        <v>11</v>
      </c>
      <c r="G35" s="95">
        <f>SUM(H35:N36)</f>
        <v>2005878409.0699999</v>
      </c>
      <c r="H35" s="95">
        <f t="shared" ref="H35:M35" si="26">H37+H38</f>
        <v>235178729.28999999</v>
      </c>
      <c r="I35" s="95">
        <f t="shared" si="26"/>
        <v>253809338.57999998</v>
      </c>
      <c r="J35" s="95">
        <f t="shared" si="26"/>
        <v>293222518.90999997</v>
      </c>
      <c r="K35" s="25">
        <f t="shared" si="26"/>
        <v>323932440.92000002</v>
      </c>
      <c r="L35" s="25">
        <f t="shared" si="26"/>
        <v>335006812.26999998</v>
      </c>
      <c r="M35" s="25">
        <f t="shared" si="26"/>
        <v>281010209.80000001</v>
      </c>
      <c r="N35" s="25">
        <f t="shared" ref="N35" si="27">N37+N38</f>
        <v>283718359.30000001</v>
      </c>
      <c r="O35" s="88"/>
      <c r="P35" s="19" t="s">
        <v>88</v>
      </c>
      <c r="Q35" s="90" t="s">
        <v>13</v>
      </c>
      <c r="R35" s="90" t="s">
        <v>9</v>
      </c>
      <c r="S35" s="90">
        <v>100</v>
      </c>
      <c r="T35" s="90">
        <v>100</v>
      </c>
      <c r="U35" s="90">
        <v>100</v>
      </c>
      <c r="V35" s="90">
        <v>100</v>
      </c>
      <c r="W35" s="90">
        <v>100</v>
      </c>
      <c r="X35" s="90">
        <v>100</v>
      </c>
      <c r="Y35" s="90">
        <v>100</v>
      </c>
      <c r="Z35" s="91">
        <v>2705</v>
      </c>
    </row>
    <row r="36" spans="1:26" s="45" customFormat="1" ht="54" customHeight="1">
      <c r="A36" s="80"/>
      <c r="B36" s="26"/>
      <c r="C36" s="37"/>
      <c r="D36" s="26"/>
      <c r="E36" s="26"/>
      <c r="F36" s="75"/>
      <c r="G36" s="96"/>
      <c r="H36" s="96"/>
      <c r="I36" s="96"/>
      <c r="J36" s="96"/>
      <c r="K36" s="25"/>
      <c r="L36" s="25"/>
      <c r="M36" s="25"/>
      <c r="N36" s="25"/>
      <c r="O36" s="88"/>
      <c r="P36" s="19" t="s">
        <v>43</v>
      </c>
      <c r="Q36" s="90" t="s">
        <v>13</v>
      </c>
      <c r="R36" s="90" t="s">
        <v>9</v>
      </c>
      <c r="S36" s="90">
        <v>100</v>
      </c>
      <c r="T36" s="90">
        <v>100</v>
      </c>
      <c r="U36" s="90">
        <v>100</v>
      </c>
      <c r="V36" s="90">
        <v>100</v>
      </c>
      <c r="W36" s="90">
        <v>100</v>
      </c>
      <c r="X36" s="90">
        <v>100</v>
      </c>
      <c r="Y36" s="90"/>
      <c r="Z36" s="91"/>
    </row>
    <row r="37" spans="1:26" s="45" customFormat="1" ht="31.5" customHeight="1">
      <c r="A37" s="80"/>
      <c r="B37" s="26"/>
      <c r="C37" s="37"/>
      <c r="D37" s="26"/>
      <c r="E37" s="26"/>
      <c r="F37" s="19" t="s">
        <v>121</v>
      </c>
      <c r="G37" s="22">
        <f t="shared" ref="G37:G51" si="28">SUM(H37:N37)</f>
        <v>316399188.56999999</v>
      </c>
      <c r="H37" s="6">
        <v>42153987.289999999</v>
      </c>
      <c r="I37" s="6">
        <v>53079523.579999998</v>
      </c>
      <c r="J37" s="6">
        <v>46641358.909999996</v>
      </c>
      <c r="K37" s="5">
        <v>54427338.420000002</v>
      </c>
      <c r="L37" s="5">
        <v>44638023.270000003</v>
      </c>
      <c r="M37" s="5">
        <v>36375403.799999997</v>
      </c>
      <c r="N37" s="5">
        <v>39083553.299999997</v>
      </c>
      <c r="O37" s="88"/>
      <c r="P37" s="19" t="s">
        <v>27</v>
      </c>
      <c r="Q37" s="90" t="s">
        <v>13</v>
      </c>
      <c r="R37" s="90" t="s">
        <v>9</v>
      </c>
      <c r="S37" s="91">
        <v>100</v>
      </c>
      <c r="T37" s="91">
        <v>100</v>
      </c>
      <c r="U37" s="91">
        <v>100</v>
      </c>
      <c r="V37" s="91">
        <v>100</v>
      </c>
      <c r="W37" s="91">
        <v>100</v>
      </c>
      <c r="X37" s="91">
        <v>100</v>
      </c>
      <c r="Y37" s="91">
        <v>100</v>
      </c>
      <c r="Z37" s="90">
        <v>20</v>
      </c>
    </row>
    <row r="38" spans="1:26" s="45" customFormat="1" ht="30.75" customHeight="1">
      <c r="A38" s="80"/>
      <c r="B38" s="26"/>
      <c r="C38" s="37"/>
      <c r="D38" s="26"/>
      <c r="E38" s="97"/>
      <c r="F38" s="19" t="s">
        <v>122</v>
      </c>
      <c r="G38" s="22">
        <f t="shared" si="28"/>
        <v>1689479220.5</v>
      </c>
      <c r="H38" s="6">
        <v>193024742</v>
      </c>
      <c r="I38" s="6">
        <v>200729815</v>
      </c>
      <c r="J38" s="6">
        <v>246581160</v>
      </c>
      <c r="K38" s="6">
        <v>269505102.5</v>
      </c>
      <c r="L38" s="6">
        <v>290368789</v>
      </c>
      <c r="M38" s="6">
        <v>244634806</v>
      </c>
      <c r="N38" s="6">
        <v>244634806</v>
      </c>
      <c r="O38" s="88"/>
      <c r="P38" s="19" t="s">
        <v>34</v>
      </c>
      <c r="Q38" s="90" t="s">
        <v>33</v>
      </c>
      <c r="R38" s="90" t="s">
        <v>9</v>
      </c>
      <c r="S38" s="91">
        <v>3000</v>
      </c>
      <c r="T38" s="91">
        <v>3005</v>
      </c>
      <c r="U38" s="91">
        <v>3010</v>
      </c>
      <c r="V38" s="91">
        <v>3015</v>
      </c>
      <c r="W38" s="91">
        <v>3020</v>
      </c>
      <c r="X38" s="91">
        <v>3025</v>
      </c>
      <c r="Y38" s="91">
        <v>3030</v>
      </c>
      <c r="Z38" s="90">
        <v>94.7</v>
      </c>
    </row>
    <row r="39" spans="1:26" s="45" customFormat="1" ht="54.75" customHeight="1">
      <c r="A39" s="98" t="s">
        <v>17</v>
      </c>
      <c r="B39" s="26" t="s">
        <v>99</v>
      </c>
      <c r="C39" s="28">
        <v>2020</v>
      </c>
      <c r="D39" s="26">
        <v>2026</v>
      </c>
      <c r="E39" s="75" t="s">
        <v>22</v>
      </c>
      <c r="F39" s="19" t="s">
        <v>11</v>
      </c>
      <c r="G39" s="22">
        <f t="shared" si="28"/>
        <v>6520362.7400000002</v>
      </c>
      <c r="H39" s="6">
        <f t="shared" ref="H39:M39" si="29">H40+H41</f>
        <v>1735774</v>
      </c>
      <c r="I39" s="6">
        <f t="shared" si="29"/>
        <v>950040</v>
      </c>
      <c r="J39" s="6">
        <f t="shared" si="29"/>
        <v>789974.47</v>
      </c>
      <c r="K39" s="6">
        <f t="shared" si="29"/>
        <v>512126.66</v>
      </c>
      <c r="L39" s="6">
        <f t="shared" si="29"/>
        <v>925947.61</v>
      </c>
      <c r="M39" s="6">
        <f t="shared" si="29"/>
        <v>803250</v>
      </c>
      <c r="N39" s="6">
        <f t="shared" ref="N39" si="30">N40+N41</f>
        <v>803250</v>
      </c>
      <c r="O39" s="88"/>
      <c r="P39" s="19" t="s">
        <v>181</v>
      </c>
      <c r="Q39" s="90" t="s">
        <v>13</v>
      </c>
      <c r="R39" s="18" t="s">
        <v>9</v>
      </c>
      <c r="S39" s="18"/>
      <c r="T39" s="18">
        <v>100</v>
      </c>
      <c r="U39" s="18">
        <v>100</v>
      </c>
      <c r="V39" s="18">
        <v>100</v>
      </c>
      <c r="W39" s="18">
        <v>100</v>
      </c>
      <c r="X39" s="18">
        <v>100</v>
      </c>
      <c r="Y39" s="91"/>
      <c r="Z39" s="90"/>
    </row>
    <row r="40" spans="1:26" s="45" customFormat="1" ht="41.25" customHeight="1">
      <c r="A40" s="98"/>
      <c r="B40" s="26"/>
      <c r="C40" s="37"/>
      <c r="D40" s="26"/>
      <c r="E40" s="26"/>
      <c r="F40" s="19" t="s">
        <v>121</v>
      </c>
      <c r="G40" s="22">
        <f t="shared" si="28"/>
        <v>4363035.41</v>
      </c>
      <c r="H40" s="6">
        <v>867887</v>
      </c>
      <c r="I40" s="6">
        <v>475020</v>
      </c>
      <c r="J40" s="6">
        <v>469974.47</v>
      </c>
      <c r="K40" s="6">
        <v>256063.33</v>
      </c>
      <c r="L40" s="6">
        <v>687590.61</v>
      </c>
      <c r="M40" s="6">
        <v>803250</v>
      </c>
      <c r="N40" s="6">
        <v>803250</v>
      </c>
      <c r="O40" s="88"/>
      <c r="P40" s="20" t="s">
        <v>119</v>
      </c>
      <c r="Q40" s="90" t="s">
        <v>13</v>
      </c>
      <c r="R40" s="18" t="s">
        <v>9</v>
      </c>
      <c r="S40" s="18">
        <v>100</v>
      </c>
      <c r="T40" s="18"/>
      <c r="U40" s="18"/>
      <c r="V40" s="18"/>
      <c r="W40" s="18"/>
      <c r="X40" s="18"/>
      <c r="Y40" s="91"/>
      <c r="Z40" s="90"/>
    </row>
    <row r="41" spans="1:26" s="45" customFormat="1" ht="33" customHeight="1">
      <c r="A41" s="98"/>
      <c r="B41" s="26"/>
      <c r="C41" s="37"/>
      <c r="D41" s="26"/>
      <c r="E41" s="26"/>
      <c r="F41" s="19" t="s">
        <v>122</v>
      </c>
      <c r="G41" s="22">
        <f t="shared" si="28"/>
        <v>2157327.33</v>
      </c>
      <c r="H41" s="6">
        <v>867887</v>
      </c>
      <c r="I41" s="6">
        <v>475020</v>
      </c>
      <c r="J41" s="6">
        <v>320000</v>
      </c>
      <c r="K41" s="6">
        <v>256063.33</v>
      </c>
      <c r="L41" s="6">
        <v>238357</v>
      </c>
      <c r="M41" s="6">
        <v>0</v>
      </c>
      <c r="N41" s="6">
        <v>0</v>
      </c>
      <c r="O41" s="88"/>
      <c r="P41" s="19" t="s">
        <v>28</v>
      </c>
      <c r="Q41" s="90" t="s">
        <v>13</v>
      </c>
      <c r="R41" s="90" t="s">
        <v>9</v>
      </c>
      <c r="S41" s="90">
        <v>94.5</v>
      </c>
      <c r="T41" s="90">
        <v>94.6</v>
      </c>
      <c r="U41" s="90">
        <v>94.7</v>
      </c>
      <c r="V41" s="90">
        <v>94.8</v>
      </c>
      <c r="W41" s="90">
        <v>94.9</v>
      </c>
      <c r="X41" s="90">
        <v>95</v>
      </c>
      <c r="Y41" s="90">
        <v>94.7</v>
      </c>
      <c r="Z41" s="90"/>
    </row>
    <row r="42" spans="1:26" s="45" customFormat="1" ht="39" customHeight="1">
      <c r="A42" s="72" t="s">
        <v>156</v>
      </c>
      <c r="B42" s="26" t="s">
        <v>158</v>
      </c>
      <c r="C42" s="28">
        <v>2020</v>
      </c>
      <c r="D42" s="26">
        <v>2026</v>
      </c>
      <c r="E42" s="75" t="s">
        <v>22</v>
      </c>
      <c r="F42" s="19" t="s">
        <v>11</v>
      </c>
      <c r="G42" s="22">
        <f t="shared" si="28"/>
        <v>2818761.81</v>
      </c>
      <c r="H42" s="6">
        <f t="shared" ref="H42:M42" si="31">H43+H44</f>
        <v>63666.18</v>
      </c>
      <c r="I42" s="6">
        <f t="shared" si="31"/>
        <v>166572.23000000001</v>
      </c>
      <c r="J42" s="6">
        <f t="shared" si="31"/>
        <v>276603.40000000002</v>
      </c>
      <c r="K42" s="6">
        <f t="shared" si="31"/>
        <v>577980</v>
      </c>
      <c r="L42" s="6">
        <f t="shared" si="31"/>
        <v>577980</v>
      </c>
      <c r="M42" s="6">
        <f t="shared" si="31"/>
        <v>577980</v>
      </c>
      <c r="N42" s="6">
        <f t="shared" ref="N42" si="32">N43+N44</f>
        <v>577980</v>
      </c>
      <c r="O42" s="88"/>
      <c r="P42" s="31" t="s">
        <v>157</v>
      </c>
      <c r="Q42" s="78" t="s">
        <v>33</v>
      </c>
      <c r="R42" s="78" t="s">
        <v>9</v>
      </c>
      <c r="S42" s="78">
        <v>17</v>
      </c>
      <c r="T42" s="78">
        <v>17</v>
      </c>
      <c r="U42" s="78">
        <v>17</v>
      </c>
      <c r="V42" s="78">
        <v>17</v>
      </c>
      <c r="W42" s="78">
        <v>17</v>
      </c>
      <c r="X42" s="78">
        <v>17</v>
      </c>
      <c r="Y42" s="90"/>
      <c r="Z42" s="90"/>
    </row>
    <row r="43" spans="1:26" s="45" customFormat="1" ht="23.25" customHeight="1">
      <c r="A43" s="80"/>
      <c r="B43" s="26"/>
      <c r="C43" s="37"/>
      <c r="D43" s="26"/>
      <c r="E43" s="26"/>
      <c r="F43" s="19" t="s">
        <v>121</v>
      </c>
      <c r="G43" s="22">
        <f t="shared" si="28"/>
        <v>2818761.81</v>
      </c>
      <c r="H43" s="6">
        <v>63666.18</v>
      </c>
      <c r="I43" s="6">
        <v>166572.23000000001</v>
      </c>
      <c r="J43" s="6">
        <v>276603.40000000002</v>
      </c>
      <c r="K43" s="6">
        <v>577980</v>
      </c>
      <c r="L43" s="6">
        <v>577980</v>
      </c>
      <c r="M43" s="6">
        <v>577980</v>
      </c>
      <c r="N43" s="6">
        <v>577980</v>
      </c>
      <c r="O43" s="88"/>
      <c r="P43" s="32"/>
      <c r="Q43" s="82"/>
      <c r="R43" s="82"/>
      <c r="S43" s="82"/>
      <c r="T43" s="82"/>
      <c r="U43" s="82"/>
      <c r="V43" s="82"/>
      <c r="W43" s="82"/>
      <c r="X43" s="82"/>
      <c r="Y43" s="90"/>
      <c r="Z43" s="90"/>
    </row>
    <row r="44" spans="1:26" s="45" customFormat="1" ht="19.5" customHeight="1">
      <c r="A44" s="83"/>
      <c r="B44" s="26"/>
      <c r="C44" s="37"/>
      <c r="D44" s="26"/>
      <c r="E44" s="26"/>
      <c r="F44" s="19" t="s">
        <v>122</v>
      </c>
      <c r="G44" s="22">
        <f t="shared" si="28"/>
        <v>0</v>
      </c>
      <c r="H44" s="6"/>
      <c r="I44" s="6"/>
      <c r="J44" s="6"/>
      <c r="K44" s="6"/>
      <c r="L44" s="6"/>
      <c r="M44" s="6"/>
      <c r="N44" s="6"/>
      <c r="O44" s="88"/>
      <c r="P44" s="33"/>
      <c r="Q44" s="84"/>
      <c r="R44" s="84"/>
      <c r="S44" s="84"/>
      <c r="T44" s="84"/>
      <c r="U44" s="84"/>
      <c r="V44" s="84"/>
      <c r="W44" s="84"/>
      <c r="X44" s="84"/>
      <c r="Y44" s="90"/>
      <c r="Z44" s="90"/>
    </row>
    <row r="45" spans="1:26" s="45" customFormat="1" ht="52.5" customHeight="1">
      <c r="A45" s="98" t="s">
        <v>159</v>
      </c>
      <c r="B45" s="28" t="s">
        <v>220</v>
      </c>
      <c r="C45" s="28">
        <v>2020</v>
      </c>
      <c r="D45" s="28">
        <v>2026</v>
      </c>
      <c r="E45" s="28" t="s">
        <v>22</v>
      </c>
      <c r="F45" s="19" t="s">
        <v>11</v>
      </c>
      <c r="G45" s="22">
        <f t="shared" si="28"/>
        <v>102693941.59999999</v>
      </c>
      <c r="H45" s="6">
        <f t="shared" ref="H45:M45" si="33">H46+H47</f>
        <v>4801264.04</v>
      </c>
      <c r="I45" s="6">
        <f t="shared" si="33"/>
        <v>11445534.59</v>
      </c>
      <c r="J45" s="6">
        <f t="shared" si="33"/>
        <v>15995721.050000001</v>
      </c>
      <c r="K45" s="6">
        <f t="shared" si="33"/>
        <v>16920989.41</v>
      </c>
      <c r="L45" s="6">
        <f t="shared" si="33"/>
        <v>18545850</v>
      </c>
      <c r="M45" s="6">
        <f t="shared" si="33"/>
        <v>18023248.379999999</v>
      </c>
      <c r="N45" s="6">
        <f t="shared" ref="N45" si="34">N46+N47</f>
        <v>16961334.129999999</v>
      </c>
      <c r="O45" s="88"/>
      <c r="P45" s="31" t="s">
        <v>160</v>
      </c>
      <c r="Q45" s="78" t="s">
        <v>13</v>
      </c>
      <c r="R45" s="79" t="s">
        <v>9</v>
      </c>
      <c r="S45" s="79">
        <v>100</v>
      </c>
      <c r="T45" s="79">
        <v>100</v>
      </c>
      <c r="U45" s="79">
        <v>100</v>
      </c>
      <c r="V45" s="79">
        <v>100</v>
      </c>
      <c r="W45" s="79">
        <v>100</v>
      </c>
      <c r="X45" s="79">
        <v>100</v>
      </c>
      <c r="Y45" s="90"/>
      <c r="Z45" s="90"/>
    </row>
    <row r="46" spans="1:26" s="45" customFormat="1" ht="34.5" customHeight="1">
      <c r="A46" s="98"/>
      <c r="B46" s="37"/>
      <c r="C46" s="37"/>
      <c r="D46" s="37"/>
      <c r="E46" s="37"/>
      <c r="F46" s="19" t="s">
        <v>121</v>
      </c>
      <c r="G46" s="22">
        <f t="shared" si="28"/>
        <v>5231400.17</v>
      </c>
      <c r="H46" s="6">
        <v>240063.22</v>
      </c>
      <c r="I46" s="6">
        <v>625486.79</v>
      </c>
      <c r="J46" s="6">
        <v>799786.05</v>
      </c>
      <c r="K46" s="6">
        <v>846049.47</v>
      </c>
      <c r="L46" s="6">
        <v>927292.5</v>
      </c>
      <c r="M46" s="6">
        <v>908662.88</v>
      </c>
      <c r="N46" s="6">
        <v>884059.26</v>
      </c>
      <c r="O46" s="88"/>
      <c r="P46" s="32"/>
      <c r="Q46" s="82"/>
      <c r="R46" s="79"/>
      <c r="S46" s="79"/>
      <c r="T46" s="79"/>
      <c r="U46" s="79"/>
      <c r="V46" s="79"/>
      <c r="W46" s="79"/>
      <c r="X46" s="79"/>
      <c r="Y46" s="90"/>
      <c r="Z46" s="90"/>
    </row>
    <row r="47" spans="1:26" s="45" customFormat="1" ht="34.5" customHeight="1">
      <c r="A47" s="98"/>
      <c r="B47" s="37"/>
      <c r="C47" s="37"/>
      <c r="D47" s="37"/>
      <c r="E47" s="75"/>
      <c r="F47" s="19" t="s">
        <v>122</v>
      </c>
      <c r="G47" s="22">
        <f t="shared" si="28"/>
        <v>97462541.430000007</v>
      </c>
      <c r="H47" s="6">
        <v>4561200.82</v>
      </c>
      <c r="I47" s="6">
        <v>10820047.800000001</v>
      </c>
      <c r="J47" s="6">
        <v>15195935</v>
      </c>
      <c r="K47" s="6">
        <f>1768243.4+14306696.54</f>
        <v>16074939.939999999</v>
      </c>
      <c r="L47" s="6">
        <v>17618557.5</v>
      </c>
      <c r="M47" s="6">
        <v>17114585.5</v>
      </c>
      <c r="N47" s="6">
        <v>16077274.869999999</v>
      </c>
      <c r="O47" s="88"/>
      <c r="P47" s="33"/>
      <c r="Q47" s="84"/>
      <c r="R47" s="79"/>
      <c r="S47" s="79"/>
      <c r="T47" s="79"/>
      <c r="U47" s="79"/>
      <c r="V47" s="79"/>
      <c r="W47" s="79"/>
      <c r="X47" s="79"/>
      <c r="Y47" s="90"/>
      <c r="Z47" s="90"/>
    </row>
    <row r="48" spans="1:26" s="45" customFormat="1" ht="34.5" customHeight="1">
      <c r="A48" s="98" t="s">
        <v>169</v>
      </c>
      <c r="B48" s="26" t="s">
        <v>216</v>
      </c>
      <c r="C48" s="26">
        <v>2020</v>
      </c>
      <c r="D48" s="26">
        <v>2026</v>
      </c>
      <c r="E48" s="28" t="s">
        <v>22</v>
      </c>
      <c r="F48" s="19" t="s">
        <v>11</v>
      </c>
      <c r="G48" s="22">
        <f t="shared" si="28"/>
        <v>93882048</v>
      </c>
      <c r="H48" s="6">
        <f t="shared" ref="H48:M48" si="35">H49+H50</f>
        <v>5839470</v>
      </c>
      <c r="I48" s="6">
        <f t="shared" si="35"/>
        <v>16979382</v>
      </c>
      <c r="J48" s="6">
        <f t="shared" si="35"/>
        <v>17787924</v>
      </c>
      <c r="K48" s="6">
        <f t="shared" si="35"/>
        <v>17699424</v>
      </c>
      <c r="L48" s="6">
        <f t="shared" si="35"/>
        <v>17787924</v>
      </c>
      <c r="M48" s="6">
        <f t="shared" si="35"/>
        <v>17787924</v>
      </c>
      <c r="N48" s="6">
        <f t="shared" ref="N48" si="36">N49+N50</f>
        <v>0</v>
      </c>
      <c r="O48" s="88"/>
      <c r="P48" s="99" t="s">
        <v>179</v>
      </c>
      <c r="Q48" s="79" t="s">
        <v>13</v>
      </c>
      <c r="R48" s="90" t="s">
        <v>9</v>
      </c>
      <c r="S48" s="90">
        <v>100</v>
      </c>
      <c r="T48" s="90">
        <v>100</v>
      </c>
      <c r="U48" s="90">
        <v>100</v>
      </c>
      <c r="V48" s="90">
        <v>100</v>
      </c>
      <c r="W48" s="90" t="s">
        <v>9</v>
      </c>
      <c r="X48" s="90" t="s">
        <v>9</v>
      </c>
      <c r="Y48" s="90"/>
      <c r="Z48" s="90"/>
    </row>
    <row r="49" spans="1:26" s="45" customFormat="1" ht="34.5" customHeight="1">
      <c r="A49" s="98"/>
      <c r="B49" s="26"/>
      <c r="C49" s="26"/>
      <c r="D49" s="26"/>
      <c r="E49" s="37"/>
      <c r="F49" s="19" t="s">
        <v>121</v>
      </c>
      <c r="G49" s="22">
        <f t="shared" si="28"/>
        <v>0</v>
      </c>
      <c r="H49" s="6"/>
      <c r="I49" s="6"/>
      <c r="J49" s="6"/>
      <c r="K49" s="6"/>
      <c r="L49" s="6"/>
      <c r="M49" s="6"/>
      <c r="N49" s="6"/>
      <c r="O49" s="88"/>
      <c r="P49" s="39" t="s">
        <v>217</v>
      </c>
      <c r="Q49" s="79"/>
      <c r="R49" s="79" t="s">
        <v>9</v>
      </c>
      <c r="S49" s="79" t="s">
        <v>9</v>
      </c>
      <c r="T49" s="79" t="s">
        <v>9</v>
      </c>
      <c r="U49" s="79" t="s">
        <v>9</v>
      </c>
      <c r="V49" s="79" t="s">
        <v>9</v>
      </c>
      <c r="W49" s="79">
        <v>100</v>
      </c>
      <c r="X49" s="79">
        <v>100</v>
      </c>
      <c r="Y49" s="90"/>
      <c r="Z49" s="90"/>
    </row>
    <row r="50" spans="1:26" s="45" customFormat="1" ht="120" customHeight="1">
      <c r="A50" s="98"/>
      <c r="B50" s="26"/>
      <c r="C50" s="26"/>
      <c r="D50" s="26"/>
      <c r="E50" s="75"/>
      <c r="F50" s="19" t="s">
        <v>122</v>
      </c>
      <c r="G50" s="22">
        <f t="shared" si="28"/>
        <v>93882048</v>
      </c>
      <c r="H50" s="100">
        <v>5839470</v>
      </c>
      <c r="I50" s="100">
        <v>16979382</v>
      </c>
      <c r="J50" s="101">
        <v>17787924</v>
      </c>
      <c r="K50" s="6">
        <v>17699424</v>
      </c>
      <c r="L50" s="6">
        <v>17787924</v>
      </c>
      <c r="M50" s="6">
        <v>17787924</v>
      </c>
      <c r="N50" s="6">
        <v>0</v>
      </c>
      <c r="O50" s="88"/>
      <c r="P50" s="39"/>
      <c r="Q50" s="79"/>
      <c r="R50" s="79"/>
      <c r="S50" s="79"/>
      <c r="T50" s="79"/>
      <c r="U50" s="79"/>
      <c r="V50" s="79"/>
      <c r="W50" s="79"/>
      <c r="X50" s="79"/>
      <c r="Y50" s="90"/>
      <c r="Z50" s="90"/>
    </row>
    <row r="51" spans="1:26" ht="36.75" customHeight="1">
      <c r="A51" s="72" t="s">
        <v>18</v>
      </c>
      <c r="B51" s="26" t="s">
        <v>128</v>
      </c>
      <c r="C51" s="28">
        <v>2020</v>
      </c>
      <c r="D51" s="26">
        <v>2026</v>
      </c>
      <c r="E51" s="75" t="s">
        <v>22</v>
      </c>
      <c r="F51" s="19" t="s">
        <v>11</v>
      </c>
      <c r="G51" s="6">
        <f t="shared" si="28"/>
        <v>195511844.53999996</v>
      </c>
      <c r="H51" s="6">
        <f t="shared" ref="H51:M51" si="37">H52+H53</f>
        <v>28898874.370000001</v>
      </c>
      <c r="I51" s="6">
        <f t="shared" si="37"/>
        <v>25127293.34</v>
      </c>
      <c r="J51" s="6">
        <f t="shared" si="37"/>
        <v>36881693.140000001</v>
      </c>
      <c r="K51" s="6">
        <f t="shared" si="37"/>
        <v>44389674.420000002</v>
      </c>
      <c r="L51" s="6">
        <f t="shared" si="37"/>
        <v>33247276.510000002</v>
      </c>
      <c r="M51" s="6">
        <f t="shared" si="37"/>
        <v>13037159.119999999</v>
      </c>
      <c r="N51" s="6">
        <f t="shared" ref="N51" si="38">N52+N53</f>
        <v>13929873.640000001</v>
      </c>
      <c r="O51" s="88"/>
      <c r="P51" s="28" t="s">
        <v>9</v>
      </c>
      <c r="Q51" s="28" t="s">
        <v>9</v>
      </c>
      <c r="R51" s="28" t="s">
        <v>9</v>
      </c>
      <c r="S51" s="28" t="s">
        <v>9</v>
      </c>
      <c r="T51" s="28" t="s">
        <v>9</v>
      </c>
      <c r="U51" s="28" t="s">
        <v>9</v>
      </c>
      <c r="V51" s="28" t="s">
        <v>9</v>
      </c>
      <c r="W51" s="28" t="s">
        <v>9</v>
      </c>
      <c r="X51" s="28" t="s">
        <v>9</v>
      </c>
      <c r="Y51" s="90">
        <v>100</v>
      </c>
      <c r="Z51" s="90">
        <v>100</v>
      </c>
    </row>
    <row r="52" spans="1:26" ht="29.25" customHeight="1">
      <c r="A52" s="80"/>
      <c r="B52" s="26"/>
      <c r="C52" s="37"/>
      <c r="D52" s="26"/>
      <c r="E52" s="26"/>
      <c r="F52" s="19" t="s">
        <v>121</v>
      </c>
      <c r="G52" s="6">
        <f t="shared" ref="G52:M53" si="39">G55</f>
        <v>94223346.109999999</v>
      </c>
      <c r="H52" s="6">
        <f t="shared" si="39"/>
        <v>10038890.460000001</v>
      </c>
      <c r="I52" s="6">
        <f t="shared" si="39"/>
        <v>8159541.3399999999</v>
      </c>
      <c r="J52" s="6">
        <f t="shared" si="39"/>
        <v>15861967.279999999</v>
      </c>
      <c r="K52" s="6">
        <f t="shared" si="39"/>
        <v>18918822.559999999</v>
      </c>
      <c r="L52" s="6">
        <f t="shared" si="39"/>
        <v>15696991.710000001</v>
      </c>
      <c r="M52" s="6">
        <f t="shared" si="39"/>
        <v>13037159.119999999</v>
      </c>
      <c r="N52" s="6">
        <f t="shared" ref="N52" si="40">N55</f>
        <v>13929873.640000001</v>
      </c>
      <c r="O52" s="88"/>
      <c r="P52" s="37"/>
      <c r="Q52" s="37"/>
      <c r="R52" s="37"/>
      <c r="S52" s="37"/>
      <c r="T52" s="37"/>
      <c r="U52" s="37"/>
      <c r="V52" s="37"/>
      <c r="W52" s="37"/>
      <c r="X52" s="37"/>
      <c r="Y52" s="90">
        <v>1325</v>
      </c>
      <c r="Z52" s="90">
        <v>1325</v>
      </c>
    </row>
    <row r="53" spans="1:26" ht="23.25" customHeight="1">
      <c r="A53" s="80"/>
      <c r="B53" s="26"/>
      <c r="C53" s="37"/>
      <c r="D53" s="26"/>
      <c r="E53" s="26"/>
      <c r="F53" s="19" t="s">
        <v>122</v>
      </c>
      <c r="G53" s="6">
        <f>G56</f>
        <v>99868598.429999992</v>
      </c>
      <c r="H53" s="6">
        <f t="shared" si="39"/>
        <v>18859983.91</v>
      </c>
      <c r="I53" s="6">
        <f t="shared" si="39"/>
        <v>16967752</v>
      </c>
      <c r="J53" s="6">
        <f t="shared" si="39"/>
        <v>21019725.859999999</v>
      </c>
      <c r="K53" s="6">
        <f t="shared" si="39"/>
        <v>25470851.859999999</v>
      </c>
      <c r="L53" s="6">
        <f t="shared" si="39"/>
        <v>17550284.800000001</v>
      </c>
      <c r="M53" s="6">
        <f t="shared" si="39"/>
        <v>0</v>
      </c>
      <c r="N53" s="6">
        <f t="shared" ref="N53" si="41">N56</f>
        <v>0</v>
      </c>
      <c r="O53" s="88"/>
      <c r="P53" s="75"/>
      <c r="Q53" s="75"/>
      <c r="R53" s="75"/>
      <c r="S53" s="75"/>
      <c r="T53" s="75"/>
      <c r="U53" s="75"/>
      <c r="V53" s="75"/>
      <c r="W53" s="75"/>
      <c r="X53" s="75"/>
      <c r="Y53" s="90">
        <v>44.2</v>
      </c>
      <c r="Z53" s="90">
        <v>44.2</v>
      </c>
    </row>
    <row r="54" spans="1:26" ht="27" customHeight="1">
      <c r="A54" s="72" t="s">
        <v>19</v>
      </c>
      <c r="B54" s="26" t="s">
        <v>100</v>
      </c>
      <c r="C54" s="28">
        <v>2020</v>
      </c>
      <c r="D54" s="26">
        <v>2026</v>
      </c>
      <c r="E54" s="75" t="s">
        <v>22</v>
      </c>
      <c r="F54" s="19" t="s">
        <v>11</v>
      </c>
      <c r="G54" s="6">
        <f>G57+G60</f>
        <v>194091944.54000002</v>
      </c>
      <c r="H54" s="6">
        <f t="shared" ref="H54:M54" si="42">H55+H56</f>
        <v>28898874.370000001</v>
      </c>
      <c r="I54" s="6">
        <f t="shared" si="42"/>
        <v>25127293.34</v>
      </c>
      <c r="J54" s="6">
        <f t="shared" si="42"/>
        <v>36881693.140000001</v>
      </c>
      <c r="K54" s="6">
        <f t="shared" si="42"/>
        <v>44389674.420000002</v>
      </c>
      <c r="L54" s="6">
        <f t="shared" si="42"/>
        <v>33247276.510000002</v>
      </c>
      <c r="M54" s="6">
        <f t="shared" si="42"/>
        <v>13037159.119999999</v>
      </c>
      <c r="N54" s="6">
        <f t="shared" ref="N54" si="43">N55+N56</f>
        <v>13929873.640000001</v>
      </c>
      <c r="O54" s="88"/>
      <c r="P54" s="28" t="s">
        <v>9</v>
      </c>
      <c r="Q54" s="28" t="s">
        <v>9</v>
      </c>
      <c r="R54" s="28" t="s">
        <v>9</v>
      </c>
      <c r="S54" s="28" t="s">
        <v>9</v>
      </c>
      <c r="T54" s="28" t="s">
        <v>9</v>
      </c>
      <c r="U54" s="28" t="s">
        <v>9</v>
      </c>
      <c r="V54" s="28" t="s">
        <v>9</v>
      </c>
      <c r="W54" s="28" t="s">
        <v>9</v>
      </c>
      <c r="X54" s="28" t="s">
        <v>9</v>
      </c>
      <c r="Y54" s="90">
        <v>100</v>
      </c>
      <c r="Z54" s="90">
        <v>100</v>
      </c>
    </row>
    <row r="55" spans="1:26" ht="31.5" customHeight="1">
      <c r="A55" s="80"/>
      <c r="B55" s="26"/>
      <c r="C55" s="37"/>
      <c r="D55" s="26"/>
      <c r="E55" s="26"/>
      <c r="F55" s="19" t="s">
        <v>121</v>
      </c>
      <c r="G55" s="6">
        <f>G58+G61</f>
        <v>94223346.109999999</v>
      </c>
      <c r="H55" s="6">
        <f t="shared" ref="H55:M55" si="44">H58+H61</f>
        <v>10038890.460000001</v>
      </c>
      <c r="I55" s="6">
        <f t="shared" si="44"/>
        <v>8159541.3399999999</v>
      </c>
      <c r="J55" s="6">
        <f>J58+J61+J64</f>
        <v>15861967.279999999</v>
      </c>
      <c r="K55" s="6">
        <f t="shared" si="44"/>
        <v>18918822.559999999</v>
      </c>
      <c r="L55" s="6">
        <f t="shared" si="44"/>
        <v>15696991.710000001</v>
      </c>
      <c r="M55" s="6">
        <f t="shared" si="44"/>
        <v>13037159.119999999</v>
      </c>
      <c r="N55" s="6">
        <f t="shared" ref="N55" si="45">N58+N61</f>
        <v>13929873.640000001</v>
      </c>
      <c r="O55" s="88"/>
      <c r="P55" s="37"/>
      <c r="Q55" s="37"/>
      <c r="R55" s="37"/>
      <c r="S55" s="37"/>
      <c r="T55" s="37"/>
      <c r="U55" s="37"/>
      <c r="V55" s="37"/>
      <c r="W55" s="37"/>
      <c r="X55" s="37"/>
      <c r="Y55" s="90">
        <v>100</v>
      </c>
      <c r="Z55" s="90">
        <v>100</v>
      </c>
    </row>
    <row r="56" spans="1:26" ht="28.5" customHeight="1">
      <c r="A56" s="80"/>
      <c r="B56" s="26"/>
      <c r="C56" s="37"/>
      <c r="D56" s="26"/>
      <c r="E56" s="26"/>
      <c r="F56" s="19" t="s">
        <v>122</v>
      </c>
      <c r="G56" s="6">
        <f>G59</f>
        <v>99868598.429999992</v>
      </c>
      <c r="H56" s="6">
        <f t="shared" ref="H56:M56" si="46">H59</f>
        <v>18859983.91</v>
      </c>
      <c r="I56" s="6">
        <f t="shared" si="46"/>
        <v>16967752</v>
      </c>
      <c r="J56" s="6">
        <f>J59+J62+J65</f>
        <v>21019725.859999999</v>
      </c>
      <c r="K56" s="6">
        <f t="shared" si="46"/>
        <v>25470851.859999999</v>
      </c>
      <c r="L56" s="6">
        <f t="shared" si="46"/>
        <v>17550284.800000001</v>
      </c>
      <c r="M56" s="6">
        <f t="shared" si="46"/>
        <v>0</v>
      </c>
      <c r="N56" s="6">
        <f t="shared" ref="N56" si="47">N59</f>
        <v>0</v>
      </c>
      <c r="O56" s="88"/>
      <c r="P56" s="75"/>
      <c r="Q56" s="75"/>
      <c r="R56" s="75"/>
      <c r="S56" s="75"/>
      <c r="T56" s="75"/>
      <c r="U56" s="75"/>
      <c r="V56" s="75"/>
      <c r="W56" s="75"/>
      <c r="X56" s="75"/>
      <c r="Y56" s="90">
        <v>70.3</v>
      </c>
      <c r="Z56" s="90">
        <v>70.3</v>
      </c>
    </row>
    <row r="57" spans="1:26" ht="86.25" customHeight="1">
      <c r="A57" s="72" t="s">
        <v>20</v>
      </c>
      <c r="B57" s="26" t="s">
        <v>101</v>
      </c>
      <c r="C57" s="28">
        <v>2020</v>
      </c>
      <c r="D57" s="26">
        <v>2026</v>
      </c>
      <c r="E57" s="75" t="s">
        <v>22</v>
      </c>
      <c r="F57" s="19" t="s">
        <v>11</v>
      </c>
      <c r="G57" s="6">
        <f>SUM(H57:N57)</f>
        <v>194091944.54000002</v>
      </c>
      <c r="H57" s="6">
        <f t="shared" ref="H57:M57" si="48">H58+H59</f>
        <v>28898874.370000001</v>
      </c>
      <c r="I57" s="6">
        <f>I58+I59</f>
        <v>25127293.34</v>
      </c>
      <c r="J57" s="6">
        <f t="shared" si="48"/>
        <v>35461793.140000001</v>
      </c>
      <c r="K57" s="6">
        <f t="shared" si="48"/>
        <v>44389674.420000002</v>
      </c>
      <c r="L57" s="6">
        <f t="shared" si="48"/>
        <v>33247276.510000002</v>
      </c>
      <c r="M57" s="6">
        <f t="shared" si="48"/>
        <v>13037159.119999999</v>
      </c>
      <c r="N57" s="6">
        <f t="shared" ref="N57" si="49">N58+N59</f>
        <v>13929873.640000001</v>
      </c>
      <c r="O57" s="88"/>
      <c r="P57" s="19" t="s">
        <v>154</v>
      </c>
      <c r="Q57" s="90" t="s">
        <v>13</v>
      </c>
      <c r="R57" s="90" t="s">
        <v>9</v>
      </c>
      <c r="S57" s="90">
        <v>100</v>
      </c>
      <c r="T57" s="90">
        <v>100</v>
      </c>
      <c r="U57" s="90">
        <v>100</v>
      </c>
      <c r="V57" s="90">
        <v>100</v>
      </c>
      <c r="W57" s="90">
        <v>100</v>
      </c>
      <c r="X57" s="90">
        <v>100</v>
      </c>
      <c r="Y57" s="90">
        <v>15</v>
      </c>
      <c r="Z57" s="90">
        <v>15</v>
      </c>
    </row>
    <row r="58" spans="1:26" ht="31.5" customHeight="1">
      <c r="A58" s="80"/>
      <c r="B58" s="26"/>
      <c r="C58" s="37"/>
      <c r="D58" s="26"/>
      <c r="E58" s="26"/>
      <c r="F58" s="19" t="s">
        <v>121</v>
      </c>
      <c r="G58" s="6">
        <f>SUM(H58:N58)</f>
        <v>94223346.109999999</v>
      </c>
      <c r="H58" s="6">
        <v>10038890.460000001</v>
      </c>
      <c r="I58" s="102">
        <v>8159541.3399999999</v>
      </c>
      <c r="J58" s="6">
        <v>14442067.279999999</v>
      </c>
      <c r="K58" s="6">
        <v>18918822.559999999</v>
      </c>
      <c r="L58" s="6">
        <v>15696991.710000001</v>
      </c>
      <c r="M58" s="6">
        <v>13037159.119999999</v>
      </c>
      <c r="N58" s="6">
        <v>13929873.640000001</v>
      </c>
      <c r="O58" s="88"/>
      <c r="P58" s="19" t="s">
        <v>35</v>
      </c>
      <c r="Q58" s="90" t="s">
        <v>33</v>
      </c>
      <c r="R58" s="90" t="s">
        <v>9</v>
      </c>
      <c r="S58" s="91">
        <v>2700</v>
      </c>
      <c r="T58" s="91">
        <v>2705</v>
      </c>
      <c r="U58" s="91">
        <v>2710</v>
      </c>
      <c r="V58" s="91">
        <v>2715</v>
      </c>
      <c r="W58" s="91">
        <v>2720</v>
      </c>
      <c r="X58" s="91">
        <v>2725</v>
      </c>
      <c r="Y58" s="90">
        <v>100</v>
      </c>
      <c r="Z58" s="90">
        <v>100</v>
      </c>
    </row>
    <row r="59" spans="1:26" ht="64.5" customHeight="1">
      <c r="A59" s="80"/>
      <c r="B59" s="26"/>
      <c r="C59" s="37"/>
      <c r="D59" s="26"/>
      <c r="E59" s="26"/>
      <c r="F59" s="19" t="s">
        <v>122</v>
      </c>
      <c r="G59" s="6">
        <f>SUM(H59:N59)</f>
        <v>99868598.429999992</v>
      </c>
      <c r="H59" s="6">
        <v>18859983.91</v>
      </c>
      <c r="I59" s="6">
        <v>16967752</v>
      </c>
      <c r="J59" s="6">
        <v>21019725.859999999</v>
      </c>
      <c r="K59" s="6">
        <v>25470851.859999999</v>
      </c>
      <c r="L59" s="6">
        <v>17550284.800000001</v>
      </c>
      <c r="M59" s="6">
        <v>0</v>
      </c>
      <c r="N59" s="6">
        <v>0</v>
      </c>
      <c r="O59" s="88"/>
      <c r="P59" s="20" t="s">
        <v>41</v>
      </c>
      <c r="Q59" s="90" t="s">
        <v>13</v>
      </c>
      <c r="R59" s="18" t="s">
        <v>9</v>
      </c>
      <c r="S59" s="18">
        <v>100</v>
      </c>
      <c r="T59" s="18">
        <v>100</v>
      </c>
      <c r="U59" s="18">
        <v>100</v>
      </c>
      <c r="V59" s="18">
        <v>100</v>
      </c>
      <c r="W59" s="18">
        <v>100</v>
      </c>
      <c r="X59" s="18">
        <v>100</v>
      </c>
      <c r="Y59" s="90">
        <v>100</v>
      </c>
      <c r="Z59" s="90">
        <v>100</v>
      </c>
    </row>
    <row r="60" spans="1:26" ht="33.75" hidden="1" customHeight="1">
      <c r="A60" s="72" t="s">
        <v>93</v>
      </c>
      <c r="B60" s="26" t="s">
        <v>197</v>
      </c>
      <c r="C60" s="28">
        <v>2020</v>
      </c>
      <c r="D60" s="26">
        <v>2026</v>
      </c>
      <c r="E60" s="75" t="s">
        <v>22</v>
      </c>
      <c r="F60" s="19" t="s">
        <v>11</v>
      </c>
      <c r="G60" s="6">
        <f t="shared" ref="G60:G62" si="50">SUM(H60:M60)</f>
        <v>0</v>
      </c>
      <c r="H60" s="6">
        <f t="shared" ref="H60:M60" si="51">H61+H62</f>
        <v>0</v>
      </c>
      <c r="I60" s="6">
        <f t="shared" si="51"/>
        <v>0</v>
      </c>
      <c r="J60" s="6">
        <f t="shared" si="51"/>
        <v>0</v>
      </c>
      <c r="K60" s="6">
        <f t="shared" si="51"/>
        <v>0</v>
      </c>
      <c r="L60" s="6">
        <f t="shared" si="51"/>
        <v>0</v>
      </c>
      <c r="M60" s="6">
        <f t="shared" si="51"/>
        <v>0</v>
      </c>
      <c r="N60" s="6">
        <f t="shared" ref="N60" si="52">N61+N62</f>
        <v>0</v>
      </c>
      <c r="O60" s="88"/>
      <c r="P60" s="19" t="s">
        <v>89</v>
      </c>
      <c r="Q60" s="90" t="s">
        <v>13</v>
      </c>
      <c r="R60" s="90" t="s">
        <v>9</v>
      </c>
      <c r="S60" s="90">
        <v>100</v>
      </c>
      <c r="T60" s="90">
        <v>100</v>
      </c>
      <c r="U60" s="90">
        <v>100</v>
      </c>
      <c r="V60" s="90">
        <v>100</v>
      </c>
      <c r="W60" s="90">
        <v>100</v>
      </c>
      <c r="X60" s="90">
        <v>100</v>
      </c>
      <c r="Y60" s="90">
        <v>15</v>
      </c>
      <c r="Z60" s="90">
        <v>15</v>
      </c>
    </row>
    <row r="61" spans="1:26" ht="35.25" hidden="1" customHeight="1">
      <c r="A61" s="80"/>
      <c r="B61" s="26"/>
      <c r="C61" s="37"/>
      <c r="D61" s="26"/>
      <c r="E61" s="26"/>
      <c r="F61" s="19" t="s">
        <v>121</v>
      </c>
      <c r="G61" s="6">
        <f t="shared" si="50"/>
        <v>0</v>
      </c>
      <c r="H61" s="6"/>
      <c r="I61" s="6"/>
      <c r="J61" s="6"/>
      <c r="K61" s="6"/>
      <c r="L61" s="6"/>
      <c r="M61" s="6"/>
      <c r="N61" s="6"/>
      <c r="O61" s="88"/>
      <c r="P61" s="19" t="s">
        <v>35</v>
      </c>
      <c r="Q61" s="90" t="s">
        <v>33</v>
      </c>
      <c r="R61" s="90" t="s">
        <v>9</v>
      </c>
      <c r="S61" s="91">
        <v>2700</v>
      </c>
      <c r="T61" s="91">
        <v>2705</v>
      </c>
      <c r="U61" s="91">
        <v>2710</v>
      </c>
      <c r="V61" s="91">
        <v>2715</v>
      </c>
      <c r="W61" s="91">
        <v>2720</v>
      </c>
      <c r="X61" s="91">
        <v>2725</v>
      </c>
      <c r="Y61" s="90">
        <v>100</v>
      </c>
      <c r="Z61" s="90">
        <v>100</v>
      </c>
    </row>
    <row r="62" spans="1:26" ht="34.5" hidden="1" customHeight="1">
      <c r="A62" s="80"/>
      <c r="B62" s="26"/>
      <c r="C62" s="37"/>
      <c r="D62" s="26"/>
      <c r="E62" s="26"/>
      <c r="F62" s="19" t="s">
        <v>122</v>
      </c>
      <c r="G62" s="6">
        <f t="shared" si="50"/>
        <v>0</v>
      </c>
      <c r="H62" s="6"/>
      <c r="I62" s="6"/>
      <c r="J62" s="6"/>
      <c r="K62" s="6"/>
      <c r="L62" s="6"/>
      <c r="M62" s="6"/>
      <c r="N62" s="6"/>
      <c r="O62" s="88"/>
      <c r="P62" s="20" t="s">
        <v>41</v>
      </c>
      <c r="Q62" s="90" t="s">
        <v>13</v>
      </c>
      <c r="R62" s="18" t="s">
        <v>9</v>
      </c>
      <c r="S62" s="18">
        <v>100</v>
      </c>
      <c r="T62" s="18">
        <v>100</v>
      </c>
      <c r="U62" s="18">
        <v>100</v>
      </c>
      <c r="V62" s="18">
        <v>100</v>
      </c>
      <c r="W62" s="18">
        <v>100</v>
      </c>
      <c r="X62" s="18">
        <v>100</v>
      </c>
      <c r="Y62" s="90">
        <v>100</v>
      </c>
      <c r="Z62" s="90">
        <v>100</v>
      </c>
    </row>
    <row r="63" spans="1:26" ht="51" customHeight="1">
      <c r="A63" s="80" t="s">
        <v>198</v>
      </c>
      <c r="B63" s="28" t="s">
        <v>210</v>
      </c>
      <c r="C63" s="17">
        <v>2022</v>
      </c>
      <c r="D63" s="28">
        <v>2026</v>
      </c>
      <c r="E63" s="28" t="s">
        <v>22</v>
      </c>
      <c r="F63" s="19" t="s">
        <v>11</v>
      </c>
      <c r="G63" s="6">
        <f>SUM(H63:N63)</f>
        <v>1419901</v>
      </c>
      <c r="H63" s="6">
        <f>H64+H65</f>
        <v>0</v>
      </c>
      <c r="I63" s="6">
        <f>I64+I65</f>
        <v>0</v>
      </c>
      <c r="J63" s="6">
        <f>J64+J65</f>
        <v>1419900</v>
      </c>
      <c r="K63" s="6">
        <f>K64+K65</f>
        <v>0</v>
      </c>
      <c r="L63" s="6">
        <f>L64+L65</f>
        <v>0</v>
      </c>
      <c r="M63" s="6">
        <v>0</v>
      </c>
      <c r="N63" s="6">
        <v>1</v>
      </c>
      <c r="O63" s="88"/>
      <c r="P63" s="31" t="s">
        <v>199</v>
      </c>
      <c r="Q63" s="78" t="s">
        <v>13</v>
      </c>
      <c r="R63" s="78" t="s">
        <v>9</v>
      </c>
      <c r="S63" s="78" t="s">
        <v>195</v>
      </c>
      <c r="T63" s="78" t="s">
        <v>195</v>
      </c>
      <c r="U63" s="78">
        <v>3.7</v>
      </c>
      <c r="V63" s="78">
        <v>0</v>
      </c>
      <c r="W63" s="78">
        <v>0</v>
      </c>
      <c r="X63" s="78">
        <v>0</v>
      </c>
      <c r="Y63" s="90"/>
      <c r="Z63" s="90"/>
    </row>
    <row r="64" spans="1:26" ht="33.75" customHeight="1">
      <c r="A64" s="80"/>
      <c r="B64" s="29"/>
      <c r="C64" s="17"/>
      <c r="D64" s="29"/>
      <c r="E64" s="29"/>
      <c r="F64" s="19" t="s">
        <v>121</v>
      </c>
      <c r="G64" s="6">
        <f>SUM(H64:O64)</f>
        <v>1419900</v>
      </c>
      <c r="H64" s="6"/>
      <c r="I64" s="6"/>
      <c r="J64" s="103">
        <v>1419900</v>
      </c>
      <c r="K64" s="6"/>
      <c r="L64" s="6"/>
      <c r="M64" s="6"/>
      <c r="N64" s="6"/>
      <c r="O64" s="88"/>
      <c r="P64" s="104"/>
      <c r="Q64" s="105"/>
      <c r="R64" s="105"/>
      <c r="S64" s="106"/>
      <c r="T64" s="106"/>
      <c r="U64" s="106"/>
      <c r="V64" s="106"/>
      <c r="W64" s="106"/>
      <c r="X64" s="106"/>
      <c r="Y64" s="90"/>
      <c r="Z64" s="90"/>
    </row>
    <row r="65" spans="1:26" ht="25.5" customHeight="1">
      <c r="A65" s="83"/>
      <c r="B65" s="30"/>
      <c r="C65" s="17"/>
      <c r="D65" s="30"/>
      <c r="E65" s="30"/>
      <c r="F65" s="19" t="s">
        <v>122</v>
      </c>
      <c r="G65" s="6">
        <f>SUM(H65:N65)</f>
        <v>0</v>
      </c>
      <c r="H65" s="6"/>
      <c r="I65" s="6"/>
      <c r="J65" s="6">
        <v>0</v>
      </c>
      <c r="K65" s="6">
        <v>0</v>
      </c>
      <c r="L65" s="6"/>
      <c r="M65" s="6"/>
      <c r="N65" s="6"/>
      <c r="O65" s="88"/>
      <c r="P65" s="107"/>
      <c r="Q65" s="108"/>
      <c r="R65" s="108"/>
      <c r="S65" s="109"/>
      <c r="T65" s="109"/>
      <c r="U65" s="109"/>
      <c r="V65" s="109"/>
      <c r="W65" s="109"/>
      <c r="X65" s="109"/>
      <c r="Y65" s="90"/>
      <c r="Z65" s="90"/>
    </row>
    <row r="66" spans="1:26" ht="33.75" customHeight="1">
      <c r="A66" s="72" t="s">
        <v>47</v>
      </c>
      <c r="B66" s="26" t="s">
        <v>102</v>
      </c>
      <c r="C66" s="28">
        <v>2020</v>
      </c>
      <c r="D66" s="26">
        <v>2026</v>
      </c>
      <c r="E66" s="75" t="s">
        <v>22</v>
      </c>
      <c r="F66" s="19" t="s">
        <v>11</v>
      </c>
      <c r="G66" s="6">
        <f>SUM(H66:N66)</f>
        <v>32426957.259999998</v>
      </c>
      <c r="H66" s="6">
        <f t="shared" ref="H66:M66" si="53">H67+H68</f>
        <v>1569378.87</v>
      </c>
      <c r="I66" s="6">
        <f t="shared" si="53"/>
        <v>7166437.5499999998</v>
      </c>
      <c r="J66" s="6">
        <f t="shared" si="53"/>
        <v>5980420.0099999998</v>
      </c>
      <c r="K66" s="6">
        <f t="shared" si="53"/>
        <v>7887175.2699999996</v>
      </c>
      <c r="L66" s="6">
        <f t="shared" si="53"/>
        <v>7034027.4199999999</v>
      </c>
      <c r="M66" s="6">
        <f t="shared" si="53"/>
        <v>1394759.07</v>
      </c>
      <c r="N66" s="6">
        <f t="shared" ref="N66" si="54">N67+N68</f>
        <v>1394759.07</v>
      </c>
      <c r="O66" s="88"/>
      <c r="P66" s="28" t="s">
        <v>9</v>
      </c>
      <c r="Q66" s="28" t="s">
        <v>9</v>
      </c>
      <c r="R66" s="28" t="s">
        <v>9</v>
      </c>
      <c r="S66" s="28" t="s">
        <v>9</v>
      </c>
      <c r="T66" s="28" t="s">
        <v>9</v>
      </c>
      <c r="U66" s="28" t="s">
        <v>9</v>
      </c>
      <c r="V66" s="28" t="s">
        <v>9</v>
      </c>
      <c r="W66" s="28" t="s">
        <v>9</v>
      </c>
      <c r="X66" s="28" t="s">
        <v>9</v>
      </c>
      <c r="Y66" s="18">
        <v>100</v>
      </c>
      <c r="Z66" s="18">
        <v>100</v>
      </c>
    </row>
    <row r="67" spans="1:26" ht="21.75" customHeight="1">
      <c r="A67" s="80"/>
      <c r="B67" s="26"/>
      <c r="C67" s="37"/>
      <c r="D67" s="26"/>
      <c r="E67" s="26"/>
      <c r="F67" s="19" t="s">
        <v>121</v>
      </c>
      <c r="G67" s="6">
        <f>G70</f>
        <v>11500899.26</v>
      </c>
      <c r="H67" s="6">
        <f t="shared" ref="H67:M68" si="55">H70</f>
        <v>1569378.87</v>
      </c>
      <c r="I67" s="6">
        <f t="shared" si="55"/>
        <v>1553091.55</v>
      </c>
      <c r="J67" s="6">
        <f t="shared" si="55"/>
        <v>1377516.01</v>
      </c>
      <c r="K67" s="6">
        <f t="shared" si="55"/>
        <v>2231431.27</v>
      </c>
      <c r="L67" s="6">
        <f t="shared" si="55"/>
        <v>1979963.42</v>
      </c>
      <c r="M67" s="6">
        <f t="shared" si="55"/>
        <v>1394759.07</v>
      </c>
      <c r="N67" s="6">
        <f t="shared" ref="N67" si="56">N70</f>
        <v>1394759.07</v>
      </c>
      <c r="O67" s="88"/>
      <c r="P67" s="37"/>
      <c r="Q67" s="37"/>
      <c r="R67" s="37"/>
      <c r="S67" s="37"/>
      <c r="T67" s="37"/>
      <c r="U67" s="37"/>
      <c r="V67" s="37"/>
      <c r="W67" s="37"/>
      <c r="X67" s="37"/>
      <c r="Y67" s="18">
        <v>100</v>
      </c>
      <c r="Z67" s="18">
        <v>100</v>
      </c>
    </row>
    <row r="68" spans="1:26" ht="32.25" customHeight="1">
      <c r="A68" s="80"/>
      <c r="B68" s="26"/>
      <c r="C68" s="37"/>
      <c r="D68" s="26"/>
      <c r="E68" s="26"/>
      <c r="F68" s="19" t="s">
        <v>122</v>
      </c>
      <c r="G68" s="6">
        <f>G71</f>
        <v>20926058</v>
      </c>
      <c r="H68" s="6">
        <f t="shared" si="55"/>
        <v>0</v>
      </c>
      <c r="I68" s="6">
        <f t="shared" si="55"/>
        <v>5613346</v>
      </c>
      <c r="J68" s="6">
        <f t="shared" si="55"/>
        <v>4602904</v>
      </c>
      <c r="K68" s="6">
        <f t="shared" si="55"/>
        <v>5655744</v>
      </c>
      <c r="L68" s="6">
        <f t="shared" si="55"/>
        <v>5054064</v>
      </c>
      <c r="M68" s="6">
        <f t="shared" si="55"/>
        <v>0</v>
      </c>
      <c r="N68" s="6">
        <f t="shared" ref="N68" si="57">N71</f>
        <v>0</v>
      </c>
      <c r="O68" s="88"/>
      <c r="P68" s="75"/>
      <c r="Q68" s="75"/>
      <c r="R68" s="75"/>
      <c r="S68" s="75"/>
      <c r="T68" s="75"/>
      <c r="U68" s="75"/>
      <c r="V68" s="75"/>
      <c r="W68" s="75"/>
      <c r="X68" s="75"/>
      <c r="Y68" s="18">
        <v>100</v>
      </c>
      <c r="Z68" s="18">
        <v>100</v>
      </c>
    </row>
    <row r="69" spans="1:26" ht="33" customHeight="1">
      <c r="A69" s="72" t="s">
        <v>49</v>
      </c>
      <c r="B69" s="34" t="s">
        <v>103</v>
      </c>
      <c r="C69" s="28">
        <v>2020</v>
      </c>
      <c r="D69" s="26">
        <v>2026</v>
      </c>
      <c r="E69" s="75" t="s">
        <v>22</v>
      </c>
      <c r="F69" s="19" t="s">
        <v>11</v>
      </c>
      <c r="G69" s="6">
        <f>SUM(H69:N69)</f>
        <v>32426957.259999998</v>
      </c>
      <c r="H69" s="6">
        <f t="shared" ref="H69:M69" si="58">H70+H71</f>
        <v>1569378.87</v>
      </c>
      <c r="I69" s="6">
        <f t="shared" si="58"/>
        <v>7166437.5499999998</v>
      </c>
      <c r="J69" s="6">
        <f t="shared" si="58"/>
        <v>5980420.0099999998</v>
      </c>
      <c r="K69" s="6">
        <f t="shared" si="58"/>
        <v>7887175.2699999996</v>
      </c>
      <c r="L69" s="6">
        <f t="shared" si="58"/>
        <v>7034027.4199999999</v>
      </c>
      <c r="M69" s="6">
        <f t="shared" si="58"/>
        <v>1394759.07</v>
      </c>
      <c r="N69" s="6">
        <f t="shared" ref="N69" si="59">N70+N71</f>
        <v>1394759.07</v>
      </c>
      <c r="O69" s="110"/>
      <c r="P69" s="28" t="s">
        <v>9</v>
      </c>
      <c r="Q69" s="28" t="s">
        <v>9</v>
      </c>
      <c r="R69" s="28" t="s">
        <v>9</v>
      </c>
      <c r="S69" s="28" t="s">
        <v>9</v>
      </c>
      <c r="T69" s="28" t="s">
        <v>9</v>
      </c>
      <c r="U69" s="28" t="s">
        <v>9</v>
      </c>
      <c r="V69" s="28" t="s">
        <v>9</v>
      </c>
      <c r="W69" s="28" t="s">
        <v>9</v>
      </c>
      <c r="X69" s="28" t="s">
        <v>9</v>
      </c>
      <c r="Y69" s="28" t="s">
        <v>9</v>
      </c>
      <c r="Z69" s="17"/>
    </row>
    <row r="70" spans="1:26" ht="25.5" customHeight="1">
      <c r="A70" s="80"/>
      <c r="B70" s="34"/>
      <c r="C70" s="37"/>
      <c r="D70" s="26"/>
      <c r="E70" s="26"/>
      <c r="F70" s="19" t="s">
        <v>121</v>
      </c>
      <c r="G70" s="6">
        <f>G73</f>
        <v>11500899.26</v>
      </c>
      <c r="H70" s="6">
        <f t="shared" ref="H70:M70" si="60">H73</f>
        <v>1569378.87</v>
      </c>
      <c r="I70" s="6">
        <f t="shared" si="60"/>
        <v>1553091.55</v>
      </c>
      <c r="J70" s="6">
        <f t="shared" si="60"/>
        <v>1377516.01</v>
      </c>
      <c r="K70" s="6">
        <f t="shared" si="60"/>
        <v>2231431.27</v>
      </c>
      <c r="L70" s="6">
        <f t="shared" si="60"/>
        <v>1979963.42</v>
      </c>
      <c r="M70" s="6">
        <f t="shared" si="60"/>
        <v>1394759.07</v>
      </c>
      <c r="N70" s="6">
        <f t="shared" ref="N70" si="61">N73</f>
        <v>1394759.07</v>
      </c>
      <c r="O70" s="110"/>
      <c r="P70" s="37"/>
      <c r="Q70" s="37"/>
      <c r="R70" s="37"/>
      <c r="S70" s="37"/>
      <c r="T70" s="37"/>
      <c r="U70" s="37"/>
      <c r="V70" s="37"/>
      <c r="W70" s="37"/>
      <c r="X70" s="37"/>
      <c r="Y70" s="37"/>
      <c r="Z70" s="17"/>
    </row>
    <row r="71" spans="1:26" ht="27" customHeight="1">
      <c r="A71" s="80"/>
      <c r="B71" s="34"/>
      <c r="C71" s="37"/>
      <c r="D71" s="26"/>
      <c r="E71" s="26"/>
      <c r="F71" s="19" t="s">
        <v>122</v>
      </c>
      <c r="G71" s="6">
        <f>G75</f>
        <v>20926058</v>
      </c>
      <c r="H71" s="6">
        <f t="shared" ref="H71:M71" si="62">H75</f>
        <v>0</v>
      </c>
      <c r="I71" s="6">
        <f t="shared" si="62"/>
        <v>5613346</v>
      </c>
      <c r="J71" s="6">
        <f t="shared" si="62"/>
        <v>4602904</v>
      </c>
      <c r="K71" s="6">
        <f t="shared" si="62"/>
        <v>5655744</v>
      </c>
      <c r="L71" s="6">
        <f t="shared" si="62"/>
        <v>5054064</v>
      </c>
      <c r="M71" s="6">
        <f t="shared" si="62"/>
        <v>0</v>
      </c>
      <c r="N71" s="6">
        <f t="shared" ref="N71" si="63">N75</f>
        <v>0</v>
      </c>
      <c r="O71" s="110"/>
      <c r="P71" s="75"/>
      <c r="Q71" s="75"/>
      <c r="R71" s="75"/>
      <c r="S71" s="75"/>
      <c r="T71" s="75"/>
      <c r="U71" s="75"/>
      <c r="V71" s="75"/>
      <c r="W71" s="75"/>
      <c r="X71" s="75"/>
      <c r="Y71" s="75"/>
      <c r="Z71" s="17"/>
    </row>
    <row r="72" spans="1:26" ht="25.5" customHeight="1">
      <c r="A72" s="98" t="s">
        <v>50</v>
      </c>
      <c r="B72" s="26" t="s">
        <v>182</v>
      </c>
      <c r="C72" s="28">
        <v>2020</v>
      </c>
      <c r="D72" s="26">
        <v>2026</v>
      </c>
      <c r="E72" s="75" t="s">
        <v>22</v>
      </c>
      <c r="F72" s="19" t="s">
        <v>11</v>
      </c>
      <c r="G72" s="6">
        <f>SUM(H72:N72)</f>
        <v>32426957.259999998</v>
      </c>
      <c r="H72" s="6">
        <f t="shared" ref="H72:M72" si="64">H73+H75</f>
        <v>1569378.87</v>
      </c>
      <c r="I72" s="6">
        <f t="shared" si="64"/>
        <v>7166437.5499999998</v>
      </c>
      <c r="J72" s="6">
        <f t="shared" si="64"/>
        <v>5980420.0099999998</v>
      </c>
      <c r="K72" s="6">
        <f t="shared" si="64"/>
        <v>7887175.2699999996</v>
      </c>
      <c r="L72" s="6">
        <f t="shared" si="64"/>
        <v>7034027.4199999999</v>
      </c>
      <c r="M72" s="6">
        <f t="shared" si="64"/>
        <v>1394759.07</v>
      </c>
      <c r="N72" s="6">
        <f t="shared" ref="N72" si="65">N73+N75</f>
        <v>1394759.07</v>
      </c>
      <c r="O72" s="110"/>
      <c r="P72" s="19"/>
      <c r="Q72" s="90"/>
      <c r="R72" s="91"/>
      <c r="S72" s="91"/>
      <c r="T72" s="91"/>
      <c r="U72" s="91"/>
      <c r="V72" s="91"/>
      <c r="W72" s="91"/>
      <c r="X72" s="91"/>
      <c r="Y72" s="91">
        <v>2705</v>
      </c>
      <c r="Z72" s="17"/>
    </row>
    <row r="73" spans="1:26" ht="27" customHeight="1">
      <c r="A73" s="98"/>
      <c r="B73" s="26"/>
      <c r="C73" s="37"/>
      <c r="D73" s="26"/>
      <c r="E73" s="26"/>
      <c r="F73" s="31" t="s">
        <v>121</v>
      </c>
      <c r="G73" s="23">
        <f>SUM(H73:N73)</f>
        <v>11500899.26</v>
      </c>
      <c r="H73" s="23">
        <v>1569378.87</v>
      </c>
      <c r="I73" s="23">
        <v>1553091.55</v>
      </c>
      <c r="J73" s="23">
        <v>1377516.01</v>
      </c>
      <c r="K73" s="23">
        <v>2231431.27</v>
      </c>
      <c r="L73" s="23">
        <v>1979963.42</v>
      </c>
      <c r="M73" s="23">
        <v>1394759.07</v>
      </c>
      <c r="N73" s="23">
        <v>1394759.07</v>
      </c>
      <c r="O73" s="110"/>
      <c r="P73" s="19" t="s">
        <v>37</v>
      </c>
      <c r="Q73" s="90" t="s">
        <v>33</v>
      </c>
      <c r="R73" s="90" t="s">
        <v>9</v>
      </c>
      <c r="S73" s="90">
        <v>1500</v>
      </c>
      <c r="T73" s="90">
        <v>1660</v>
      </c>
      <c r="U73" s="90">
        <v>1699</v>
      </c>
      <c r="V73" s="90">
        <v>1662</v>
      </c>
      <c r="W73" s="90">
        <v>1663</v>
      </c>
      <c r="X73" s="90">
        <v>1664</v>
      </c>
      <c r="Y73" s="18"/>
      <c r="Z73" s="17"/>
    </row>
    <row r="74" spans="1:26" ht="21" customHeight="1">
      <c r="A74" s="98"/>
      <c r="B74" s="26"/>
      <c r="C74" s="37"/>
      <c r="D74" s="26"/>
      <c r="E74" s="26"/>
      <c r="F74" s="33"/>
      <c r="G74" s="24"/>
      <c r="H74" s="24"/>
      <c r="I74" s="24"/>
      <c r="J74" s="24"/>
      <c r="K74" s="24"/>
      <c r="L74" s="24"/>
      <c r="M74" s="24"/>
      <c r="N74" s="24"/>
      <c r="O74" s="110"/>
      <c r="P74" s="19" t="s">
        <v>183</v>
      </c>
      <c r="Q74" s="90" t="s">
        <v>13</v>
      </c>
      <c r="R74" s="90" t="s">
        <v>9</v>
      </c>
      <c r="S74" s="90" t="s">
        <v>9</v>
      </c>
      <c r="T74" s="90">
        <v>0.6</v>
      </c>
      <c r="U74" s="90">
        <v>0.6</v>
      </c>
      <c r="V74" s="90">
        <v>0.62</v>
      </c>
      <c r="W74" s="90">
        <v>0.63</v>
      </c>
      <c r="X74" s="90">
        <v>0.64</v>
      </c>
      <c r="Y74" s="18"/>
      <c r="Z74" s="17"/>
    </row>
    <row r="75" spans="1:26" ht="27" customHeight="1">
      <c r="A75" s="98"/>
      <c r="B75" s="26"/>
      <c r="C75" s="37"/>
      <c r="D75" s="26"/>
      <c r="E75" s="26"/>
      <c r="F75" s="19" t="s">
        <v>122</v>
      </c>
      <c r="G75" s="6">
        <f>SUM(H75:N75)</f>
        <v>20926058</v>
      </c>
      <c r="H75" s="6">
        <v>0</v>
      </c>
      <c r="I75" s="6">
        <v>5613346</v>
      </c>
      <c r="J75" s="6">
        <v>4602904</v>
      </c>
      <c r="K75" s="6">
        <v>5655744</v>
      </c>
      <c r="L75" s="6">
        <v>5054064</v>
      </c>
      <c r="M75" s="6">
        <v>0</v>
      </c>
      <c r="N75" s="6">
        <v>0</v>
      </c>
      <c r="O75" s="110"/>
      <c r="P75" s="19" t="s">
        <v>38</v>
      </c>
      <c r="Q75" s="90" t="s">
        <v>13</v>
      </c>
      <c r="R75" s="90" t="s">
        <v>9</v>
      </c>
      <c r="S75" s="90">
        <v>41.6</v>
      </c>
      <c r="T75" s="90" t="s">
        <v>9</v>
      </c>
      <c r="U75" s="90" t="s">
        <v>9</v>
      </c>
      <c r="V75" s="90" t="s">
        <v>9</v>
      </c>
      <c r="W75" s="90" t="s">
        <v>9</v>
      </c>
      <c r="X75" s="90" t="s">
        <v>9</v>
      </c>
      <c r="Y75" s="18"/>
      <c r="Z75" s="17"/>
    </row>
    <row r="76" spans="1:26" ht="25.5" customHeight="1">
      <c r="A76" s="72" t="s">
        <v>69</v>
      </c>
      <c r="B76" s="26" t="s">
        <v>129</v>
      </c>
      <c r="C76" s="28">
        <v>2020</v>
      </c>
      <c r="D76" s="26">
        <v>2026</v>
      </c>
      <c r="E76" s="75" t="s">
        <v>22</v>
      </c>
      <c r="F76" s="19" t="s">
        <v>11</v>
      </c>
      <c r="G76" s="6">
        <f>SUM(H76:M76)</f>
        <v>158082267.53</v>
      </c>
      <c r="H76" s="6">
        <f t="shared" ref="H76:M76" si="66">H77+H78</f>
        <v>23717173.5</v>
      </c>
      <c r="I76" s="6">
        <f t="shared" si="66"/>
        <v>23909916.09</v>
      </c>
      <c r="J76" s="6">
        <f t="shared" si="66"/>
        <v>27908205.310000002</v>
      </c>
      <c r="K76" s="6">
        <f t="shared" si="66"/>
        <v>31400704.240000002</v>
      </c>
      <c r="L76" s="6">
        <f t="shared" si="66"/>
        <v>35879544.609999999</v>
      </c>
      <c r="M76" s="6">
        <f t="shared" si="66"/>
        <v>15266723.779999999</v>
      </c>
      <c r="N76" s="6">
        <f t="shared" ref="N76" si="67">N77+N78</f>
        <v>15386723.779999999</v>
      </c>
      <c r="O76" s="110"/>
      <c r="P76" s="28" t="s">
        <v>9</v>
      </c>
      <c r="Q76" s="28" t="s">
        <v>9</v>
      </c>
      <c r="R76" s="28" t="s">
        <v>9</v>
      </c>
      <c r="S76" s="28" t="s">
        <v>9</v>
      </c>
      <c r="T76" s="28" t="s">
        <v>9</v>
      </c>
      <c r="U76" s="28" t="s">
        <v>9</v>
      </c>
      <c r="V76" s="28" t="s">
        <v>9</v>
      </c>
      <c r="W76" s="28" t="s">
        <v>9</v>
      </c>
      <c r="X76" s="28" t="s">
        <v>9</v>
      </c>
      <c r="Y76" s="28" t="s">
        <v>9</v>
      </c>
      <c r="Z76" s="17"/>
    </row>
    <row r="77" spans="1:26" ht="25.5" customHeight="1">
      <c r="A77" s="80"/>
      <c r="B77" s="26"/>
      <c r="C77" s="37"/>
      <c r="D77" s="26"/>
      <c r="E77" s="26"/>
      <c r="F77" s="19" t="s">
        <v>121</v>
      </c>
      <c r="G77" s="6">
        <f t="shared" ref="G77:M78" si="68">G80</f>
        <v>85997960.530000001</v>
      </c>
      <c r="H77" s="6">
        <f t="shared" si="68"/>
        <v>10781897.5</v>
      </c>
      <c r="I77" s="6">
        <f t="shared" si="68"/>
        <v>10011625.09</v>
      </c>
      <c r="J77" s="6">
        <f t="shared" si="68"/>
        <v>12863229.310000001</v>
      </c>
      <c r="K77" s="6">
        <f t="shared" si="68"/>
        <v>16297822.24</v>
      </c>
      <c r="L77" s="6">
        <f t="shared" si="68"/>
        <v>20776662.609999999</v>
      </c>
      <c r="M77" s="6">
        <f t="shared" si="68"/>
        <v>15266723.779999999</v>
      </c>
      <c r="N77" s="6">
        <f t="shared" ref="N77" si="69">N80</f>
        <v>15386723.779999999</v>
      </c>
      <c r="O77" s="110"/>
      <c r="P77" s="37"/>
      <c r="Q77" s="37"/>
      <c r="R77" s="37"/>
      <c r="S77" s="37"/>
      <c r="T77" s="37"/>
      <c r="U77" s="37"/>
      <c r="V77" s="37"/>
      <c r="W77" s="37"/>
      <c r="X77" s="37"/>
      <c r="Y77" s="37"/>
      <c r="Z77" s="17"/>
    </row>
    <row r="78" spans="1:26" ht="30" customHeight="1">
      <c r="A78" s="80"/>
      <c r="B78" s="26"/>
      <c r="C78" s="37"/>
      <c r="D78" s="26"/>
      <c r="E78" s="26"/>
      <c r="F78" s="19" t="s">
        <v>122</v>
      </c>
      <c r="G78" s="6">
        <f t="shared" si="68"/>
        <v>72084307</v>
      </c>
      <c r="H78" s="6">
        <f t="shared" si="68"/>
        <v>12935276</v>
      </c>
      <c r="I78" s="6">
        <f t="shared" si="68"/>
        <v>13898291</v>
      </c>
      <c r="J78" s="6">
        <f t="shared" si="68"/>
        <v>15044976</v>
      </c>
      <c r="K78" s="6">
        <f t="shared" si="68"/>
        <v>15102882</v>
      </c>
      <c r="L78" s="6">
        <f t="shared" si="68"/>
        <v>15102882</v>
      </c>
      <c r="M78" s="6">
        <f t="shared" si="68"/>
        <v>0</v>
      </c>
      <c r="N78" s="6">
        <f t="shared" ref="N78" si="70">N81</f>
        <v>0</v>
      </c>
      <c r="O78" s="110"/>
      <c r="P78" s="75"/>
      <c r="Q78" s="75"/>
      <c r="R78" s="75"/>
      <c r="S78" s="75"/>
      <c r="T78" s="75"/>
      <c r="U78" s="75"/>
      <c r="V78" s="75"/>
      <c r="W78" s="75"/>
      <c r="X78" s="75"/>
      <c r="Y78" s="75"/>
      <c r="Z78" s="17"/>
    </row>
    <row r="79" spans="1:26" ht="25.5">
      <c r="A79" s="72" t="s">
        <v>70</v>
      </c>
      <c r="B79" s="34" t="s">
        <v>104</v>
      </c>
      <c r="C79" s="28">
        <v>2020</v>
      </c>
      <c r="D79" s="26">
        <v>2026</v>
      </c>
      <c r="E79" s="75" t="s">
        <v>22</v>
      </c>
      <c r="F79" s="19" t="s">
        <v>11</v>
      </c>
      <c r="G79" s="6">
        <f>SUM(H79:M79)</f>
        <v>158082267.53</v>
      </c>
      <c r="H79" s="6">
        <f t="shared" ref="H79:M79" si="71">H80+H81</f>
        <v>23717173.5</v>
      </c>
      <c r="I79" s="6">
        <f t="shared" si="71"/>
        <v>23909916.09</v>
      </c>
      <c r="J79" s="6">
        <f t="shared" si="71"/>
        <v>27908205.310000002</v>
      </c>
      <c r="K79" s="6">
        <f t="shared" si="71"/>
        <v>31400704.240000002</v>
      </c>
      <c r="L79" s="6">
        <f t="shared" si="71"/>
        <v>35879544.609999999</v>
      </c>
      <c r="M79" s="6">
        <f t="shared" si="71"/>
        <v>15266723.779999999</v>
      </c>
      <c r="N79" s="6">
        <f t="shared" ref="N79" si="72">N80+N81</f>
        <v>15386723.779999999</v>
      </c>
      <c r="O79" s="110"/>
      <c r="P79" s="28" t="s">
        <v>9</v>
      </c>
      <c r="Q79" s="28" t="s">
        <v>9</v>
      </c>
      <c r="R79" s="28" t="s">
        <v>9</v>
      </c>
      <c r="S79" s="28" t="s">
        <v>9</v>
      </c>
      <c r="T79" s="28" t="s">
        <v>9</v>
      </c>
      <c r="U79" s="28" t="s">
        <v>9</v>
      </c>
      <c r="V79" s="28" t="s">
        <v>9</v>
      </c>
      <c r="W79" s="28" t="s">
        <v>9</v>
      </c>
      <c r="X79" s="28" t="s">
        <v>9</v>
      </c>
      <c r="Y79" s="28" t="s">
        <v>9</v>
      </c>
      <c r="Z79" s="17"/>
    </row>
    <row r="80" spans="1:26" ht="33.75" customHeight="1">
      <c r="A80" s="80"/>
      <c r="B80" s="34"/>
      <c r="C80" s="37"/>
      <c r="D80" s="26"/>
      <c r="E80" s="26"/>
      <c r="F80" s="19" t="s">
        <v>121</v>
      </c>
      <c r="G80" s="6">
        <f t="shared" ref="G80:M81" si="73">G83</f>
        <v>85997960.530000001</v>
      </c>
      <c r="H80" s="6">
        <f>H83</f>
        <v>10781897.5</v>
      </c>
      <c r="I80" s="6">
        <f t="shared" si="73"/>
        <v>10011625.09</v>
      </c>
      <c r="J80" s="6">
        <f t="shared" si="73"/>
        <v>12863229.310000001</v>
      </c>
      <c r="K80" s="6">
        <f t="shared" si="73"/>
        <v>16297822.24</v>
      </c>
      <c r="L80" s="6">
        <f t="shared" si="73"/>
        <v>20776662.609999999</v>
      </c>
      <c r="M80" s="6">
        <f t="shared" si="73"/>
        <v>15266723.779999999</v>
      </c>
      <c r="N80" s="6">
        <f t="shared" ref="N80" si="74">N83</f>
        <v>15386723.779999999</v>
      </c>
      <c r="O80" s="110"/>
      <c r="P80" s="37"/>
      <c r="Q80" s="37"/>
      <c r="R80" s="37"/>
      <c r="S80" s="37"/>
      <c r="T80" s="37"/>
      <c r="U80" s="37"/>
      <c r="V80" s="37"/>
      <c r="W80" s="37"/>
      <c r="X80" s="37"/>
      <c r="Y80" s="37"/>
      <c r="Z80" s="17"/>
    </row>
    <row r="81" spans="1:27" ht="33.75" customHeight="1">
      <c r="A81" s="80"/>
      <c r="B81" s="34"/>
      <c r="C81" s="75"/>
      <c r="D81" s="26"/>
      <c r="E81" s="26"/>
      <c r="F81" s="19" t="s">
        <v>122</v>
      </c>
      <c r="G81" s="6">
        <f t="shared" si="73"/>
        <v>72084307</v>
      </c>
      <c r="H81" s="6">
        <f t="shared" si="73"/>
        <v>12935276</v>
      </c>
      <c r="I81" s="6">
        <f t="shared" si="73"/>
        <v>13898291</v>
      </c>
      <c r="J81" s="6">
        <f t="shared" si="73"/>
        <v>15044976</v>
      </c>
      <c r="K81" s="6">
        <f t="shared" si="73"/>
        <v>15102882</v>
      </c>
      <c r="L81" s="6">
        <f t="shared" si="73"/>
        <v>15102882</v>
      </c>
      <c r="M81" s="6">
        <f t="shared" si="73"/>
        <v>0</v>
      </c>
      <c r="N81" s="6">
        <f t="shared" ref="N81" si="75">N84</f>
        <v>0</v>
      </c>
      <c r="O81" s="110"/>
      <c r="P81" s="75"/>
      <c r="Q81" s="75"/>
      <c r="R81" s="75"/>
      <c r="S81" s="75"/>
      <c r="T81" s="75"/>
      <c r="U81" s="75"/>
      <c r="V81" s="75"/>
      <c r="W81" s="75"/>
      <c r="X81" s="75"/>
      <c r="Y81" s="75"/>
      <c r="Z81" s="17"/>
    </row>
    <row r="82" spans="1:27" ht="27.75" customHeight="1">
      <c r="A82" s="72" t="s">
        <v>71</v>
      </c>
      <c r="B82" s="34" t="s">
        <v>105</v>
      </c>
      <c r="C82" s="28">
        <v>2020</v>
      </c>
      <c r="D82" s="26">
        <v>2026</v>
      </c>
      <c r="E82" s="75" t="s">
        <v>22</v>
      </c>
      <c r="F82" s="19" t="s">
        <v>11</v>
      </c>
      <c r="G82" s="6">
        <f>SUM(H82:M82)</f>
        <v>158082267.53</v>
      </c>
      <c r="H82" s="6">
        <f t="shared" ref="H82:M82" si="76">H83+H84</f>
        <v>23717173.5</v>
      </c>
      <c r="I82" s="6">
        <f t="shared" si="76"/>
        <v>23909916.09</v>
      </c>
      <c r="J82" s="6">
        <f t="shared" si="76"/>
        <v>27908205.310000002</v>
      </c>
      <c r="K82" s="6">
        <f t="shared" si="76"/>
        <v>31400704.240000002</v>
      </c>
      <c r="L82" s="6">
        <f t="shared" si="76"/>
        <v>35879544.609999999</v>
      </c>
      <c r="M82" s="6">
        <f t="shared" si="76"/>
        <v>15266723.779999999</v>
      </c>
      <c r="N82" s="6">
        <f t="shared" ref="N82" si="77">N83+N84</f>
        <v>15386723.779999999</v>
      </c>
      <c r="O82" s="110"/>
      <c r="P82" s="28" t="s">
        <v>39</v>
      </c>
      <c r="Q82" s="78" t="s">
        <v>13</v>
      </c>
      <c r="R82" s="78">
        <v>65</v>
      </c>
      <c r="S82" s="78">
        <v>66</v>
      </c>
      <c r="T82" s="78">
        <v>67</v>
      </c>
      <c r="U82" s="78">
        <v>68</v>
      </c>
      <c r="V82" s="78">
        <v>69</v>
      </c>
      <c r="W82" s="78">
        <v>70</v>
      </c>
      <c r="X82" s="78">
        <v>71</v>
      </c>
      <c r="Y82" s="18"/>
      <c r="Z82" s="17"/>
    </row>
    <row r="83" spans="1:27" ht="34.5" customHeight="1">
      <c r="A83" s="80"/>
      <c r="B83" s="26"/>
      <c r="C83" s="37"/>
      <c r="D83" s="26"/>
      <c r="E83" s="26"/>
      <c r="F83" s="19" t="s">
        <v>121</v>
      </c>
      <c r="G83" s="6">
        <f>SUM(H83:M83)</f>
        <v>85997960.530000001</v>
      </c>
      <c r="H83" s="6">
        <v>10781897.5</v>
      </c>
      <c r="I83" s="22">
        <v>10011625.09</v>
      </c>
      <c r="J83" s="22">
        <v>12863229.310000001</v>
      </c>
      <c r="K83" s="6">
        <v>16297822.24</v>
      </c>
      <c r="L83" s="22">
        <v>20776662.609999999</v>
      </c>
      <c r="M83" s="22">
        <v>15266723.779999999</v>
      </c>
      <c r="N83" s="22">
        <v>15386723.779999999</v>
      </c>
      <c r="O83" s="110"/>
      <c r="P83" s="37"/>
      <c r="Q83" s="82"/>
      <c r="R83" s="82"/>
      <c r="S83" s="82"/>
      <c r="T83" s="82"/>
      <c r="U83" s="82"/>
      <c r="V83" s="82"/>
      <c r="W83" s="82"/>
      <c r="X83" s="82"/>
      <c r="Y83" s="18"/>
      <c r="Z83" s="17"/>
    </row>
    <row r="84" spans="1:27" ht="33" customHeight="1">
      <c r="A84" s="80"/>
      <c r="B84" s="26"/>
      <c r="C84" s="75"/>
      <c r="D84" s="26"/>
      <c r="E84" s="26"/>
      <c r="F84" s="19" t="s">
        <v>122</v>
      </c>
      <c r="G84" s="6">
        <f>SUM(H84:M84)</f>
        <v>72084307</v>
      </c>
      <c r="H84" s="6">
        <v>12935276</v>
      </c>
      <c r="I84" s="6">
        <v>13898291</v>
      </c>
      <c r="J84" s="6">
        <v>15044976</v>
      </c>
      <c r="K84" s="6">
        <v>15102882</v>
      </c>
      <c r="L84" s="6">
        <v>15102882</v>
      </c>
      <c r="M84" s="6">
        <v>0</v>
      </c>
      <c r="N84" s="6">
        <v>0</v>
      </c>
      <c r="O84" s="110"/>
      <c r="P84" s="75"/>
      <c r="Q84" s="84"/>
      <c r="R84" s="84"/>
      <c r="S84" s="84"/>
      <c r="T84" s="84"/>
      <c r="U84" s="84"/>
      <c r="V84" s="84"/>
      <c r="W84" s="84"/>
      <c r="X84" s="84"/>
      <c r="Y84" s="18"/>
      <c r="Z84" s="17"/>
    </row>
    <row r="85" spans="1:27" s="45" customFormat="1" ht="30" customHeight="1">
      <c r="A85" s="72" t="s">
        <v>72</v>
      </c>
      <c r="B85" s="27" t="s">
        <v>130</v>
      </c>
      <c r="C85" s="26">
        <v>2020</v>
      </c>
      <c r="D85" s="26">
        <v>2026</v>
      </c>
      <c r="E85" s="26" t="s">
        <v>22</v>
      </c>
      <c r="F85" s="19" t="s">
        <v>11</v>
      </c>
      <c r="G85" s="6">
        <f>SUM(H85:M85)</f>
        <v>25379239.039999999</v>
      </c>
      <c r="H85" s="6">
        <f t="shared" ref="H85:M85" si="78">H86+H87</f>
        <v>3217584</v>
      </c>
      <c r="I85" s="6">
        <f t="shared" si="78"/>
        <v>3318840.85</v>
      </c>
      <c r="J85" s="6">
        <f t="shared" si="78"/>
        <v>3826833.68</v>
      </c>
      <c r="K85" s="6">
        <f t="shared" si="78"/>
        <v>4817719.18</v>
      </c>
      <c r="L85" s="6">
        <f t="shared" si="78"/>
        <v>5521521.5999999996</v>
      </c>
      <c r="M85" s="6">
        <f t="shared" si="78"/>
        <v>4676739.7300000004</v>
      </c>
      <c r="N85" s="6">
        <f t="shared" ref="N85" si="79">N86+N87</f>
        <v>4676739.7300000004</v>
      </c>
      <c r="O85" s="81"/>
      <c r="P85" s="28" t="s">
        <v>9</v>
      </c>
      <c r="Q85" s="28" t="s">
        <v>9</v>
      </c>
      <c r="R85" s="28" t="s">
        <v>9</v>
      </c>
      <c r="S85" s="28" t="s">
        <v>9</v>
      </c>
      <c r="T85" s="28" t="s">
        <v>9</v>
      </c>
      <c r="U85" s="28" t="s">
        <v>9</v>
      </c>
      <c r="V85" s="28" t="s">
        <v>9</v>
      </c>
      <c r="W85" s="28" t="s">
        <v>9</v>
      </c>
      <c r="X85" s="28" t="s">
        <v>9</v>
      </c>
      <c r="Y85" s="28" t="s">
        <v>9</v>
      </c>
      <c r="Z85" s="111"/>
    </row>
    <row r="86" spans="1:27" s="45" customFormat="1" ht="28.5" customHeight="1">
      <c r="A86" s="80"/>
      <c r="B86" s="27"/>
      <c r="C86" s="26"/>
      <c r="D86" s="26"/>
      <c r="E86" s="26"/>
      <c r="F86" s="19" t="s">
        <v>121</v>
      </c>
      <c r="G86" s="6">
        <f t="shared" ref="G86:M87" si="80">G89</f>
        <v>30055978.77</v>
      </c>
      <c r="H86" s="6">
        <f t="shared" si="80"/>
        <v>3217584</v>
      </c>
      <c r="I86" s="6">
        <f t="shared" si="80"/>
        <v>3318840.85</v>
      </c>
      <c r="J86" s="6">
        <f t="shared" si="80"/>
        <v>3826833.68</v>
      </c>
      <c r="K86" s="6">
        <f t="shared" si="80"/>
        <v>4817719.18</v>
      </c>
      <c r="L86" s="6">
        <f t="shared" si="80"/>
        <v>5521521.5999999996</v>
      </c>
      <c r="M86" s="6">
        <f t="shared" si="80"/>
        <v>4676739.7300000004</v>
      </c>
      <c r="N86" s="6">
        <f t="shared" ref="N86" si="81">N89</f>
        <v>4676739.7300000004</v>
      </c>
      <c r="O86" s="81"/>
      <c r="P86" s="37"/>
      <c r="Q86" s="37"/>
      <c r="R86" s="37"/>
      <c r="S86" s="37"/>
      <c r="T86" s="37"/>
      <c r="U86" s="37"/>
      <c r="V86" s="37"/>
      <c r="W86" s="37"/>
      <c r="X86" s="37"/>
      <c r="Y86" s="37"/>
      <c r="Z86" s="111"/>
    </row>
    <row r="87" spans="1:27" s="45" customFormat="1" ht="26.25" customHeight="1">
      <c r="A87" s="80"/>
      <c r="B87" s="27"/>
      <c r="C87" s="26"/>
      <c r="D87" s="26"/>
      <c r="E87" s="26"/>
      <c r="F87" s="19" t="s">
        <v>122</v>
      </c>
      <c r="G87" s="6">
        <f t="shared" si="80"/>
        <v>0</v>
      </c>
      <c r="H87" s="6">
        <f t="shared" si="80"/>
        <v>0</v>
      </c>
      <c r="I87" s="6">
        <f t="shared" si="80"/>
        <v>0</v>
      </c>
      <c r="J87" s="6">
        <f t="shared" si="80"/>
        <v>0</v>
      </c>
      <c r="K87" s="6">
        <f t="shared" si="80"/>
        <v>0</v>
      </c>
      <c r="L87" s="6">
        <f t="shared" si="80"/>
        <v>0</v>
      </c>
      <c r="M87" s="6">
        <f t="shared" si="80"/>
        <v>0</v>
      </c>
      <c r="N87" s="6">
        <f t="shared" ref="N87" si="82">N90</f>
        <v>0</v>
      </c>
      <c r="O87" s="81"/>
      <c r="P87" s="75"/>
      <c r="Q87" s="75"/>
      <c r="R87" s="75"/>
      <c r="S87" s="75"/>
      <c r="T87" s="75"/>
      <c r="U87" s="75"/>
      <c r="V87" s="75"/>
      <c r="W87" s="75"/>
      <c r="X87" s="75"/>
      <c r="Y87" s="75"/>
      <c r="Z87" s="111"/>
    </row>
    <row r="88" spans="1:27" s="45" customFormat="1" ht="30" customHeight="1">
      <c r="A88" s="72" t="s">
        <v>73</v>
      </c>
      <c r="B88" s="35" t="s">
        <v>106</v>
      </c>
      <c r="C88" s="26">
        <v>2020</v>
      </c>
      <c r="D88" s="26">
        <v>2026</v>
      </c>
      <c r="E88" s="26" t="s">
        <v>22</v>
      </c>
      <c r="F88" s="19" t="s">
        <v>11</v>
      </c>
      <c r="G88" s="6">
        <f>SUM(H88:N88)</f>
        <v>30055978.77</v>
      </c>
      <c r="H88" s="6">
        <f t="shared" ref="H88:M88" si="83">H89+H90</f>
        <v>3217584</v>
      </c>
      <c r="I88" s="6">
        <f t="shared" si="83"/>
        <v>3318840.85</v>
      </c>
      <c r="J88" s="6">
        <f t="shared" si="83"/>
        <v>3826833.68</v>
      </c>
      <c r="K88" s="6">
        <f t="shared" si="83"/>
        <v>4817719.18</v>
      </c>
      <c r="L88" s="6">
        <f t="shared" si="83"/>
        <v>5521521.5999999996</v>
      </c>
      <c r="M88" s="6">
        <f t="shared" si="83"/>
        <v>4676739.7300000004</v>
      </c>
      <c r="N88" s="6">
        <f t="shared" ref="N88" si="84">N89+N90</f>
        <v>4676739.7300000004</v>
      </c>
      <c r="O88" s="77"/>
      <c r="P88" s="26" t="s">
        <v>9</v>
      </c>
      <c r="Q88" s="26" t="s">
        <v>9</v>
      </c>
      <c r="R88" s="26" t="s">
        <v>9</v>
      </c>
      <c r="S88" s="26" t="s">
        <v>9</v>
      </c>
      <c r="T88" s="26" t="s">
        <v>9</v>
      </c>
      <c r="U88" s="26" t="s">
        <v>9</v>
      </c>
      <c r="V88" s="26" t="s">
        <v>9</v>
      </c>
      <c r="W88" s="26" t="s">
        <v>9</v>
      </c>
      <c r="X88" s="26" t="s">
        <v>9</v>
      </c>
      <c r="Y88" s="79">
        <v>100</v>
      </c>
      <c r="Z88" s="79">
        <v>100</v>
      </c>
    </row>
    <row r="89" spans="1:27" s="45" customFormat="1" ht="39.75" customHeight="1">
      <c r="A89" s="80"/>
      <c r="B89" s="36"/>
      <c r="C89" s="26"/>
      <c r="D89" s="26"/>
      <c r="E89" s="26"/>
      <c r="F89" s="19" t="s">
        <v>121</v>
      </c>
      <c r="G89" s="6">
        <f>G92</f>
        <v>30055978.77</v>
      </c>
      <c r="H89" s="6">
        <f t="shared" ref="H89:M90" si="85">H92</f>
        <v>3217584</v>
      </c>
      <c r="I89" s="6">
        <f t="shared" si="85"/>
        <v>3318840.85</v>
      </c>
      <c r="J89" s="6">
        <f t="shared" si="85"/>
        <v>3826833.68</v>
      </c>
      <c r="K89" s="6">
        <v>4817719.18</v>
      </c>
      <c r="L89" s="6">
        <f t="shared" si="85"/>
        <v>5521521.5999999996</v>
      </c>
      <c r="M89" s="6">
        <f t="shared" si="85"/>
        <v>4676739.7300000004</v>
      </c>
      <c r="N89" s="6">
        <f t="shared" ref="N89" si="86">N92</f>
        <v>4676739.7300000004</v>
      </c>
      <c r="O89" s="77"/>
      <c r="P89" s="26"/>
      <c r="Q89" s="26"/>
      <c r="R89" s="26"/>
      <c r="S89" s="26"/>
      <c r="T89" s="26"/>
      <c r="U89" s="26"/>
      <c r="V89" s="26"/>
      <c r="W89" s="26"/>
      <c r="X89" s="26"/>
      <c r="Y89" s="79"/>
      <c r="Z89" s="79"/>
    </row>
    <row r="90" spans="1:27" s="45" customFormat="1" ht="26.25" customHeight="1">
      <c r="A90" s="80"/>
      <c r="B90" s="36"/>
      <c r="C90" s="26"/>
      <c r="D90" s="26"/>
      <c r="E90" s="26"/>
      <c r="F90" s="76" t="s">
        <v>122</v>
      </c>
      <c r="G90" s="6">
        <f>G93</f>
        <v>0</v>
      </c>
      <c r="H90" s="6">
        <f t="shared" si="85"/>
        <v>0</v>
      </c>
      <c r="I90" s="6">
        <f t="shared" si="85"/>
        <v>0</v>
      </c>
      <c r="J90" s="6">
        <f t="shared" si="85"/>
        <v>0</v>
      </c>
      <c r="K90" s="6">
        <f t="shared" si="85"/>
        <v>0</v>
      </c>
      <c r="L90" s="6">
        <f t="shared" si="85"/>
        <v>0</v>
      </c>
      <c r="M90" s="6">
        <f t="shared" si="85"/>
        <v>0</v>
      </c>
      <c r="N90" s="6">
        <f t="shared" ref="N90" si="87">N93</f>
        <v>0</v>
      </c>
      <c r="O90" s="77"/>
      <c r="P90" s="26"/>
      <c r="Q90" s="26"/>
      <c r="R90" s="26"/>
      <c r="S90" s="26"/>
      <c r="T90" s="26"/>
      <c r="U90" s="26"/>
      <c r="V90" s="26"/>
      <c r="W90" s="26"/>
      <c r="X90" s="26"/>
      <c r="Y90" s="79"/>
      <c r="Z90" s="79"/>
    </row>
    <row r="91" spans="1:27" s="45" customFormat="1" ht="42.75" customHeight="1">
      <c r="A91" s="72" t="s">
        <v>74</v>
      </c>
      <c r="B91" s="38" t="s">
        <v>138</v>
      </c>
      <c r="C91" s="26">
        <v>2020</v>
      </c>
      <c r="D91" s="26">
        <v>2026</v>
      </c>
      <c r="E91" s="26" t="s">
        <v>22</v>
      </c>
      <c r="F91" s="19" t="s">
        <v>11</v>
      </c>
      <c r="G91" s="6">
        <f>SUM(H91:N91)</f>
        <v>30055978.77</v>
      </c>
      <c r="H91" s="6">
        <f t="shared" ref="H91:M91" si="88">H92+H93</f>
        <v>3217584</v>
      </c>
      <c r="I91" s="6">
        <f t="shared" si="88"/>
        <v>3318840.85</v>
      </c>
      <c r="J91" s="6">
        <f t="shared" si="88"/>
        <v>3826833.68</v>
      </c>
      <c r="K91" s="6">
        <f t="shared" si="88"/>
        <v>4817719.18</v>
      </c>
      <c r="L91" s="6">
        <f t="shared" si="88"/>
        <v>5521521.5999999996</v>
      </c>
      <c r="M91" s="6">
        <f t="shared" si="88"/>
        <v>4676739.7300000004</v>
      </c>
      <c r="N91" s="6">
        <f t="shared" ref="N91" si="89">N92+N93</f>
        <v>4676739.7300000004</v>
      </c>
      <c r="O91" s="77"/>
      <c r="P91" s="28" t="s">
        <v>36</v>
      </c>
      <c r="Q91" s="78" t="s">
        <v>13</v>
      </c>
      <c r="R91" s="78">
        <v>100</v>
      </c>
      <c r="S91" s="78">
        <v>100</v>
      </c>
      <c r="T91" s="78">
        <v>100</v>
      </c>
      <c r="U91" s="78">
        <v>100</v>
      </c>
      <c r="V91" s="78">
        <v>100</v>
      </c>
      <c r="W91" s="78">
        <v>100</v>
      </c>
      <c r="X91" s="78">
        <v>100</v>
      </c>
      <c r="Y91" s="79">
        <v>100</v>
      </c>
      <c r="Z91" s="79">
        <v>100</v>
      </c>
    </row>
    <row r="92" spans="1:27" s="45" customFormat="1" ht="26.25" customHeight="1">
      <c r="A92" s="80"/>
      <c r="B92" s="32"/>
      <c r="C92" s="26"/>
      <c r="D92" s="26"/>
      <c r="E92" s="26"/>
      <c r="F92" s="19" t="s">
        <v>121</v>
      </c>
      <c r="G92" s="6">
        <f>SUM(H92:N92)</f>
        <v>30055978.77</v>
      </c>
      <c r="H92" s="6">
        <v>3217584</v>
      </c>
      <c r="I92" s="6">
        <v>3318840.85</v>
      </c>
      <c r="J92" s="6">
        <v>3826833.68</v>
      </c>
      <c r="K92" s="6">
        <v>4817719.18</v>
      </c>
      <c r="L92" s="6">
        <v>5521521.5999999996</v>
      </c>
      <c r="M92" s="6">
        <v>4676739.7300000004</v>
      </c>
      <c r="N92" s="6">
        <v>4676739.7300000004</v>
      </c>
      <c r="O92" s="77"/>
      <c r="P92" s="37"/>
      <c r="Q92" s="82"/>
      <c r="R92" s="82"/>
      <c r="S92" s="82"/>
      <c r="T92" s="82"/>
      <c r="U92" s="82"/>
      <c r="V92" s="82"/>
      <c r="W92" s="82"/>
      <c r="X92" s="82"/>
      <c r="Y92" s="79"/>
      <c r="Z92" s="79"/>
    </row>
    <row r="93" spans="1:27" s="45" customFormat="1" ht="28.5" customHeight="1">
      <c r="A93" s="80"/>
      <c r="B93" s="32"/>
      <c r="C93" s="28"/>
      <c r="D93" s="28"/>
      <c r="E93" s="28"/>
      <c r="F93" s="112" t="s">
        <v>122</v>
      </c>
      <c r="G93" s="7">
        <f>SUM(H93:N93)</f>
        <v>0</v>
      </c>
      <c r="H93" s="7">
        <v>0</v>
      </c>
      <c r="I93" s="7">
        <v>0</v>
      </c>
      <c r="J93" s="7">
        <v>0</v>
      </c>
      <c r="K93" s="7">
        <v>0</v>
      </c>
      <c r="L93" s="7">
        <v>0</v>
      </c>
      <c r="M93" s="7">
        <v>0</v>
      </c>
      <c r="N93" s="7">
        <v>0</v>
      </c>
      <c r="O93" s="113">
        <v>0</v>
      </c>
      <c r="P93" s="37"/>
      <c r="Q93" s="82"/>
      <c r="R93" s="82"/>
      <c r="S93" s="82"/>
      <c r="T93" s="82"/>
      <c r="U93" s="82"/>
      <c r="V93" s="82"/>
      <c r="W93" s="82"/>
      <c r="X93" s="82"/>
      <c r="Y93" s="79"/>
      <c r="Z93" s="79"/>
    </row>
    <row r="94" spans="1:27" s="45" customFormat="1" ht="30" customHeight="1">
      <c r="A94" s="98" t="s">
        <v>75</v>
      </c>
      <c r="B94" s="27" t="s">
        <v>161</v>
      </c>
      <c r="C94" s="78" t="s">
        <v>9</v>
      </c>
      <c r="D94" s="78" t="s">
        <v>9</v>
      </c>
      <c r="E94" s="26" t="s">
        <v>22</v>
      </c>
      <c r="F94" s="19" t="s">
        <v>11</v>
      </c>
      <c r="G94" s="6">
        <f>SUM(H94:N94)</f>
        <v>37338028.519999996</v>
      </c>
      <c r="H94" s="6">
        <f t="shared" ref="H94:M94" si="90">H95+H96</f>
        <v>2256039.6800000002</v>
      </c>
      <c r="I94" s="6">
        <f t="shared" si="90"/>
        <v>9339238.5999999996</v>
      </c>
      <c r="J94" s="6">
        <f t="shared" si="90"/>
        <v>7092473.5399999991</v>
      </c>
      <c r="K94" s="6">
        <f t="shared" si="90"/>
        <v>6777159.9799999995</v>
      </c>
      <c r="L94" s="6">
        <f t="shared" si="90"/>
        <v>7217099.04</v>
      </c>
      <c r="M94" s="6">
        <f t="shared" si="90"/>
        <v>2295508.84</v>
      </c>
      <c r="N94" s="6">
        <f t="shared" ref="N94" si="91">N95+N96</f>
        <v>2360508.84</v>
      </c>
      <c r="O94" s="114"/>
      <c r="P94" s="115" t="s">
        <v>9</v>
      </c>
      <c r="Q94" s="116" t="s">
        <v>9</v>
      </c>
      <c r="R94" s="116" t="s">
        <v>9</v>
      </c>
      <c r="S94" s="116" t="s">
        <v>9</v>
      </c>
      <c r="T94" s="116" t="s">
        <v>9</v>
      </c>
      <c r="U94" s="116" t="s">
        <v>9</v>
      </c>
      <c r="V94" s="116" t="s">
        <v>9</v>
      </c>
      <c r="W94" s="116" t="s">
        <v>9</v>
      </c>
      <c r="X94" s="116" t="s">
        <v>9</v>
      </c>
      <c r="Y94" s="28"/>
      <c r="Z94" s="28"/>
      <c r="AA94" s="28"/>
    </row>
    <row r="95" spans="1:27" s="45" customFormat="1" ht="22.5" customHeight="1">
      <c r="A95" s="98"/>
      <c r="B95" s="27"/>
      <c r="C95" s="82"/>
      <c r="D95" s="82"/>
      <c r="E95" s="26"/>
      <c r="F95" s="19" t="s">
        <v>121</v>
      </c>
      <c r="G95" s="6">
        <f>G98</f>
        <v>15963490.949999999</v>
      </c>
      <c r="H95" s="6">
        <f t="shared" ref="H95:M95" si="92">H98</f>
        <v>847022.59</v>
      </c>
      <c r="I95" s="6">
        <f t="shared" si="92"/>
        <v>3578610.6</v>
      </c>
      <c r="J95" s="6">
        <f t="shared" si="92"/>
        <v>2346822.4</v>
      </c>
      <c r="K95" s="6">
        <f t="shared" si="92"/>
        <v>2031508.84</v>
      </c>
      <c r="L95" s="6">
        <f t="shared" si="92"/>
        <v>2503508.84</v>
      </c>
      <c r="M95" s="6">
        <f t="shared" si="92"/>
        <v>2295508.84</v>
      </c>
      <c r="N95" s="6">
        <f t="shared" ref="N95" si="93">N98</f>
        <v>2360508.84</v>
      </c>
      <c r="O95" s="114"/>
      <c r="P95" s="117"/>
      <c r="Q95" s="118"/>
      <c r="R95" s="118"/>
      <c r="S95" s="118"/>
      <c r="T95" s="118"/>
      <c r="U95" s="118"/>
      <c r="V95" s="118"/>
      <c r="W95" s="118"/>
      <c r="X95" s="118"/>
      <c r="Y95" s="37"/>
      <c r="Z95" s="37"/>
      <c r="AA95" s="37"/>
    </row>
    <row r="96" spans="1:27" s="45" customFormat="1" ht="33.75" customHeight="1">
      <c r="A96" s="98"/>
      <c r="B96" s="27"/>
      <c r="C96" s="82"/>
      <c r="D96" s="82"/>
      <c r="E96" s="26"/>
      <c r="F96" s="19" t="s">
        <v>122</v>
      </c>
      <c r="G96" s="6">
        <f>G99</f>
        <v>21374537.57</v>
      </c>
      <c r="H96" s="6">
        <f t="shared" ref="H96:M96" si="94">H99</f>
        <v>1409017.09</v>
      </c>
      <c r="I96" s="6">
        <f t="shared" si="94"/>
        <v>5760628</v>
      </c>
      <c r="J96" s="6">
        <f t="shared" si="94"/>
        <v>4745651.1399999997</v>
      </c>
      <c r="K96" s="6">
        <f t="shared" si="94"/>
        <v>4745651.1399999997</v>
      </c>
      <c r="L96" s="6">
        <f t="shared" si="94"/>
        <v>4713590.2</v>
      </c>
      <c r="M96" s="6">
        <f t="shared" si="94"/>
        <v>0</v>
      </c>
      <c r="N96" s="6">
        <f t="shared" ref="N96" si="95">N99</f>
        <v>0</v>
      </c>
      <c r="O96" s="114"/>
      <c r="P96" s="119"/>
      <c r="Q96" s="120"/>
      <c r="R96" s="120"/>
      <c r="S96" s="120"/>
      <c r="T96" s="120"/>
      <c r="U96" s="120"/>
      <c r="V96" s="120"/>
      <c r="W96" s="120"/>
      <c r="X96" s="120"/>
      <c r="Y96" s="75"/>
      <c r="Z96" s="75"/>
      <c r="AA96" s="75"/>
    </row>
    <row r="97" spans="1:27" s="45" customFormat="1" ht="36" customHeight="1">
      <c r="A97" s="98" t="s">
        <v>76</v>
      </c>
      <c r="B97" s="27" t="s">
        <v>163</v>
      </c>
      <c r="C97" s="115">
        <v>2020</v>
      </c>
      <c r="D97" s="115">
        <v>2026</v>
      </c>
      <c r="E97" s="28" t="s">
        <v>22</v>
      </c>
      <c r="F97" s="121" t="s">
        <v>11</v>
      </c>
      <c r="G97" s="122">
        <f t="shared" ref="G97:G105" si="96">SUM(H97:N97)</f>
        <v>37338028.519999996</v>
      </c>
      <c r="H97" s="122">
        <f t="shared" ref="H97:M98" si="97">SUM(H100+H103)</f>
        <v>2256039.6800000002</v>
      </c>
      <c r="I97" s="123">
        <f t="shared" si="97"/>
        <v>9339238.5999999996</v>
      </c>
      <c r="J97" s="8">
        <f t="shared" si="97"/>
        <v>7092473.54</v>
      </c>
      <c r="K97" s="8">
        <f t="shared" si="97"/>
        <v>6777159.9799999995</v>
      </c>
      <c r="L97" s="8">
        <f t="shared" si="97"/>
        <v>7217099.04</v>
      </c>
      <c r="M97" s="8">
        <f t="shared" si="97"/>
        <v>2295508.84</v>
      </c>
      <c r="N97" s="8">
        <f t="shared" ref="N97" si="98">SUM(N100+N103)</f>
        <v>2360508.84</v>
      </c>
      <c r="O97" s="114"/>
      <c r="P97" s="115" t="s">
        <v>9</v>
      </c>
      <c r="Q97" s="116" t="s">
        <v>13</v>
      </c>
      <c r="R97" s="116">
        <v>100</v>
      </c>
      <c r="S97" s="116">
        <v>100</v>
      </c>
      <c r="T97" s="116">
        <v>100</v>
      </c>
      <c r="U97" s="116">
        <v>100</v>
      </c>
      <c r="V97" s="116">
        <v>100</v>
      </c>
      <c r="W97" s="116">
        <v>100</v>
      </c>
      <c r="X97" s="116">
        <v>100</v>
      </c>
      <c r="Y97" s="124"/>
      <c r="Z97" s="124"/>
      <c r="AA97" s="66"/>
    </row>
    <row r="98" spans="1:27" s="45" customFormat="1" ht="27" customHeight="1">
      <c r="A98" s="98"/>
      <c r="B98" s="27"/>
      <c r="C98" s="117"/>
      <c r="D98" s="117"/>
      <c r="E98" s="37"/>
      <c r="F98" s="121" t="s">
        <v>121</v>
      </c>
      <c r="G98" s="122">
        <f t="shared" si="96"/>
        <v>15963490.949999999</v>
      </c>
      <c r="H98" s="122">
        <f t="shared" si="97"/>
        <v>847022.59</v>
      </c>
      <c r="I98" s="123">
        <f t="shared" si="97"/>
        <v>3578610.6</v>
      </c>
      <c r="J98" s="8">
        <f t="shared" si="97"/>
        <v>2346822.4</v>
      </c>
      <c r="K98" s="8">
        <f t="shared" si="97"/>
        <v>2031508.84</v>
      </c>
      <c r="L98" s="8">
        <f>SUM(L101+L104)</f>
        <v>2503508.84</v>
      </c>
      <c r="M98" s="8">
        <f t="shared" si="97"/>
        <v>2295508.84</v>
      </c>
      <c r="N98" s="8">
        <f t="shared" ref="N98" si="99">SUM(N101+N104)</f>
        <v>2360508.84</v>
      </c>
      <c r="O98" s="114"/>
      <c r="P98" s="117"/>
      <c r="Q98" s="118"/>
      <c r="R98" s="118"/>
      <c r="S98" s="118"/>
      <c r="T98" s="118"/>
      <c r="U98" s="118"/>
      <c r="V98" s="118"/>
      <c r="W98" s="118"/>
      <c r="X98" s="118"/>
      <c r="Y98" s="124"/>
      <c r="Z98" s="124"/>
      <c r="AA98" s="66"/>
    </row>
    <row r="99" spans="1:27" s="45" customFormat="1" ht="22.5" customHeight="1">
      <c r="A99" s="98"/>
      <c r="B99" s="27"/>
      <c r="C99" s="117"/>
      <c r="D99" s="117"/>
      <c r="E99" s="37"/>
      <c r="F99" s="121" t="s">
        <v>122</v>
      </c>
      <c r="G99" s="122">
        <f t="shared" si="96"/>
        <v>21374537.57</v>
      </c>
      <c r="H99" s="122">
        <f t="shared" ref="H99:M99" si="100">SUM(H105)</f>
        <v>1409017.09</v>
      </c>
      <c r="I99" s="123">
        <f t="shared" si="100"/>
        <v>5760628</v>
      </c>
      <c r="J99" s="8">
        <f t="shared" si="100"/>
        <v>4745651.1399999997</v>
      </c>
      <c r="K99" s="8">
        <f t="shared" si="100"/>
        <v>4745651.1399999997</v>
      </c>
      <c r="L99" s="8">
        <f>SUM(L105)</f>
        <v>4713590.2</v>
      </c>
      <c r="M99" s="8">
        <f t="shared" si="100"/>
        <v>0</v>
      </c>
      <c r="N99" s="8">
        <f t="shared" ref="N99" si="101">SUM(N105)</f>
        <v>0</v>
      </c>
      <c r="O99" s="114"/>
      <c r="P99" s="119"/>
      <c r="Q99" s="120"/>
      <c r="R99" s="120"/>
      <c r="S99" s="120"/>
      <c r="T99" s="120"/>
      <c r="U99" s="120"/>
      <c r="V99" s="120"/>
      <c r="W99" s="120"/>
      <c r="X99" s="120"/>
      <c r="Y99" s="124"/>
      <c r="Z99" s="124"/>
      <c r="AA99" s="66"/>
    </row>
    <row r="100" spans="1:27" s="45" customFormat="1" ht="30" customHeight="1">
      <c r="A100" s="98" t="s">
        <v>77</v>
      </c>
      <c r="B100" s="39" t="s">
        <v>162</v>
      </c>
      <c r="C100" s="125">
        <v>2020</v>
      </c>
      <c r="D100" s="126">
        <v>2026</v>
      </c>
      <c r="E100" s="26" t="s">
        <v>22</v>
      </c>
      <c r="F100" s="121" t="s">
        <v>11</v>
      </c>
      <c r="G100" s="6">
        <f t="shared" si="96"/>
        <v>777395.4</v>
      </c>
      <c r="H100" s="6">
        <f t="shared" ref="H100:M100" si="102">H101+H102</f>
        <v>294713</v>
      </c>
      <c r="I100" s="6">
        <f t="shared" si="102"/>
        <v>0</v>
      </c>
      <c r="J100" s="6">
        <f t="shared" si="102"/>
        <v>290682.40000000002</v>
      </c>
      <c r="K100" s="6">
        <f t="shared" si="102"/>
        <v>48000</v>
      </c>
      <c r="L100" s="6">
        <f t="shared" si="102"/>
        <v>48000</v>
      </c>
      <c r="M100" s="6">
        <f t="shared" si="102"/>
        <v>48000</v>
      </c>
      <c r="N100" s="6">
        <f t="shared" ref="N100" si="103">N101+N102</f>
        <v>48000</v>
      </c>
      <c r="O100" s="81"/>
      <c r="P100" s="116" t="s">
        <v>166</v>
      </c>
      <c r="Q100" s="126" t="s">
        <v>167</v>
      </c>
      <c r="R100" s="116" t="s">
        <v>9</v>
      </c>
      <c r="S100" s="126">
        <v>1159</v>
      </c>
      <c r="T100" s="126">
        <v>2318</v>
      </c>
      <c r="U100" s="126">
        <v>3477</v>
      </c>
      <c r="V100" s="126">
        <v>3941</v>
      </c>
      <c r="W100" s="126">
        <v>4172</v>
      </c>
      <c r="X100" s="126">
        <v>4636</v>
      </c>
      <c r="Y100" s="90"/>
      <c r="Z100" s="90"/>
    </row>
    <row r="101" spans="1:27" s="45" customFormat="1" ht="22.5" customHeight="1">
      <c r="A101" s="98"/>
      <c r="B101" s="39"/>
      <c r="C101" s="125"/>
      <c r="D101" s="126"/>
      <c r="E101" s="26"/>
      <c r="F101" s="121" t="s">
        <v>121</v>
      </c>
      <c r="G101" s="6">
        <f t="shared" si="96"/>
        <v>777395.4</v>
      </c>
      <c r="H101" s="6">
        <v>294713</v>
      </c>
      <c r="I101" s="6">
        <v>0</v>
      </c>
      <c r="J101" s="6">
        <v>290682.40000000002</v>
      </c>
      <c r="K101" s="6">
        <v>48000</v>
      </c>
      <c r="L101" s="6">
        <v>48000</v>
      </c>
      <c r="M101" s="6">
        <v>48000</v>
      </c>
      <c r="N101" s="6">
        <v>48000</v>
      </c>
      <c r="O101" s="81"/>
      <c r="P101" s="118"/>
      <c r="Q101" s="126"/>
      <c r="R101" s="118"/>
      <c r="S101" s="126"/>
      <c r="T101" s="126"/>
      <c r="U101" s="126"/>
      <c r="V101" s="126"/>
      <c r="W101" s="126"/>
      <c r="X101" s="126"/>
      <c r="Y101" s="90"/>
      <c r="Z101" s="90"/>
    </row>
    <row r="102" spans="1:27" s="45" customFormat="1" ht="31.5" customHeight="1">
      <c r="A102" s="98"/>
      <c r="B102" s="39"/>
      <c r="C102" s="125"/>
      <c r="D102" s="126"/>
      <c r="E102" s="26"/>
      <c r="F102" s="127" t="s">
        <v>122</v>
      </c>
      <c r="G102" s="6">
        <f t="shared" si="96"/>
        <v>0</v>
      </c>
      <c r="H102" s="6"/>
      <c r="I102" s="6"/>
      <c r="J102" s="6"/>
      <c r="K102" s="6"/>
      <c r="L102" s="6"/>
      <c r="M102" s="6"/>
      <c r="N102" s="6"/>
      <c r="O102" s="81"/>
      <c r="P102" s="120"/>
      <c r="Q102" s="126"/>
      <c r="R102" s="120"/>
      <c r="S102" s="126"/>
      <c r="T102" s="126"/>
      <c r="U102" s="126"/>
      <c r="V102" s="126"/>
      <c r="W102" s="126"/>
      <c r="X102" s="126"/>
      <c r="Y102" s="90"/>
      <c r="Z102" s="90"/>
    </row>
    <row r="103" spans="1:27" s="45" customFormat="1" ht="36" customHeight="1">
      <c r="A103" s="98" t="s">
        <v>92</v>
      </c>
      <c r="B103" s="31" t="s">
        <v>164</v>
      </c>
      <c r="C103" s="125">
        <v>2020</v>
      </c>
      <c r="D103" s="116">
        <v>2026</v>
      </c>
      <c r="E103" s="28" t="s">
        <v>22</v>
      </c>
      <c r="F103" s="127" t="s">
        <v>11</v>
      </c>
      <c r="G103" s="6">
        <f t="shared" si="96"/>
        <v>36560633.120000005</v>
      </c>
      <c r="H103" s="6">
        <f t="shared" ref="H103:M103" si="104">H104+H105</f>
        <v>1961326.6800000002</v>
      </c>
      <c r="I103" s="6">
        <f t="shared" si="104"/>
        <v>9339238.5999999996</v>
      </c>
      <c r="J103" s="6">
        <f t="shared" si="104"/>
        <v>6801791.1399999997</v>
      </c>
      <c r="K103" s="6">
        <f t="shared" si="104"/>
        <v>6729159.9799999995</v>
      </c>
      <c r="L103" s="6">
        <f>L104+L105</f>
        <v>7169099.04</v>
      </c>
      <c r="M103" s="6">
        <f t="shared" si="104"/>
        <v>2247508.84</v>
      </c>
      <c r="N103" s="6">
        <f t="shared" ref="N103" si="105">N104+N105</f>
        <v>2312508.84</v>
      </c>
      <c r="O103" s="81"/>
      <c r="P103" s="116" t="s">
        <v>165</v>
      </c>
      <c r="Q103" s="116" t="s">
        <v>13</v>
      </c>
      <c r="R103" s="116" t="s">
        <v>9</v>
      </c>
      <c r="S103" s="116">
        <v>75</v>
      </c>
      <c r="T103" s="116">
        <v>76</v>
      </c>
      <c r="U103" s="116">
        <v>77</v>
      </c>
      <c r="V103" s="116">
        <v>78</v>
      </c>
      <c r="W103" s="116">
        <v>79</v>
      </c>
      <c r="X103" s="116">
        <v>80</v>
      </c>
      <c r="Y103" s="90"/>
      <c r="Z103" s="90"/>
    </row>
    <row r="104" spans="1:27" s="45" customFormat="1" ht="36" customHeight="1">
      <c r="A104" s="98"/>
      <c r="B104" s="32"/>
      <c r="C104" s="125"/>
      <c r="D104" s="118"/>
      <c r="E104" s="37"/>
      <c r="F104" s="127" t="s">
        <v>121</v>
      </c>
      <c r="G104" s="6">
        <f t="shared" si="96"/>
        <v>15186095.549999999</v>
      </c>
      <c r="H104" s="6">
        <v>552309.59</v>
      </c>
      <c r="I104" s="6">
        <v>3578610.6</v>
      </c>
      <c r="J104" s="6">
        <v>2056140</v>
      </c>
      <c r="K104" s="6">
        <f>2031508.84-48000</f>
        <v>1983508.84</v>
      </c>
      <c r="L104" s="6">
        <v>2455508.84</v>
      </c>
      <c r="M104" s="6">
        <v>2247508.84</v>
      </c>
      <c r="N104" s="6">
        <v>2312508.84</v>
      </c>
      <c r="O104" s="81"/>
      <c r="P104" s="118"/>
      <c r="Q104" s="118"/>
      <c r="R104" s="118"/>
      <c r="S104" s="118"/>
      <c r="T104" s="118"/>
      <c r="U104" s="118"/>
      <c r="V104" s="118"/>
      <c r="W104" s="118"/>
      <c r="X104" s="118"/>
      <c r="Y104" s="90"/>
      <c r="Z104" s="90"/>
    </row>
    <row r="105" spans="1:27" s="45" customFormat="1" ht="36" customHeight="1">
      <c r="A105" s="98"/>
      <c r="B105" s="33"/>
      <c r="C105" s="125"/>
      <c r="D105" s="120"/>
      <c r="E105" s="75"/>
      <c r="F105" s="127" t="s">
        <v>122</v>
      </c>
      <c r="G105" s="6">
        <f t="shared" si="96"/>
        <v>21374537.57</v>
      </c>
      <c r="H105" s="6">
        <v>1409017.09</v>
      </c>
      <c r="I105" s="6">
        <v>5760628</v>
      </c>
      <c r="J105" s="6">
        <v>4745651.1399999997</v>
      </c>
      <c r="K105" s="6">
        <v>4745651.1399999997</v>
      </c>
      <c r="L105" s="6">
        <v>4713590.2</v>
      </c>
      <c r="M105" s="6">
        <v>0</v>
      </c>
      <c r="N105" s="6">
        <v>0</v>
      </c>
      <c r="O105" s="81"/>
      <c r="P105" s="120"/>
      <c r="Q105" s="120"/>
      <c r="R105" s="120"/>
      <c r="S105" s="120"/>
      <c r="T105" s="120"/>
      <c r="U105" s="120"/>
      <c r="V105" s="120"/>
      <c r="W105" s="120"/>
      <c r="X105" s="120"/>
      <c r="Y105" s="90"/>
      <c r="Z105" s="90"/>
    </row>
    <row r="106" spans="1:27" s="45" customFormat="1" ht="36" customHeight="1">
      <c r="A106" s="98" t="s">
        <v>78</v>
      </c>
      <c r="B106" s="31" t="s">
        <v>202</v>
      </c>
      <c r="C106" s="78" t="s">
        <v>9</v>
      </c>
      <c r="D106" s="28" t="s">
        <v>9</v>
      </c>
      <c r="E106" s="28" t="s">
        <v>22</v>
      </c>
      <c r="F106" s="121" t="s">
        <v>11</v>
      </c>
      <c r="G106" s="21">
        <f>H106+I106+J106+K106+L106+M106+N106</f>
        <v>1728343.09</v>
      </c>
      <c r="H106" s="21">
        <v>0</v>
      </c>
      <c r="I106" s="128">
        <v>0</v>
      </c>
      <c r="J106" s="9">
        <f>J107+J108</f>
        <v>114036.81</v>
      </c>
      <c r="K106" s="9">
        <f>K107+K108</f>
        <v>734341.26</v>
      </c>
      <c r="L106" s="9">
        <f t="shared" ref="L106:N106" si="106">L107+L108</f>
        <v>879965.02</v>
      </c>
      <c r="M106" s="9">
        <f t="shared" si="106"/>
        <v>0</v>
      </c>
      <c r="N106" s="9">
        <f t="shared" si="106"/>
        <v>0</v>
      </c>
      <c r="O106" s="81"/>
      <c r="P106" s="115" t="s">
        <v>9</v>
      </c>
      <c r="Q106" s="116" t="s">
        <v>9</v>
      </c>
      <c r="R106" s="116" t="s">
        <v>9</v>
      </c>
      <c r="S106" s="116" t="s">
        <v>9</v>
      </c>
      <c r="T106" s="116" t="s">
        <v>9</v>
      </c>
      <c r="U106" s="116" t="s">
        <v>9</v>
      </c>
      <c r="V106" s="116" t="s">
        <v>9</v>
      </c>
      <c r="W106" s="116" t="s">
        <v>9</v>
      </c>
      <c r="X106" s="116" t="s">
        <v>9</v>
      </c>
      <c r="Y106" s="90"/>
      <c r="Z106" s="90"/>
    </row>
    <row r="107" spans="1:27" s="45" customFormat="1" ht="33.75" customHeight="1">
      <c r="A107" s="98"/>
      <c r="B107" s="32"/>
      <c r="C107" s="82"/>
      <c r="D107" s="37"/>
      <c r="E107" s="37"/>
      <c r="F107" s="121" t="s">
        <v>121</v>
      </c>
      <c r="G107" s="21">
        <f>G110</f>
        <v>44518.850000000006</v>
      </c>
      <c r="H107" s="21">
        <f t="shared" ref="H107:K107" si="107">H110</f>
        <v>0</v>
      </c>
      <c r="I107" s="21">
        <f t="shared" si="107"/>
        <v>0</v>
      </c>
      <c r="J107" s="21">
        <f t="shared" si="107"/>
        <v>2281</v>
      </c>
      <c r="K107" s="21">
        <f t="shared" si="107"/>
        <v>14686.83</v>
      </c>
      <c r="L107" s="21">
        <f t="shared" ref="L107:N107" si="108">L110</f>
        <v>27551.02</v>
      </c>
      <c r="M107" s="21">
        <f t="shared" si="108"/>
        <v>0</v>
      </c>
      <c r="N107" s="21">
        <f t="shared" si="108"/>
        <v>0</v>
      </c>
      <c r="O107" s="81"/>
      <c r="P107" s="117"/>
      <c r="Q107" s="118"/>
      <c r="R107" s="118"/>
      <c r="S107" s="118"/>
      <c r="T107" s="118"/>
      <c r="U107" s="118"/>
      <c r="V107" s="118"/>
      <c r="W107" s="118"/>
      <c r="X107" s="118"/>
      <c r="Y107" s="90"/>
      <c r="Z107" s="90"/>
    </row>
    <row r="108" spans="1:27" s="45" customFormat="1" ht="34.5" customHeight="1">
      <c r="A108" s="98"/>
      <c r="B108" s="33"/>
      <c r="C108" s="84"/>
      <c r="D108" s="75"/>
      <c r="E108" s="75"/>
      <c r="F108" s="121" t="s">
        <v>122</v>
      </c>
      <c r="G108" s="21">
        <f>G111</f>
        <v>1683824.24</v>
      </c>
      <c r="H108" s="21">
        <f t="shared" ref="H108:K108" si="109">H111</f>
        <v>0</v>
      </c>
      <c r="I108" s="21">
        <f t="shared" si="109"/>
        <v>0</v>
      </c>
      <c r="J108" s="21">
        <f t="shared" si="109"/>
        <v>111755.81</v>
      </c>
      <c r="K108" s="21">
        <f t="shared" si="109"/>
        <v>719654.43</v>
      </c>
      <c r="L108" s="21">
        <f t="shared" ref="L108:N108" si="110">L111</f>
        <v>852414</v>
      </c>
      <c r="M108" s="21">
        <f t="shared" si="110"/>
        <v>0</v>
      </c>
      <c r="N108" s="21">
        <f t="shared" si="110"/>
        <v>0</v>
      </c>
      <c r="O108" s="81"/>
      <c r="P108" s="119"/>
      <c r="Q108" s="120"/>
      <c r="R108" s="120"/>
      <c r="S108" s="120"/>
      <c r="T108" s="120"/>
      <c r="U108" s="120"/>
      <c r="V108" s="120"/>
      <c r="W108" s="120"/>
      <c r="X108" s="120"/>
      <c r="Y108" s="90"/>
      <c r="Z108" s="90"/>
    </row>
    <row r="109" spans="1:27" s="45" customFormat="1" ht="51.75" customHeight="1">
      <c r="A109" s="72" t="s">
        <v>79</v>
      </c>
      <c r="B109" s="38" t="s">
        <v>203</v>
      </c>
      <c r="C109" s="115">
        <v>2020</v>
      </c>
      <c r="D109" s="116">
        <v>2026</v>
      </c>
      <c r="E109" s="28" t="s">
        <v>22</v>
      </c>
      <c r="F109" s="121" t="s">
        <v>11</v>
      </c>
      <c r="G109" s="6">
        <f>H109+I109+J109+K109+L109+M109+N109</f>
        <v>1728343.09</v>
      </c>
      <c r="H109" s="10">
        <f t="shared" ref="H109:K109" si="111">H110+H111</f>
        <v>0</v>
      </c>
      <c r="I109" s="10">
        <f t="shared" si="111"/>
        <v>0</v>
      </c>
      <c r="J109" s="10">
        <f t="shared" si="111"/>
        <v>114036.81</v>
      </c>
      <c r="K109" s="10">
        <f t="shared" si="111"/>
        <v>734341.26</v>
      </c>
      <c r="L109" s="10">
        <f t="shared" ref="L109:N109" si="112">L110+L111</f>
        <v>879965.02</v>
      </c>
      <c r="M109" s="10">
        <f t="shared" si="112"/>
        <v>0</v>
      </c>
      <c r="N109" s="10">
        <f t="shared" si="112"/>
        <v>0</v>
      </c>
      <c r="O109" s="81"/>
      <c r="P109" s="129" t="s">
        <v>201</v>
      </c>
      <c r="Q109" s="129" t="s">
        <v>13</v>
      </c>
      <c r="R109" s="129" t="s">
        <v>9</v>
      </c>
      <c r="S109" s="129" t="s">
        <v>9</v>
      </c>
      <c r="T109" s="129" t="s">
        <v>9</v>
      </c>
      <c r="U109" s="129">
        <v>100</v>
      </c>
      <c r="V109" s="129" t="s">
        <v>9</v>
      </c>
      <c r="W109" s="129" t="s">
        <v>9</v>
      </c>
      <c r="X109" s="129" t="s">
        <v>9</v>
      </c>
      <c r="Y109" s="90"/>
      <c r="Z109" s="90"/>
    </row>
    <row r="110" spans="1:27" s="45" customFormat="1" ht="50.25" customHeight="1">
      <c r="A110" s="80"/>
      <c r="B110" s="40"/>
      <c r="C110" s="117"/>
      <c r="D110" s="118"/>
      <c r="E110" s="37"/>
      <c r="F110" s="121" t="s">
        <v>121</v>
      </c>
      <c r="G110" s="6">
        <f>H110+I110+J110+K110+L110+M110+N110</f>
        <v>44518.850000000006</v>
      </c>
      <c r="H110" s="10">
        <f t="shared" ref="H110:I111" si="113">H119</f>
        <v>0</v>
      </c>
      <c r="I110" s="10">
        <f t="shared" si="113"/>
        <v>0</v>
      </c>
      <c r="J110" s="10">
        <f>J113</f>
        <v>2281</v>
      </c>
      <c r="K110" s="10">
        <f>K113</f>
        <v>14686.83</v>
      </c>
      <c r="L110" s="10">
        <f t="shared" ref="L110:N110" si="114">L113</f>
        <v>27551.02</v>
      </c>
      <c r="M110" s="10">
        <f t="shared" si="114"/>
        <v>0</v>
      </c>
      <c r="N110" s="10">
        <f t="shared" si="114"/>
        <v>0</v>
      </c>
      <c r="O110" s="81"/>
      <c r="P110" s="130" t="s">
        <v>212</v>
      </c>
      <c r="Q110" s="126" t="s">
        <v>13</v>
      </c>
      <c r="R110" s="126" t="s">
        <v>9</v>
      </c>
      <c r="S110" s="126" t="s">
        <v>9</v>
      </c>
      <c r="T110" s="126" t="s">
        <v>9</v>
      </c>
      <c r="U110" s="126" t="s">
        <v>9</v>
      </c>
      <c r="V110" s="126">
        <v>100</v>
      </c>
      <c r="W110" s="126"/>
      <c r="X110" s="126"/>
      <c r="Y110" s="90"/>
      <c r="Z110" s="90"/>
    </row>
    <row r="111" spans="1:27" s="45" customFormat="1" ht="45" customHeight="1">
      <c r="A111" s="83"/>
      <c r="B111" s="41"/>
      <c r="C111" s="119"/>
      <c r="D111" s="120"/>
      <c r="E111" s="75"/>
      <c r="F111" s="121" t="s">
        <v>122</v>
      </c>
      <c r="G111" s="6">
        <f>H111+I111+J111+K111+L111+M111+N111</f>
        <v>1683824.24</v>
      </c>
      <c r="H111" s="10">
        <f t="shared" si="113"/>
        <v>0</v>
      </c>
      <c r="I111" s="10">
        <f t="shared" si="113"/>
        <v>0</v>
      </c>
      <c r="J111" s="10">
        <f>J114</f>
        <v>111755.81</v>
      </c>
      <c r="K111" s="10">
        <f>K114</f>
        <v>719654.43</v>
      </c>
      <c r="L111" s="10">
        <f t="shared" ref="L111:N111" si="115">L114</f>
        <v>852414</v>
      </c>
      <c r="M111" s="10">
        <f t="shared" si="115"/>
        <v>0</v>
      </c>
      <c r="N111" s="10">
        <f t="shared" si="115"/>
        <v>0</v>
      </c>
      <c r="O111" s="81"/>
      <c r="P111" s="130"/>
      <c r="Q111" s="126"/>
      <c r="R111" s="126"/>
      <c r="S111" s="126"/>
      <c r="T111" s="126"/>
      <c r="U111" s="126"/>
      <c r="V111" s="126"/>
      <c r="W111" s="126"/>
      <c r="X111" s="126"/>
      <c r="Y111" s="90"/>
      <c r="Z111" s="90"/>
    </row>
    <row r="112" spans="1:27" s="45" customFormat="1" ht="20.25" customHeight="1">
      <c r="A112" s="72" t="s">
        <v>80</v>
      </c>
      <c r="B112" s="38" t="s">
        <v>200</v>
      </c>
      <c r="C112" s="115">
        <v>2020</v>
      </c>
      <c r="D112" s="116">
        <v>2026</v>
      </c>
      <c r="E112" s="28" t="s">
        <v>22</v>
      </c>
      <c r="F112" s="121" t="s">
        <v>11</v>
      </c>
      <c r="G112" s="6">
        <f t="shared" ref="G112:G113" si="116">H112+I112+J112+K112+L112+M112+N112</f>
        <v>1728343.09</v>
      </c>
      <c r="H112" s="6"/>
      <c r="I112" s="6"/>
      <c r="J112" s="6">
        <f>J113+J114</f>
        <v>114036.81</v>
      </c>
      <c r="K112" s="6">
        <f>K113+K114</f>
        <v>734341.26</v>
      </c>
      <c r="L112" s="6">
        <f t="shared" ref="L112:M112" si="117">L113+L114</f>
        <v>879965.02</v>
      </c>
      <c r="M112" s="6">
        <f t="shared" si="117"/>
        <v>0</v>
      </c>
      <c r="N112" s="6">
        <f t="shared" ref="N112" si="118">N113+N114</f>
        <v>0</v>
      </c>
      <c r="O112" s="81"/>
      <c r="P112" s="131" t="s">
        <v>201</v>
      </c>
      <c r="Q112" s="131" t="s">
        <v>13</v>
      </c>
      <c r="R112" s="131" t="s">
        <v>9</v>
      </c>
      <c r="S112" s="131" t="s">
        <v>9</v>
      </c>
      <c r="T112" s="131" t="s">
        <v>9</v>
      </c>
      <c r="U112" s="131">
        <v>100</v>
      </c>
      <c r="V112" s="131" t="s">
        <v>9</v>
      </c>
      <c r="W112" s="131" t="s">
        <v>9</v>
      </c>
      <c r="X112" s="131" t="s">
        <v>9</v>
      </c>
      <c r="Y112" s="90"/>
      <c r="Z112" s="90"/>
    </row>
    <row r="113" spans="1:26" s="45" customFormat="1" ht="72.75" customHeight="1">
      <c r="A113" s="80"/>
      <c r="B113" s="40"/>
      <c r="C113" s="117"/>
      <c r="D113" s="118"/>
      <c r="E113" s="37"/>
      <c r="F113" s="121" t="s">
        <v>121</v>
      </c>
      <c r="G113" s="6">
        <f t="shared" si="116"/>
        <v>44518.850000000006</v>
      </c>
      <c r="H113" s="6"/>
      <c r="I113" s="6"/>
      <c r="J113" s="6">
        <v>2281</v>
      </c>
      <c r="K113" s="6">
        <v>14686.83</v>
      </c>
      <c r="L113" s="6">
        <v>27551.02</v>
      </c>
      <c r="M113" s="6"/>
      <c r="N113" s="6"/>
      <c r="O113" s="81"/>
      <c r="P113" s="130" t="s">
        <v>212</v>
      </c>
      <c r="Q113" s="126" t="s">
        <v>13</v>
      </c>
      <c r="R113" s="126" t="s">
        <v>9</v>
      </c>
      <c r="S113" s="126" t="s">
        <v>9</v>
      </c>
      <c r="T113" s="126" t="s">
        <v>9</v>
      </c>
      <c r="U113" s="126" t="s">
        <v>9</v>
      </c>
      <c r="V113" s="126">
        <v>100</v>
      </c>
      <c r="W113" s="126"/>
      <c r="X113" s="126"/>
      <c r="Y113" s="90"/>
      <c r="Z113" s="90"/>
    </row>
    <row r="114" spans="1:26" s="45" customFormat="1" ht="73.5" customHeight="1">
      <c r="A114" s="83"/>
      <c r="B114" s="41"/>
      <c r="C114" s="119"/>
      <c r="D114" s="120"/>
      <c r="E114" s="75"/>
      <c r="F114" s="121" t="s">
        <v>122</v>
      </c>
      <c r="G114" s="6">
        <f>H114+I114+J114+K114+L114+M114+N114</f>
        <v>1683824.24</v>
      </c>
      <c r="H114" s="6"/>
      <c r="I114" s="6"/>
      <c r="J114" s="6">
        <v>111755.81</v>
      </c>
      <c r="K114" s="6">
        <v>719654.43</v>
      </c>
      <c r="L114" s="6">
        <v>852414</v>
      </c>
      <c r="M114" s="6"/>
      <c r="N114" s="6"/>
      <c r="O114" s="81"/>
      <c r="P114" s="130"/>
      <c r="Q114" s="126"/>
      <c r="R114" s="126"/>
      <c r="S114" s="126"/>
      <c r="T114" s="126"/>
      <c r="U114" s="126"/>
      <c r="V114" s="126"/>
      <c r="W114" s="126"/>
      <c r="X114" s="126"/>
      <c r="Y114" s="90"/>
      <c r="Z114" s="90"/>
    </row>
    <row r="115" spans="1:26" s="45" customFormat="1" ht="50.25" customHeight="1">
      <c r="A115" s="72" t="s">
        <v>82</v>
      </c>
      <c r="B115" s="31" t="s">
        <v>206</v>
      </c>
      <c r="C115" s="78" t="s">
        <v>9</v>
      </c>
      <c r="D115" s="28" t="s">
        <v>9</v>
      </c>
      <c r="E115" s="28" t="s">
        <v>22</v>
      </c>
      <c r="F115" s="121" t="s">
        <v>11</v>
      </c>
      <c r="G115" s="6">
        <f t="shared" ref="G115:G120" si="119">H115+I115+J115+K115+L115+M115+N115</f>
        <v>21477167.219999999</v>
      </c>
      <c r="H115" s="21">
        <v>0</v>
      </c>
      <c r="I115" s="128">
        <v>0</v>
      </c>
      <c r="J115" s="9">
        <f>J116+J117</f>
        <v>1510441.47</v>
      </c>
      <c r="K115" s="6">
        <f>K116+K117</f>
        <v>4780551.0199999996</v>
      </c>
      <c r="L115" s="6">
        <f>L116+L117</f>
        <v>4714776.2799999993</v>
      </c>
      <c r="M115" s="6">
        <f>M116+M117</f>
        <v>4714776.2799999993</v>
      </c>
      <c r="N115" s="6">
        <f>N116+N117</f>
        <v>5756622.1699999999</v>
      </c>
      <c r="O115" s="81"/>
      <c r="P115" s="115" t="s">
        <v>9</v>
      </c>
      <c r="Q115" s="116" t="s">
        <v>9</v>
      </c>
      <c r="R115" s="116" t="s">
        <v>9</v>
      </c>
      <c r="S115" s="116" t="s">
        <v>9</v>
      </c>
      <c r="T115" s="116" t="s">
        <v>9</v>
      </c>
      <c r="U115" s="116" t="s">
        <v>9</v>
      </c>
      <c r="V115" s="116" t="s">
        <v>9</v>
      </c>
      <c r="W115" s="116" t="s">
        <v>9</v>
      </c>
      <c r="X115" s="116" t="s">
        <v>9</v>
      </c>
      <c r="Y115" s="90"/>
      <c r="Z115" s="90"/>
    </row>
    <row r="116" spans="1:26" s="45" customFormat="1" ht="26.25" customHeight="1">
      <c r="A116" s="80"/>
      <c r="B116" s="32"/>
      <c r="C116" s="82"/>
      <c r="D116" s="37"/>
      <c r="E116" s="37"/>
      <c r="F116" s="121" t="s">
        <v>121</v>
      </c>
      <c r="G116" s="6">
        <f t="shared" si="119"/>
        <v>489961.09</v>
      </c>
      <c r="H116" s="21">
        <f t="shared" ref="H116:M117" si="120">H119</f>
        <v>0</v>
      </c>
      <c r="I116" s="21">
        <f t="shared" si="120"/>
        <v>0</v>
      </c>
      <c r="J116" s="21">
        <f t="shared" si="120"/>
        <v>30208.83</v>
      </c>
      <c r="K116" s="21">
        <f t="shared" si="120"/>
        <v>95611.02</v>
      </c>
      <c r="L116" s="21">
        <f t="shared" si="120"/>
        <v>95611.02</v>
      </c>
      <c r="M116" s="21">
        <f t="shared" si="120"/>
        <v>95611.02</v>
      </c>
      <c r="N116" s="21">
        <f t="shared" ref="N116" si="121">N119</f>
        <v>172919.2</v>
      </c>
      <c r="O116" s="81"/>
      <c r="P116" s="117"/>
      <c r="Q116" s="118"/>
      <c r="R116" s="118"/>
      <c r="S116" s="118"/>
      <c r="T116" s="118"/>
      <c r="U116" s="118"/>
      <c r="V116" s="118"/>
      <c r="W116" s="118"/>
      <c r="X116" s="118"/>
      <c r="Y116" s="90"/>
      <c r="Z116" s="90"/>
    </row>
    <row r="117" spans="1:26" s="45" customFormat="1" ht="22.5" customHeight="1">
      <c r="A117" s="83"/>
      <c r="B117" s="33"/>
      <c r="C117" s="84"/>
      <c r="D117" s="75"/>
      <c r="E117" s="75"/>
      <c r="F117" s="121" t="s">
        <v>122</v>
      </c>
      <c r="G117" s="6">
        <f t="shared" si="119"/>
        <v>20987206.129999999</v>
      </c>
      <c r="H117" s="21">
        <f t="shared" si="120"/>
        <v>0</v>
      </c>
      <c r="I117" s="21">
        <f t="shared" si="120"/>
        <v>0</v>
      </c>
      <c r="J117" s="21">
        <f t="shared" si="120"/>
        <v>1480232.64</v>
      </c>
      <c r="K117" s="21">
        <f t="shared" si="120"/>
        <v>4684940</v>
      </c>
      <c r="L117" s="21">
        <f t="shared" si="120"/>
        <v>4619165.26</v>
      </c>
      <c r="M117" s="21">
        <f t="shared" si="120"/>
        <v>4619165.26</v>
      </c>
      <c r="N117" s="21">
        <f t="shared" ref="N117" si="122">N120</f>
        <v>5583702.9699999997</v>
      </c>
      <c r="O117" s="81"/>
      <c r="P117" s="119"/>
      <c r="Q117" s="120"/>
      <c r="R117" s="120"/>
      <c r="S117" s="120"/>
      <c r="T117" s="120"/>
      <c r="U117" s="120"/>
      <c r="V117" s="120"/>
      <c r="W117" s="120"/>
      <c r="X117" s="120"/>
      <c r="Y117" s="90"/>
      <c r="Z117" s="90"/>
    </row>
    <row r="118" spans="1:26" s="45" customFormat="1" ht="34.5" customHeight="1">
      <c r="A118" s="72" t="s">
        <v>83</v>
      </c>
      <c r="B118" s="38" t="s">
        <v>209</v>
      </c>
      <c r="C118" s="115">
        <v>2020</v>
      </c>
      <c r="D118" s="116">
        <v>2026</v>
      </c>
      <c r="E118" s="28" t="s">
        <v>22</v>
      </c>
      <c r="F118" s="121" t="s">
        <v>11</v>
      </c>
      <c r="G118" s="6">
        <f t="shared" si="119"/>
        <v>21477167.219999999</v>
      </c>
      <c r="H118" s="6">
        <v>0</v>
      </c>
      <c r="I118" s="6">
        <v>0</v>
      </c>
      <c r="J118" s="6">
        <f>J119+J120</f>
        <v>1510441.47</v>
      </c>
      <c r="K118" s="6">
        <f>K119+K120</f>
        <v>4780551.0199999996</v>
      </c>
      <c r="L118" s="6">
        <f>L119+L120</f>
        <v>4714776.2799999993</v>
      </c>
      <c r="M118" s="6">
        <f>M119+M120</f>
        <v>4714776.2799999993</v>
      </c>
      <c r="N118" s="6">
        <f>N119+N120</f>
        <v>5756622.1699999999</v>
      </c>
      <c r="O118" s="81"/>
      <c r="P118" s="129" t="s">
        <v>208</v>
      </c>
      <c r="Q118" s="129" t="s">
        <v>205</v>
      </c>
      <c r="R118" s="129" t="s">
        <v>9</v>
      </c>
      <c r="S118" s="129" t="s">
        <v>9</v>
      </c>
      <c r="T118" s="129" t="s">
        <v>9</v>
      </c>
      <c r="U118" s="132">
        <v>8.5</v>
      </c>
      <c r="V118" s="129"/>
      <c r="W118" s="129"/>
      <c r="X118" s="129"/>
      <c r="Y118" s="90"/>
      <c r="Z118" s="90"/>
    </row>
    <row r="119" spans="1:26" s="45" customFormat="1" ht="33" customHeight="1">
      <c r="A119" s="80"/>
      <c r="B119" s="40"/>
      <c r="C119" s="117"/>
      <c r="D119" s="118"/>
      <c r="E119" s="37"/>
      <c r="F119" s="121" t="s">
        <v>121</v>
      </c>
      <c r="G119" s="6">
        <f t="shared" si="119"/>
        <v>489961.09</v>
      </c>
      <c r="H119" s="6">
        <v>0</v>
      </c>
      <c r="I119" s="6">
        <v>0</v>
      </c>
      <c r="J119" s="6">
        <f t="shared" ref="J119:M120" si="123">J122</f>
        <v>30208.83</v>
      </c>
      <c r="K119" s="6">
        <f t="shared" si="123"/>
        <v>95611.02</v>
      </c>
      <c r="L119" s="6">
        <f t="shared" si="123"/>
        <v>95611.02</v>
      </c>
      <c r="M119" s="6">
        <f t="shared" si="123"/>
        <v>95611.02</v>
      </c>
      <c r="N119" s="6">
        <f t="shared" ref="N119" si="124">N122</f>
        <v>172919.2</v>
      </c>
      <c r="O119" s="81"/>
      <c r="P119" s="133" t="s">
        <v>211</v>
      </c>
      <c r="Q119" s="134" t="s">
        <v>205</v>
      </c>
      <c r="R119" s="134" t="s">
        <v>9</v>
      </c>
      <c r="S119" s="134" t="s">
        <v>9</v>
      </c>
      <c r="T119" s="134" t="s">
        <v>9</v>
      </c>
      <c r="U119" s="116" t="s">
        <v>9</v>
      </c>
      <c r="V119" s="116">
        <v>17</v>
      </c>
      <c r="W119" s="116">
        <v>17</v>
      </c>
      <c r="X119" s="116">
        <v>17</v>
      </c>
      <c r="Y119" s="90"/>
      <c r="Z119" s="90"/>
    </row>
    <row r="120" spans="1:26" s="45" customFormat="1" ht="30.75" customHeight="1">
      <c r="A120" s="83"/>
      <c r="B120" s="41"/>
      <c r="C120" s="119"/>
      <c r="D120" s="120"/>
      <c r="E120" s="75"/>
      <c r="F120" s="121" t="s">
        <v>122</v>
      </c>
      <c r="G120" s="6">
        <f t="shared" si="119"/>
        <v>20987206.129999999</v>
      </c>
      <c r="H120" s="6">
        <v>0</v>
      </c>
      <c r="I120" s="6">
        <v>0</v>
      </c>
      <c r="J120" s="6">
        <f t="shared" si="123"/>
        <v>1480232.64</v>
      </c>
      <c r="K120" s="6">
        <f t="shared" si="123"/>
        <v>4684940</v>
      </c>
      <c r="L120" s="6">
        <f t="shared" si="123"/>
        <v>4619165.26</v>
      </c>
      <c r="M120" s="6">
        <f t="shared" si="123"/>
        <v>4619165.26</v>
      </c>
      <c r="N120" s="6">
        <f t="shared" ref="N120" si="125">N123</f>
        <v>5583702.9699999997</v>
      </c>
      <c r="O120" s="81"/>
      <c r="P120" s="74"/>
      <c r="Q120" s="135"/>
      <c r="R120" s="135"/>
      <c r="S120" s="135"/>
      <c r="T120" s="135"/>
      <c r="U120" s="120"/>
      <c r="V120" s="120"/>
      <c r="W120" s="120"/>
      <c r="X120" s="120"/>
      <c r="Y120" s="90"/>
      <c r="Z120" s="90"/>
    </row>
    <row r="121" spans="1:26" s="45" customFormat="1" ht="39" customHeight="1">
      <c r="A121" s="72" t="s">
        <v>84</v>
      </c>
      <c r="B121" s="38" t="s">
        <v>207</v>
      </c>
      <c r="C121" s="115">
        <v>2020</v>
      </c>
      <c r="D121" s="116">
        <v>2026</v>
      </c>
      <c r="E121" s="28" t="s">
        <v>22</v>
      </c>
      <c r="F121" s="121" t="s">
        <v>11</v>
      </c>
      <c r="G121" s="6">
        <f>H121+I121+J121+K121+L121+M121+N121</f>
        <v>21477167.219999999</v>
      </c>
      <c r="H121" s="6">
        <v>0</v>
      </c>
      <c r="I121" s="6">
        <v>0</v>
      </c>
      <c r="J121" s="6">
        <f>J122+J123</f>
        <v>1510441.47</v>
      </c>
      <c r="K121" s="6">
        <f>K122+K123</f>
        <v>4780551.0199999996</v>
      </c>
      <c r="L121" s="6">
        <f>L122+L123</f>
        <v>4714776.2799999993</v>
      </c>
      <c r="M121" s="6">
        <f>M122+M123</f>
        <v>4714776.2799999993</v>
      </c>
      <c r="N121" s="6">
        <f>N122+N123</f>
        <v>5756622.1699999999</v>
      </c>
      <c r="O121" s="81"/>
      <c r="P121" s="129" t="s">
        <v>208</v>
      </c>
      <c r="Q121" s="129" t="s">
        <v>205</v>
      </c>
      <c r="R121" s="129" t="s">
        <v>9</v>
      </c>
      <c r="S121" s="129" t="s">
        <v>9</v>
      </c>
      <c r="T121" s="129" t="s">
        <v>9</v>
      </c>
      <c r="U121" s="132">
        <v>8.5</v>
      </c>
      <c r="V121" s="132"/>
      <c r="W121" s="132"/>
      <c r="X121" s="132"/>
      <c r="Y121" s="90"/>
      <c r="Z121" s="90"/>
    </row>
    <row r="122" spans="1:26" s="45" customFormat="1" ht="30" customHeight="1">
      <c r="A122" s="80"/>
      <c r="B122" s="40"/>
      <c r="C122" s="117"/>
      <c r="D122" s="118"/>
      <c r="E122" s="37"/>
      <c r="F122" s="121" t="s">
        <v>121</v>
      </c>
      <c r="G122" s="6">
        <f>H122+I122+J122+K122+L122+M122+N122</f>
        <v>489961.09</v>
      </c>
      <c r="H122" s="6">
        <v>0</v>
      </c>
      <c r="I122" s="6">
        <v>0</v>
      </c>
      <c r="J122" s="6">
        <v>30208.83</v>
      </c>
      <c r="K122" s="6">
        <v>95611.02</v>
      </c>
      <c r="L122" s="6">
        <v>95611.02</v>
      </c>
      <c r="M122" s="6">
        <v>95611.02</v>
      </c>
      <c r="N122" s="6">
        <v>172919.2</v>
      </c>
      <c r="O122" s="81"/>
      <c r="P122" s="133" t="s">
        <v>211</v>
      </c>
      <c r="Q122" s="134" t="s">
        <v>205</v>
      </c>
      <c r="R122" s="134" t="s">
        <v>9</v>
      </c>
      <c r="S122" s="134" t="s">
        <v>9</v>
      </c>
      <c r="T122" s="134" t="s">
        <v>9</v>
      </c>
      <c r="U122" s="116" t="s">
        <v>9</v>
      </c>
      <c r="V122" s="116">
        <v>17</v>
      </c>
      <c r="W122" s="116">
        <v>17</v>
      </c>
      <c r="X122" s="116">
        <v>17</v>
      </c>
      <c r="Y122" s="90"/>
      <c r="Z122" s="90"/>
    </row>
    <row r="123" spans="1:26" s="45" customFormat="1" ht="29.25" customHeight="1">
      <c r="A123" s="83"/>
      <c r="B123" s="41"/>
      <c r="C123" s="119"/>
      <c r="D123" s="120"/>
      <c r="E123" s="75"/>
      <c r="F123" s="121" t="s">
        <v>122</v>
      </c>
      <c r="G123" s="6">
        <f>H123+I123+J123+K123+L123+M123+N123</f>
        <v>20987206.129999999</v>
      </c>
      <c r="H123" s="6">
        <v>0</v>
      </c>
      <c r="I123" s="6">
        <v>0</v>
      </c>
      <c r="J123" s="6">
        <v>1480232.64</v>
      </c>
      <c r="K123" s="6">
        <v>4684940</v>
      </c>
      <c r="L123" s="6">
        <v>4619165.26</v>
      </c>
      <c r="M123" s="6">
        <v>4619165.26</v>
      </c>
      <c r="N123" s="6">
        <v>5583702.9699999997</v>
      </c>
      <c r="O123" s="81"/>
      <c r="P123" s="74"/>
      <c r="Q123" s="135"/>
      <c r="R123" s="135"/>
      <c r="S123" s="135"/>
      <c r="T123" s="135"/>
      <c r="U123" s="120"/>
      <c r="V123" s="120"/>
      <c r="W123" s="120"/>
      <c r="X123" s="120"/>
      <c r="Y123" s="90"/>
      <c r="Z123" s="90"/>
    </row>
    <row r="124" spans="1:26" s="45" customFormat="1" ht="32.25" customHeight="1">
      <c r="A124" s="72"/>
      <c r="B124" s="27" t="s">
        <v>62</v>
      </c>
      <c r="C124" s="126">
        <v>2020</v>
      </c>
      <c r="D124" s="126">
        <v>2026</v>
      </c>
      <c r="E124" s="26" t="s">
        <v>9</v>
      </c>
      <c r="F124" s="127" t="s">
        <v>11</v>
      </c>
      <c r="G124" s="136">
        <f>SUM(G125:G126)</f>
        <v>3324987905.5900002</v>
      </c>
      <c r="H124" s="137">
        <f>SUM(H125:H126)</f>
        <v>383316562.75999999</v>
      </c>
      <c r="I124" s="137">
        <f>SUM(I125:I126)</f>
        <v>434891412.89999998</v>
      </c>
      <c r="J124" s="136">
        <f>SUM(J125:J126)</f>
        <v>504362943.50999999</v>
      </c>
      <c r="K124" s="136">
        <f>SUM(K125:K126)</f>
        <v>557356468.76999998</v>
      </c>
      <c r="L124" s="136">
        <f>SUM(L125+L126)</f>
        <v>570694651.04999995</v>
      </c>
      <c r="M124" s="136">
        <f>SUM(M125:M126)</f>
        <v>441556941.75999999</v>
      </c>
      <c r="N124" s="136">
        <f>SUM(N125:N126)</f>
        <v>432808924.84000003</v>
      </c>
      <c r="O124" s="138"/>
      <c r="P124" s="116" t="s">
        <v>9</v>
      </c>
      <c r="Q124" s="126" t="s">
        <v>9</v>
      </c>
      <c r="R124" s="126" t="s">
        <v>9</v>
      </c>
      <c r="S124" s="126" t="s">
        <v>9</v>
      </c>
      <c r="T124" s="126" t="s">
        <v>9</v>
      </c>
      <c r="U124" s="126" t="s">
        <v>9</v>
      </c>
      <c r="V124" s="126" t="s">
        <v>9</v>
      </c>
      <c r="W124" s="126" t="s">
        <v>9</v>
      </c>
      <c r="X124" s="126" t="s">
        <v>9</v>
      </c>
      <c r="Y124" s="79">
        <v>100</v>
      </c>
      <c r="Z124" s="79">
        <v>100</v>
      </c>
    </row>
    <row r="125" spans="1:26" s="45" customFormat="1" ht="32.25" customHeight="1">
      <c r="A125" s="80"/>
      <c r="B125" s="27"/>
      <c r="C125" s="126"/>
      <c r="D125" s="126"/>
      <c r="E125" s="26"/>
      <c r="F125" s="127" t="s">
        <v>121</v>
      </c>
      <c r="G125" s="139">
        <f>SUM(H125:N125)</f>
        <v>891937151.56999993</v>
      </c>
      <c r="H125" s="136">
        <f>SUM(H18+H30+H52+H67+H77+H86+H95)</f>
        <v>108210932.94</v>
      </c>
      <c r="I125" s="136">
        <f>SUM(I18+I30+I52+I67+I77+I86+I95)</f>
        <v>123250293.70999999</v>
      </c>
      <c r="J125" s="136">
        <f t="shared" ref="J125:M126" si="126">SUM(J18+J30+J52+J67+J77+J86+J95+J107+J116)</f>
        <v>130551711.06</v>
      </c>
      <c r="K125" s="136">
        <f t="shared" si="126"/>
        <v>147298706.57000002</v>
      </c>
      <c r="L125" s="136">
        <f t="shared" si="126"/>
        <v>143447619.29000002</v>
      </c>
      <c r="M125" s="136">
        <f t="shared" si="126"/>
        <v>115088968</v>
      </c>
      <c r="N125" s="136">
        <f t="shared" ref="N125" si="127">SUM(N18+N30+N52+N67+N77+N86+N95+N107+N116)</f>
        <v>124088920</v>
      </c>
      <c r="O125" s="138"/>
      <c r="P125" s="118"/>
      <c r="Q125" s="126"/>
      <c r="R125" s="126"/>
      <c r="S125" s="126"/>
      <c r="T125" s="126"/>
      <c r="U125" s="126"/>
      <c r="V125" s="126"/>
      <c r="W125" s="126"/>
      <c r="X125" s="126"/>
      <c r="Y125" s="79"/>
      <c r="Z125" s="79"/>
    </row>
    <row r="126" spans="1:26" s="45" customFormat="1" ht="32.25" customHeight="1">
      <c r="A126" s="83"/>
      <c r="B126" s="27"/>
      <c r="C126" s="126"/>
      <c r="D126" s="126"/>
      <c r="E126" s="26"/>
      <c r="F126" s="127" t="s">
        <v>122</v>
      </c>
      <c r="G126" s="139">
        <f>SUM(H126:N126)</f>
        <v>2433050754.02</v>
      </c>
      <c r="H126" s="136">
        <f>SUM(H19+H31+H53+H68+H78+H87+H96)</f>
        <v>275105629.81999999</v>
      </c>
      <c r="I126" s="136">
        <f>SUM(I19+I31+I53+I68+I78+I87+I96)</f>
        <v>311641119.19</v>
      </c>
      <c r="J126" s="136">
        <f t="shared" si="126"/>
        <v>373811232.44999999</v>
      </c>
      <c r="K126" s="136">
        <f t="shared" si="126"/>
        <v>410057762.19999999</v>
      </c>
      <c r="L126" s="136">
        <f>SUM(L19+L31+L53+L68+L78+L87+L96+L108+L117)</f>
        <v>427247031.75999999</v>
      </c>
      <c r="M126" s="136">
        <f t="shared" si="126"/>
        <v>326467973.75999999</v>
      </c>
      <c r="N126" s="136">
        <f t="shared" ref="N126" si="128">SUM(N19+N31+N53+N68+N78+N87+N96+N108+N117)</f>
        <v>308720004.84000003</v>
      </c>
      <c r="O126" s="138"/>
      <c r="P126" s="118"/>
      <c r="Q126" s="126"/>
      <c r="R126" s="126"/>
      <c r="S126" s="126"/>
      <c r="T126" s="126"/>
      <c r="U126" s="126"/>
      <c r="V126" s="126"/>
      <c r="W126" s="126"/>
      <c r="X126" s="126"/>
      <c r="Y126" s="79"/>
      <c r="Z126" s="79"/>
    </row>
    <row r="127" spans="1:26" s="45" customFormat="1" ht="12.75">
      <c r="A127" s="140" t="s">
        <v>118</v>
      </c>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2"/>
      <c r="Y127" s="90"/>
      <c r="Z127" s="87"/>
    </row>
    <row r="128" spans="1:26" s="45" customFormat="1" ht="44.25" customHeight="1">
      <c r="A128" s="143" t="s">
        <v>131</v>
      </c>
      <c r="B128" s="143"/>
      <c r="C128" s="124">
        <v>2020</v>
      </c>
      <c r="D128" s="124">
        <v>2026</v>
      </c>
      <c r="E128" s="124" t="s">
        <v>9</v>
      </c>
      <c r="F128" s="124" t="s">
        <v>9</v>
      </c>
      <c r="G128" s="11" t="s">
        <v>9</v>
      </c>
      <c r="H128" s="11" t="s">
        <v>9</v>
      </c>
      <c r="I128" s="11" t="s">
        <v>9</v>
      </c>
      <c r="J128" s="11" t="s">
        <v>9</v>
      </c>
      <c r="K128" s="11" t="s">
        <v>9</v>
      </c>
      <c r="L128" s="11" t="s">
        <v>9</v>
      </c>
      <c r="M128" s="11" t="s">
        <v>9</v>
      </c>
      <c r="N128" s="77"/>
      <c r="O128" s="77"/>
      <c r="P128" s="17"/>
      <c r="Q128" s="89" t="s">
        <v>9</v>
      </c>
      <c r="R128" s="89" t="s">
        <v>9</v>
      </c>
      <c r="S128" s="89" t="s">
        <v>9</v>
      </c>
      <c r="T128" s="89" t="s">
        <v>9</v>
      </c>
      <c r="U128" s="89" t="s">
        <v>9</v>
      </c>
      <c r="V128" s="89" t="s">
        <v>9</v>
      </c>
      <c r="W128" s="89" t="s">
        <v>9</v>
      </c>
      <c r="X128" s="89" t="s">
        <v>9</v>
      </c>
      <c r="Y128" s="90" t="s">
        <v>9</v>
      </c>
      <c r="Z128" s="87"/>
    </row>
    <row r="129" spans="1:26" s="45" customFormat="1" ht="42" customHeight="1">
      <c r="A129" s="144" t="s">
        <v>155</v>
      </c>
      <c r="B129" s="145"/>
      <c r="C129" s="18">
        <v>2020</v>
      </c>
      <c r="D129" s="18">
        <v>2026</v>
      </c>
      <c r="E129" s="18" t="s">
        <v>9</v>
      </c>
      <c r="F129" s="18" t="s">
        <v>9</v>
      </c>
      <c r="G129" s="11" t="s">
        <v>9</v>
      </c>
      <c r="H129" s="11" t="s">
        <v>9</v>
      </c>
      <c r="I129" s="11" t="s">
        <v>9</v>
      </c>
      <c r="J129" s="11" t="s">
        <v>9</v>
      </c>
      <c r="K129" s="11" t="s">
        <v>9</v>
      </c>
      <c r="L129" s="11" t="s">
        <v>9</v>
      </c>
      <c r="M129" s="11" t="s">
        <v>9</v>
      </c>
      <c r="N129" s="77"/>
      <c r="O129" s="77"/>
      <c r="P129" s="16"/>
      <c r="Q129" s="90" t="s">
        <v>9</v>
      </c>
      <c r="R129" s="90" t="s">
        <v>9</v>
      </c>
      <c r="S129" s="90" t="s">
        <v>9</v>
      </c>
      <c r="T129" s="90" t="s">
        <v>9</v>
      </c>
      <c r="U129" s="90" t="s">
        <v>9</v>
      </c>
      <c r="V129" s="90" t="s">
        <v>9</v>
      </c>
      <c r="W129" s="90" t="s">
        <v>9</v>
      </c>
      <c r="X129" s="90" t="s">
        <v>9</v>
      </c>
      <c r="Y129" s="90" t="s">
        <v>9</v>
      </c>
      <c r="Z129" s="86"/>
    </row>
    <row r="130" spans="1:26" s="45" customFormat="1" ht="32.25" customHeight="1">
      <c r="A130" s="72" t="s">
        <v>78</v>
      </c>
      <c r="B130" s="35" t="s">
        <v>132</v>
      </c>
      <c r="C130" s="36">
        <v>2020</v>
      </c>
      <c r="D130" s="36">
        <v>2026</v>
      </c>
      <c r="E130" s="26" t="s">
        <v>22</v>
      </c>
      <c r="F130" s="19" t="s">
        <v>11</v>
      </c>
      <c r="G130" s="12">
        <f>G133</f>
        <v>99932754</v>
      </c>
      <c r="H130" s="12">
        <f t="shared" ref="H130:M130" si="129">H133</f>
        <v>12032980</v>
      </c>
      <c r="I130" s="12">
        <f t="shared" si="129"/>
        <v>12211301</v>
      </c>
      <c r="J130" s="12">
        <f t="shared" si="129"/>
        <v>12712532</v>
      </c>
      <c r="K130" s="12">
        <f t="shared" si="129"/>
        <v>15313124</v>
      </c>
      <c r="L130" s="12">
        <f t="shared" si="129"/>
        <v>16477917</v>
      </c>
      <c r="M130" s="12">
        <f t="shared" si="129"/>
        <v>15592450</v>
      </c>
      <c r="N130" s="12">
        <f t="shared" ref="N130" si="130">N133</f>
        <v>15592450</v>
      </c>
      <c r="O130" s="100"/>
      <c r="P130" s="28"/>
      <c r="Q130" s="28" t="s">
        <v>9</v>
      </c>
      <c r="R130" s="28" t="s">
        <v>9</v>
      </c>
      <c r="S130" s="28" t="s">
        <v>9</v>
      </c>
      <c r="T130" s="28" t="s">
        <v>9</v>
      </c>
      <c r="U130" s="28" t="s">
        <v>9</v>
      </c>
      <c r="V130" s="28" t="s">
        <v>9</v>
      </c>
      <c r="W130" s="28" t="s">
        <v>9</v>
      </c>
      <c r="X130" s="28" t="s">
        <v>9</v>
      </c>
      <c r="Y130" s="28" t="s">
        <v>9</v>
      </c>
      <c r="Z130" s="146"/>
    </row>
    <row r="131" spans="1:26" s="45" customFormat="1" ht="31.5" customHeight="1">
      <c r="A131" s="80"/>
      <c r="B131" s="35"/>
      <c r="C131" s="36"/>
      <c r="D131" s="36"/>
      <c r="E131" s="26"/>
      <c r="F131" s="19" t="s">
        <v>121</v>
      </c>
      <c r="G131" s="12">
        <f>G134</f>
        <v>0</v>
      </c>
      <c r="H131" s="12">
        <f t="shared" ref="H131:M132" si="131">H134</f>
        <v>0</v>
      </c>
      <c r="I131" s="12">
        <f t="shared" si="131"/>
        <v>0</v>
      </c>
      <c r="J131" s="12">
        <f t="shared" si="131"/>
        <v>0</v>
      </c>
      <c r="K131" s="12">
        <f t="shared" si="131"/>
        <v>0</v>
      </c>
      <c r="L131" s="12">
        <f t="shared" si="131"/>
        <v>0</v>
      </c>
      <c r="M131" s="12">
        <f t="shared" si="131"/>
        <v>0</v>
      </c>
      <c r="N131" s="12">
        <f t="shared" ref="N131" si="132">N134</f>
        <v>0</v>
      </c>
      <c r="O131" s="100"/>
      <c r="P131" s="37"/>
      <c r="Q131" s="37"/>
      <c r="R131" s="37"/>
      <c r="S131" s="37"/>
      <c r="T131" s="37"/>
      <c r="U131" s="37"/>
      <c r="V131" s="37"/>
      <c r="W131" s="37"/>
      <c r="X131" s="37"/>
      <c r="Y131" s="37"/>
      <c r="Z131" s="146"/>
    </row>
    <row r="132" spans="1:26" s="45" customFormat="1" ht="33.75" customHeight="1">
      <c r="A132" s="80"/>
      <c r="B132" s="35"/>
      <c r="C132" s="36"/>
      <c r="D132" s="36"/>
      <c r="E132" s="26"/>
      <c r="F132" s="19" t="s">
        <v>122</v>
      </c>
      <c r="G132" s="12">
        <f>G135</f>
        <v>99932754</v>
      </c>
      <c r="H132" s="12">
        <f t="shared" si="131"/>
        <v>12032980</v>
      </c>
      <c r="I132" s="12">
        <f t="shared" si="131"/>
        <v>12211301</v>
      </c>
      <c r="J132" s="12">
        <f t="shared" si="131"/>
        <v>12712532</v>
      </c>
      <c r="K132" s="12">
        <f t="shared" si="131"/>
        <v>15313124</v>
      </c>
      <c r="L132" s="12">
        <f t="shared" si="131"/>
        <v>16477917</v>
      </c>
      <c r="M132" s="12">
        <f t="shared" si="131"/>
        <v>15592450</v>
      </c>
      <c r="N132" s="12">
        <f t="shared" ref="N132" si="133">N135</f>
        <v>15592450</v>
      </c>
      <c r="O132" s="100"/>
      <c r="P132" s="75"/>
      <c r="Q132" s="75"/>
      <c r="R132" s="75"/>
      <c r="S132" s="75"/>
      <c r="T132" s="75"/>
      <c r="U132" s="75"/>
      <c r="V132" s="75"/>
      <c r="W132" s="75"/>
      <c r="X132" s="75"/>
      <c r="Y132" s="75"/>
      <c r="Z132" s="146"/>
    </row>
    <row r="133" spans="1:26" s="45" customFormat="1" ht="29.25" customHeight="1">
      <c r="A133" s="72" t="s">
        <v>79</v>
      </c>
      <c r="B133" s="36" t="s">
        <v>134</v>
      </c>
      <c r="C133" s="36">
        <v>2020</v>
      </c>
      <c r="D133" s="36">
        <v>2026</v>
      </c>
      <c r="E133" s="26" t="s">
        <v>22</v>
      </c>
      <c r="F133" s="19" t="s">
        <v>11</v>
      </c>
      <c r="G133" s="12">
        <f>G136+G139+G142+G145</f>
        <v>99932754</v>
      </c>
      <c r="H133" s="12">
        <f t="shared" ref="H133:M133" si="134">H134+H135</f>
        <v>12032980</v>
      </c>
      <c r="I133" s="12">
        <f t="shared" si="134"/>
        <v>12211301</v>
      </c>
      <c r="J133" s="12">
        <f t="shared" si="134"/>
        <v>12712532</v>
      </c>
      <c r="K133" s="12">
        <f t="shared" si="134"/>
        <v>15313124</v>
      </c>
      <c r="L133" s="12">
        <f t="shared" si="134"/>
        <v>16477917</v>
      </c>
      <c r="M133" s="12">
        <f t="shared" si="134"/>
        <v>15592450</v>
      </c>
      <c r="N133" s="12">
        <f t="shared" ref="N133" si="135">N134+N135</f>
        <v>15592450</v>
      </c>
      <c r="O133" s="100"/>
      <c r="P133" s="28"/>
      <c r="Q133" s="28" t="s">
        <v>9</v>
      </c>
      <c r="R133" s="28" t="s">
        <v>9</v>
      </c>
      <c r="S133" s="28" t="s">
        <v>9</v>
      </c>
      <c r="T133" s="28" t="s">
        <v>9</v>
      </c>
      <c r="U133" s="28" t="s">
        <v>9</v>
      </c>
      <c r="V133" s="28" t="s">
        <v>9</v>
      </c>
      <c r="W133" s="28" t="s">
        <v>9</v>
      </c>
      <c r="X133" s="28" t="s">
        <v>9</v>
      </c>
      <c r="Y133" s="28" t="s">
        <v>9</v>
      </c>
      <c r="Z133" s="146"/>
    </row>
    <row r="134" spans="1:26" s="45" customFormat="1" ht="24" customHeight="1">
      <c r="A134" s="80"/>
      <c r="B134" s="36"/>
      <c r="C134" s="36"/>
      <c r="D134" s="36"/>
      <c r="E134" s="26"/>
      <c r="F134" s="19" t="s">
        <v>121</v>
      </c>
      <c r="G134" s="12">
        <f>G137+G140+G143+G146</f>
        <v>0</v>
      </c>
      <c r="H134" s="12">
        <f t="shared" ref="H134:M135" si="136">H137+H140+H143+H146</f>
        <v>0</v>
      </c>
      <c r="I134" s="12">
        <f t="shared" si="136"/>
        <v>0</v>
      </c>
      <c r="J134" s="12">
        <f t="shared" si="136"/>
        <v>0</v>
      </c>
      <c r="K134" s="12">
        <f t="shared" si="136"/>
        <v>0</v>
      </c>
      <c r="L134" s="12">
        <f t="shared" si="136"/>
        <v>0</v>
      </c>
      <c r="M134" s="12">
        <f t="shared" si="136"/>
        <v>0</v>
      </c>
      <c r="N134" s="12">
        <f t="shared" ref="N134" si="137">N137+N140+N143+N146</f>
        <v>0</v>
      </c>
      <c r="O134" s="100"/>
      <c r="P134" s="37"/>
      <c r="Q134" s="37"/>
      <c r="R134" s="37"/>
      <c r="S134" s="37"/>
      <c r="T134" s="37"/>
      <c r="U134" s="37"/>
      <c r="V134" s="37"/>
      <c r="W134" s="37"/>
      <c r="X134" s="37"/>
      <c r="Y134" s="37"/>
      <c r="Z134" s="146"/>
    </row>
    <row r="135" spans="1:26" s="45" customFormat="1" ht="36" customHeight="1">
      <c r="A135" s="80"/>
      <c r="B135" s="36"/>
      <c r="C135" s="36"/>
      <c r="D135" s="36"/>
      <c r="E135" s="26"/>
      <c r="F135" s="19" t="s">
        <v>122</v>
      </c>
      <c r="G135" s="12">
        <f>G138+G141+G144+G147</f>
        <v>99932754</v>
      </c>
      <c r="H135" s="12">
        <f t="shared" si="136"/>
        <v>12032980</v>
      </c>
      <c r="I135" s="12">
        <f t="shared" si="136"/>
        <v>12211301</v>
      </c>
      <c r="J135" s="12">
        <f t="shared" si="136"/>
        <v>12712532</v>
      </c>
      <c r="K135" s="12">
        <f t="shared" si="136"/>
        <v>15313124</v>
      </c>
      <c r="L135" s="12">
        <f t="shared" si="136"/>
        <v>16477917</v>
      </c>
      <c r="M135" s="12">
        <f t="shared" si="136"/>
        <v>15592450</v>
      </c>
      <c r="N135" s="12">
        <f t="shared" ref="N135" si="138">N138+N141+N144+N147</f>
        <v>15592450</v>
      </c>
      <c r="O135" s="100"/>
      <c r="P135" s="75"/>
      <c r="Q135" s="75"/>
      <c r="R135" s="75"/>
      <c r="S135" s="75"/>
      <c r="T135" s="75"/>
      <c r="U135" s="75"/>
      <c r="V135" s="75"/>
      <c r="W135" s="75"/>
      <c r="X135" s="75"/>
      <c r="Y135" s="75"/>
      <c r="Z135" s="146"/>
    </row>
    <row r="136" spans="1:26" s="45" customFormat="1" ht="29.25" customHeight="1">
      <c r="A136" s="72" t="s">
        <v>80</v>
      </c>
      <c r="B136" s="36" t="s">
        <v>139</v>
      </c>
      <c r="C136" s="36">
        <v>2020</v>
      </c>
      <c r="D136" s="36">
        <v>2026</v>
      </c>
      <c r="E136" s="26" t="s">
        <v>22</v>
      </c>
      <c r="F136" s="19" t="s">
        <v>11</v>
      </c>
      <c r="G136" s="12">
        <f t="shared" ref="G136:G150" si="139">SUM(H136:N136)</f>
        <v>22781917</v>
      </c>
      <c r="H136" s="12">
        <f t="shared" ref="H136:M136" si="140">H137+H138</f>
        <v>2546597</v>
      </c>
      <c r="I136" s="12">
        <f t="shared" si="140"/>
        <v>2954028</v>
      </c>
      <c r="J136" s="12">
        <f t="shared" si="140"/>
        <v>3047859</v>
      </c>
      <c r="K136" s="12">
        <f t="shared" si="140"/>
        <v>3499634</v>
      </c>
      <c r="L136" s="12">
        <f t="shared" si="140"/>
        <v>3577933</v>
      </c>
      <c r="M136" s="12">
        <f t="shared" si="140"/>
        <v>3577933</v>
      </c>
      <c r="N136" s="12">
        <f t="shared" ref="N136" si="141">N137+N138</f>
        <v>3577933</v>
      </c>
      <c r="O136" s="100"/>
      <c r="P136" s="36" t="s">
        <v>26</v>
      </c>
      <c r="Q136" s="146" t="s">
        <v>13</v>
      </c>
      <c r="R136" s="28" t="s">
        <v>9</v>
      </c>
      <c r="S136" s="146">
        <v>99.4</v>
      </c>
      <c r="T136" s="146">
        <v>99.5</v>
      </c>
      <c r="U136" s="146">
        <v>99.6</v>
      </c>
      <c r="V136" s="146">
        <v>99.7</v>
      </c>
      <c r="W136" s="146">
        <v>99.8</v>
      </c>
      <c r="X136" s="146">
        <v>99.9</v>
      </c>
      <c r="Y136" s="146">
        <v>100</v>
      </c>
      <c r="Z136" s="146">
        <v>100</v>
      </c>
    </row>
    <row r="137" spans="1:26" s="45" customFormat="1" ht="30" customHeight="1">
      <c r="A137" s="80"/>
      <c r="B137" s="36"/>
      <c r="C137" s="36"/>
      <c r="D137" s="36"/>
      <c r="E137" s="26"/>
      <c r="F137" s="19" t="s">
        <v>121</v>
      </c>
      <c r="G137" s="12">
        <f t="shared" si="139"/>
        <v>0</v>
      </c>
      <c r="H137" s="12">
        <v>0</v>
      </c>
      <c r="I137" s="12">
        <v>0</v>
      </c>
      <c r="J137" s="12">
        <v>0</v>
      </c>
      <c r="K137" s="12">
        <v>0</v>
      </c>
      <c r="L137" s="12">
        <v>0</v>
      </c>
      <c r="M137" s="12">
        <v>0</v>
      </c>
      <c r="N137" s="12">
        <v>0</v>
      </c>
      <c r="O137" s="100"/>
      <c r="P137" s="36"/>
      <c r="Q137" s="146"/>
      <c r="R137" s="37"/>
      <c r="S137" s="146"/>
      <c r="T137" s="146"/>
      <c r="U137" s="146"/>
      <c r="V137" s="146"/>
      <c r="W137" s="146"/>
      <c r="X137" s="146"/>
      <c r="Y137" s="146"/>
      <c r="Z137" s="146"/>
    </row>
    <row r="138" spans="1:26" s="45" customFormat="1" ht="30.75" customHeight="1">
      <c r="A138" s="80"/>
      <c r="B138" s="36"/>
      <c r="C138" s="36"/>
      <c r="D138" s="36"/>
      <c r="E138" s="26"/>
      <c r="F138" s="19" t="s">
        <v>122</v>
      </c>
      <c r="G138" s="12">
        <f t="shared" si="139"/>
        <v>22781917</v>
      </c>
      <c r="H138" s="13">
        <v>2546597</v>
      </c>
      <c r="I138" s="13">
        <v>2954028</v>
      </c>
      <c r="J138" s="13">
        <v>3047859</v>
      </c>
      <c r="K138" s="13">
        <v>3499634</v>
      </c>
      <c r="L138" s="13">
        <v>3577933</v>
      </c>
      <c r="M138" s="12">
        <v>3577933</v>
      </c>
      <c r="N138" s="12">
        <v>3577933</v>
      </c>
      <c r="O138" s="100"/>
      <c r="P138" s="36"/>
      <c r="Q138" s="146"/>
      <c r="R138" s="75"/>
      <c r="S138" s="146"/>
      <c r="T138" s="146"/>
      <c r="U138" s="146"/>
      <c r="V138" s="146"/>
      <c r="W138" s="146"/>
      <c r="X138" s="146"/>
      <c r="Y138" s="146"/>
      <c r="Z138" s="146"/>
    </row>
    <row r="139" spans="1:26" s="45" customFormat="1" ht="32.25" customHeight="1">
      <c r="A139" s="72" t="s">
        <v>81</v>
      </c>
      <c r="B139" s="36" t="s">
        <v>107</v>
      </c>
      <c r="C139" s="36">
        <v>2020</v>
      </c>
      <c r="D139" s="36">
        <v>2026</v>
      </c>
      <c r="E139" s="26" t="s">
        <v>22</v>
      </c>
      <c r="F139" s="19" t="s">
        <v>11</v>
      </c>
      <c r="G139" s="12">
        <f t="shared" si="139"/>
        <v>19926479</v>
      </c>
      <c r="H139" s="12">
        <f>H141+H140</f>
        <v>2696968</v>
      </c>
      <c r="I139" s="12">
        <f t="shared" ref="I139:N139" si="142">SUM(I140:I141)</f>
        <v>2861138</v>
      </c>
      <c r="J139" s="12">
        <f t="shared" si="142"/>
        <v>2791768</v>
      </c>
      <c r="K139" s="12">
        <f t="shared" si="142"/>
        <v>2611977</v>
      </c>
      <c r="L139" s="12">
        <f t="shared" si="142"/>
        <v>3463578</v>
      </c>
      <c r="M139" s="12">
        <f t="shared" si="142"/>
        <v>2750525</v>
      </c>
      <c r="N139" s="12">
        <f t="shared" si="142"/>
        <v>2750525</v>
      </c>
      <c r="O139" s="100"/>
      <c r="P139" s="147" t="s">
        <v>25</v>
      </c>
      <c r="Q139" s="146" t="s">
        <v>13</v>
      </c>
      <c r="R139" s="28" t="s">
        <v>9</v>
      </c>
      <c r="S139" s="148">
        <v>99.4</v>
      </c>
      <c r="T139" s="148">
        <v>99.5</v>
      </c>
      <c r="U139" s="148">
        <v>99.6</v>
      </c>
      <c r="V139" s="148">
        <v>99.7</v>
      </c>
      <c r="W139" s="148">
        <v>99.8</v>
      </c>
      <c r="X139" s="148">
        <v>99.9</v>
      </c>
      <c r="Y139" s="148">
        <v>100</v>
      </c>
      <c r="Z139" s="148">
        <v>100</v>
      </c>
    </row>
    <row r="140" spans="1:26" s="45" customFormat="1" ht="27.75" customHeight="1">
      <c r="A140" s="80"/>
      <c r="B140" s="36"/>
      <c r="C140" s="36"/>
      <c r="D140" s="36"/>
      <c r="E140" s="26"/>
      <c r="F140" s="19" t="s">
        <v>121</v>
      </c>
      <c r="G140" s="12">
        <f t="shared" si="139"/>
        <v>0</v>
      </c>
      <c r="H140" s="12">
        <v>0</v>
      </c>
      <c r="I140" s="12">
        <v>0</v>
      </c>
      <c r="J140" s="12">
        <v>0</v>
      </c>
      <c r="K140" s="12">
        <v>0</v>
      </c>
      <c r="L140" s="12">
        <v>0</v>
      </c>
      <c r="M140" s="12">
        <v>0</v>
      </c>
      <c r="N140" s="12">
        <v>0</v>
      </c>
      <c r="O140" s="100"/>
      <c r="P140" s="146"/>
      <c r="Q140" s="146"/>
      <c r="R140" s="37"/>
      <c r="S140" s="149"/>
      <c r="T140" s="149"/>
      <c r="U140" s="149"/>
      <c r="V140" s="149"/>
      <c r="W140" s="149"/>
      <c r="X140" s="149"/>
      <c r="Y140" s="149"/>
      <c r="Z140" s="149"/>
    </row>
    <row r="141" spans="1:26" s="45" customFormat="1" ht="27" customHeight="1">
      <c r="A141" s="80"/>
      <c r="B141" s="36"/>
      <c r="C141" s="36"/>
      <c r="D141" s="36"/>
      <c r="E141" s="26"/>
      <c r="F141" s="19" t="s">
        <v>122</v>
      </c>
      <c r="G141" s="12">
        <f t="shared" si="139"/>
        <v>19926479</v>
      </c>
      <c r="H141" s="6">
        <v>2696968</v>
      </c>
      <c r="I141" s="6">
        <v>2861138</v>
      </c>
      <c r="J141" s="6">
        <v>2791768</v>
      </c>
      <c r="K141" s="6">
        <v>2611977</v>
      </c>
      <c r="L141" s="6">
        <v>3463578</v>
      </c>
      <c r="M141" s="12">
        <v>2750525</v>
      </c>
      <c r="N141" s="12">
        <v>2750525</v>
      </c>
      <c r="O141" s="100"/>
      <c r="P141" s="146"/>
      <c r="Q141" s="146"/>
      <c r="R141" s="75"/>
      <c r="S141" s="150"/>
      <c r="T141" s="150"/>
      <c r="U141" s="150"/>
      <c r="V141" s="150"/>
      <c r="W141" s="150"/>
      <c r="X141" s="150"/>
      <c r="Y141" s="150"/>
      <c r="Z141" s="150"/>
    </row>
    <row r="142" spans="1:26" s="45" customFormat="1" ht="30.75" customHeight="1">
      <c r="A142" s="72" t="s">
        <v>170</v>
      </c>
      <c r="B142" s="36" t="s">
        <v>140</v>
      </c>
      <c r="C142" s="36">
        <v>2020</v>
      </c>
      <c r="D142" s="36">
        <v>2026</v>
      </c>
      <c r="E142" s="26" t="s">
        <v>22</v>
      </c>
      <c r="F142" s="19" t="s">
        <v>11</v>
      </c>
      <c r="G142" s="12">
        <f t="shared" si="139"/>
        <v>40213240</v>
      </c>
      <c r="H142" s="12">
        <f t="shared" ref="H142:M142" si="143">H144+H143</f>
        <v>5455700</v>
      </c>
      <c r="I142" s="12">
        <f t="shared" si="143"/>
        <v>4947536</v>
      </c>
      <c r="J142" s="12">
        <f t="shared" si="143"/>
        <v>5254701</v>
      </c>
      <c r="K142" s="12">
        <f t="shared" si="143"/>
        <v>6167724</v>
      </c>
      <c r="L142" s="12">
        <f t="shared" si="143"/>
        <v>6129193</v>
      </c>
      <c r="M142" s="12">
        <f t="shared" si="143"/>
        <v>6129193</v>
      </c>
      <c r="N142" s="12">
        <f t="shared" ref="N142" si="144">N144+N143</f>
        <v>6129193</v>
      </c>
      <c r="O142" s="100"/>
      <c r="P142" s="36" t="s">
        <v>24</v>
      </c>
      <c r="Q142" s="146" t="s">
        <v>13</v>
      </c>
      <c r="R142" s="28" t="s">
        <v>9</v>
      </c>
      <c r="S142" s="148">
        <f t="shared" ref="S142:Z142" si="145">S139</f>
        <v>99.4</v>
      </c>
      <c r="T142" s="148">
        <f t="shared" si="145"/>
        <v>99.5</v>
      </c>
      <c r="U142" s="148">
        <f t="shared" si="145"/>
        <v>99.6</v>
      </c>
      <c r="V142" s="148">
        <f t="shared" si="145"/>
        <v>99.7</v>
      </c>
      <c r="W142" s="148">
        <f t="shared" si="145"/>
        <v>99.8</v>
      </c>
      <c r="X142" s="148">
        <f t="shared" si="145"/>
        <v>99.9</v>
      </c>
      <c r="Y142" s="148">
        <f>Y139</f>
        <v>100</v>
      </c>
      <c r="Z142" s="148">
        <f t="shared" si="145"/>
        <v>100</v>
      </c>
    </row>
    <row r="143" spans="1:26" s="45" customFormat="1" ht="22.5" customHeight="1">
      <c r="A143" s="80"/>
      <c r="B143" s="36"/>
      <c r="C143" s="36"/>
      <c r="D143" s="36"/>
      <c r="E143" s="26"/>
      <c r="F143" s="19" t="s">
        <v>121</v>
      </c>
      <c r="G143" s="12">
        <f t="shared" si="139"/>
        <v>0</v>
      </c>
      <c r="H143" s="12">
        <v>0</v>
      </c>
      <c r="I143" s="12">
        <v>0</v>
      </c>
      <c r="J143" s="12">
        <v>0</v>
      </c>
      <c r="K143" s="12">
        <v>0</v>
      </c>
      <c r="L143" s="12">
        <v>0</v>
      </c>
      <c r="M143" s="12">
        <v>0</v>
      </c>
      <c r="N143" s="12">
        <v>0</v>
      </c>
      <c r="O143" s="100"/>
      <c r="P143" s="36"/>
      <c r="Q143" s="146"/>
      <c r="R143" s="37"/>
      <c r="S143" s="149"/>
      <c r="T143" s="149"/>
      <c r="U143" s="149"/>
      <c r="V143" s="149"/>
      <c r="W143" s="149"/>
      <c r="X143" s="149"/>
      <c r="Y143" s="149"/>
      <c r="Z143" s="149"/>
    </row>
    <row r="144" spans="1:26" s="45" customFormat="1" ht="27.75" customHeight="1">
      <c r="A144" s="80"/>
      <c r="B144" s="36"/>
      <c r="C144" s="36"/>
      <c r="D144" s="36"/>
      <c r="E144" s="26"/>
      <c r="F144" s="19" t="s">
        <v>122</v>
      </c>
      <c r="G144" s="12">
        <f t="shared" si="139"/>
        <v>40213240</v>
      </c>
      <c r="H144" s="6">
        <v>5455700</v>
      </c>
      <c r="I144" s="6">
        <v>4947536</v>
      </c>
      <c r="J144" s="6">
        <v>5254701</v>
      </c>
      <c r="K144" s="12">
        <v>6167724</v>
      </c>
      <c r="L144" s="6">
        <v>6129193</v>
      </c>
      <c r="M144" s="12">
        <v>6129193</v>
      </c>
      <c r="N144" s="12">
        <v>6129193</v>
      </c>
      <c r="O144" s="100"/>
      <c r="P144" s="36"/>
      <c r="Q144" s="146"/>
      <c r="R144" s="75"/>
      <c r="S144" s="150"/>
      <c r="T144" s="150"/>
      <c r="U144" s="150"/>
      <c r="V144" s="150"/>
      <c r="W144" s="150"/>
      <c r="X144" s="150"/>
      <c r="Y144" s="150"/>
      <c r="Z144" s="150"/>
    </row>
    <row r="145" spans="1:26" s="45" customFormat="1" ht="28.5" customHeight="1">
      <c r="A145" s="72" t="s">
        <v>171</v>
      </c>
      <c r="B145" s="36" t="s">
        <v>108</v>
      </c>
      <c r="C145" s="36">
        <v>2020</v>
      </c>
      <c r="D145" s="36">
        <v>2026</v>
      </c>
      <c r="E145" s="26" t="s">
        <v>22</v>
      </c>
      <c r="F145" s="19" t="s">
        <v>11</v>
      </c>
      <c r="G145" s="12">
        <f t="shared" si="139"/>
        <v>17011118</v>
      </c>
      <c r="H145" s="12">
        <f t="shared" ref="H145:M145" si="146">H147+H146</f>
        <v>1333715</v>
      </c>
      <c r="I145" s="12">
        <f t="shared" si="146"/>
        <v>1448599</v>
      </c>
      <c r="J145" s="12">
        <f t="shared" si="146"/>
        <v>1618204</v>
      </c>
      <c r="K145" s="12">
        <f t="shared" si="146"/>
        <v>3033789</v>
      </c>
      <c r="L145" s="12">
        <f t="shared" si="146"/>
        <v>3307213</v>
      </c>
      <c r="M145" s="12">
        <f t="shared" si="146"/>
        <v>3134799</v>
      </c>
      <c r="N145" s="12">
        <f t="shared" ref="N145" si="147">N147+N146</f>
        <v>3134799</v>
      </c>
      <c r="O145" s="100"/>
      <c r="P145" s="36" t="s">
        <v>23</v>
      </c>
      <c r="Q145" s="148" t="s">
        <v>13</v>
      </c>
      <c r="R145" s="28" t="s">
        <v>9</v>
      </c>
      <c r="S145" s="148">
        <v>96.1</v>
      </c>
      <c r="T145" s="148">
        <v>96.2</v>
      </c>
      <c r="U145" s="148">
        <v>96.3</v>
      </c>
      <c r="V145" s="148">
        <v>96.4</v>
      </c>
      <c r="W145" s="148">
        <v>96.5</v>
      </c>
      <c r="X145" s="148">
        <v>96.6</v>
      </c>
      <c r="Y145" s="148">
        <v>96.7</v>
      </c>
      <c r="Z145" s="148">
        <v>96.7</v>
      </c>
    </row>
    <row r="146" spans="1:26" s="45" customFormat="1" ht="33" customHeight="1">
      <c r="A146" s="80"/>
      <c r="B146" s="36"/>
      <c r="C146" s="36"/>
      <c r="D146" s="36"/>
      <c r="E146" s="26"/>
      <c r="F146" s="19" t="s">
        <v>121</v>
      </c>
      <c r="G146" s="12">
        <f t="shared" si="139"/>
        <v>0</v>
      </c>
      <c r="H146" s="12">
        <v>0</v>
      </c>
      <c r="I146" s="12">
        <v>0</v>
      </c>
      <c r="J146" s="12">
        <v>0</v>
      </c>
      <c r="K146" s="12">
        <v>0</v>
      </c>
      <c r="L146" s="12">
        <v>0</v>
      </c>
      <c r="M146" s="12">
        <v>0</v>
      </c>
      <c r="N146" s="12">
        <v>0</v>
      </c>
      <c r="O146" s="100">
        <v>0</v>
      </c>
      <c r="P146" s="36"/>
      <c r="Q146" s="149"/>
      <c r="R146" s="37"/>
      <c r="S146" s="149"/>
      <c r="T146" s="149"/>
      <c r="U146" s="149"/>
      <c r="V146" s="149"/>
      <c r="W146" s="149"/>
      <c r="X146" s="149"/>
      <c r="Y146" s="149"/>
      <c r="Z146" s="149"/>
    </row>
    <row r="147" spans="1:26" s="45" customFormat="1" ht="27.75" customHeight="1">
      <c r="A147" s="80"/>
      <c r="B147" s="36"/>
      <c r="C147" s="36"/>
      <c r="D147" s="36"/>
      <c r="E147" s="26"/>
      <c r="F147" s="19" t="s">
        <v>122</v>
      </c>
      <c r="G147" s="12">
        <f t="shared" si="139"/>
        <v>17011118</v>
      </c>
      <c r="H147" s="6">
        <v>1333715</v>
      </c>
      <c r="I147" s="6">
        <v>1448599</v>
      </c>
      <c r="J147" s="6">
        <v>1618204</v>
      </c>
      <c r="K147" s="12">
        <v>3033789</v>
      </c>
      <c r="L147" s="6">
        <v>3307213</v>
      </c>
      <c r="M147" s="6">
        <v>3134799</v>
      </c>
      <c r="N147" s="6">
        <v>3134799</v>
      </c>
      <c r="O147" s="100"/>
      <c r="P147" s="36"/>
      <c r="Q147" s="150"/>
      <c r="R147" s="75"/>
      <c r="S147" s="150"/>
      <c r="T147" s="150"/>
      <c r="U147" s="150"/>
      <c r="V147" s="150"/>
      <c r="W147" s="150"/>
      <c r="X147" s="150"/>
      <c r="Y147" s="150"/>
      <c r="Z147" s="150"/>
    </row>
    <row r="148" spans="1:26" s="45" customFormat="1" ht="28.5" customHeight="1">
      <c r="A148" s="72"/>
      <c r="B148" s="38" t="s">
        <v>63</v>
      </c>
      <c r="C148" s="28">
        <v>2020</v>
      </c>
      <c r="D148" s="28">
        <v>2026</v>
      </c>
      <c r="E148" s="28" t="s">
        <v>9</v>
      </c>
      <c r="F148" s="19" t="s">
        <v>11</v>
      </c>
      <c r="G148" s="5">
        <f t="shared" si="139"/>
        <v>99932754</v>
      </c>
      <c r="H148" s="6">
        <f t="shared" ref="H148:M148" si="148">H149+H150</f>
        <v>12032980</v>
      </c>
      <c r="I148" s="6">
        <f t="shared" si="148"/>
        <v>12211301</v>
      </c>
      <c r="J148" s="6">
        <f t="shared" si="148"/>
        <v>12712532</v>
      </c>
      <c r="K148" s="6">
        <f t="shared" si="148"/>
        <v>15313124</v>
      </c>
      <c r="L148" s="6">
        <f t="shared" si="148"/>
        <v>16477917</v>
      </c>
      <c r="M148" s="6">
        <f t="shared" si="148"/>
        <v>15592450</v>
      </c>
      <c r="N148" s="6">
        <f t="shared" ref="N148" si="149">N149+N150</f>
        <v>15592450</v>
      </c>
      <c r="O148" s="100"/>
      <c r="P148" s="28" t="s">
        <v>9</v>
      </c>
      <c r="Q148" s="78" t="s">
        <v>9</v>
      </c>
      <c r="R148" s="78" t="s">
        <v>9</v>
      </c>
      <c r="S148" s="78" t="s">
        <v>9</v>
      </c>
      <c r="T148" s="78" t="s">
        <v>9</v>
      </c>
      <c r="U148" s="78" t="s">
        <v>9</v>
      </c>
      <c r="V148" s="78" t="s">
        <v>9</v>
      </c>
      <c r="W148" s="78" t="s">
        <v>9</v>
      </c>
      <c r="X148" s="78" t="s">
        <v>9</v>
      </c>
      <c r="Y148" s="151"/>
      <c r="Z148" s="151"/>
    </row>
    <row r="149" spans="1:26" s="45" customFormat="1" ht="22.5" customHeight="1">
      <c r="A149" s="80"/>
      <c r="B149" s="32"/>
      <c r="C149" s="37"/>
      <c r="D149" s="37"/>
      <c r="E149" s="37"/>
      <c r="F149" s="19" t="s">
        <v>121</v>
      </c>
      <c r="G149" s="5">
        <f t="shared" si="139"/>
        <v>0</v>
      </c>
      <c r="H149" s="6">
        <f t="shared" ref="H149:M150" si="150">H131</f>
        <v>0</v>
      </c>
      <c r="I149" s="6">
        <f t="shared" si="150"/>
        <v>0</v>
      </c>
      <c r="J149" s="6">
        <f t="shared" si="150"/>
        <v>0</v>
      </c>
      <c r="K149" s="6">
        <f t="shared" si="150"/>
        <v>0</v>
      </c>
      <c r="L149" s="6">
        <f t="shared" si="150"/>
        <v>0</v>
      </c>
      <c r="M149" s="6">
        <f t="shared" si="150"/>
        <v>0</v>
      </c>
      <c r="N149" s="6">
        <f t="shared" ref="N149" si="151">N131</f>
        <v>0</v>
      </c>
      <c r="O149" s="100"/>
      <c r="P149" s="37"/>
      <c r="Q149" s="82"/>
      <c r="R149" s="82"/>
      <c r="S149" s="82"/>
      <c r="T149" s="82"/>
      <c r="U149" s="82"/>
      <c r="V149" s="82"/>
      <c r="W149" s="82"/>
      <c r="X149" s="82"/>
      <c r="Y149" s="151"/>
      <c r="Z149" s="151"/>
    </row>
    <row r="150" spans="1:26" s="45" customFormat="1" ht="28.5" customHeight="1">
      <c r="A150" s="83"/>
      <c r="B150" s="33"/>
      <c r="C150" s="75"/>
      <c r="D150" s="75"/>
      <c r="E150" s="75"/>
      <c r="F150" s="76" t="s">
        <v>122</v>
      </c>
      <c r="G150" s="5">
        <f t="shared" si="139"/>
        <v>99932754</v>
      </c>
      <c r="H150" s="6">
        <f t="shared" si="150"/>
        <v>12032980</v>
      </c>
      <c r="I150" s="6">
        <f t="shared" si="150"/>
        <v>12211301</v>
      </c>
      <c r="J150" s="6">
        <f t="shared" si="150"/>
        <v>12712532</v>
      </c>
      <c r="K150" s="6">
        <f t="shared" si="150"/>
        <v>15313124</v>
      </c>
      <c r="L150" s="6">
        <f t="shared" si="150"/>
        <v>16477917</v>
      </c>
      <c r="M150" s="6">
        <f t="shared" si="150"/>
        <v>15592450</v>
      </c>
      <c r="N150" s="6">
        <f t="shared" ref="N150" si="152">N132</f>
        <v>15592450</v>
      </c>
      <c r="O150" s="100"/>
      <c r="P150" s="75"/>
      <c r="Q150" s="84"/>
      <c r="R150" s="84"/>
      <c r="S150" s="84"/>
      <c r="T150" s="84"/>
      <c r="U150" s="84"/>
      <c r="V150" s="84"/>
      <c r="W150" s="84"/>
      <c r="X150" s="84"/>
      <c r="Y150" s="151"/>
      <c r="Z150" s="151"/>
    </row>
    <row r="151" spans="1:26" s="45" customFormat="1" ht="12.75">
      <c r="A151" s="140" t="s">
        <v>91</v>
      </c>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2"/>
      <c r="Y151" s="151"/>
      <c r="Z151" s="151"/>
    </row>
    <row r="152" spans="1:26" s="45" customFormat="1" ht="33.75" customHeight="1">
      <c r="A152" s="34" t="s">
        <v>66</v>
      </c>
      <c r="B152" s="34"/>
      <c r="C152" s="99">
        <v>2020</v>
      </c>
      <c r="D152" s="99">
        <v>2026</v>
      </c>
      <c r="E152" s="16" t="s">
        <v>9</v>
      </c>
      <c r="F152" s="16" t="s">
        <v>9</v>
      </c>
      <c r="G152" s="11" t="s">
        <v>9</v>
      </c>
      <c r="H152" s="4" t="s">
        <v>9</v>
      </c>
      <c r="I152" s="4" t="s">
        <v>9</v>
      </c>
      <c r="J152" s="4" t="s">
        <v>9</v>
      </c>
      <c r="K152" s="4" t="s">
        <v>9</v>
      </c>
      <c r="L152" s="4" t="s">
        <v>9</v>
      </c>
      <c r="M152" s="4" t="s">
        <v>9</v>
      </c>
      <c r="N152" s="16" t="s">
        <v>9</v>
      </c>
      <c r="O152" s="16" t="s">
        <v>9</v>
      </c>
      <c r="P152" s="16" t="s">
        <v>9</v>
      </c>
      <c r="Q152" s="90" t="s">
        <v>9</v>
      </c>
      <c r="R152" s="90" t="s">
        <v>9</v>
      </c>
      <c r="S152" s="90" t="s">
        <v>9</v>
      </c>
      <c r="T152" s="90" t="s">
        <v>9</v>
      </c>
      <c r="U152" s="90" t="s">
        <v>9</v>
      </c>
      <c r="V152" s="90" t="s">
        <v>9</v>
      </c>
      <c r="W152" s="90" t="s">
        <v>9</v>
      </c>
      <c r="X152" s="90" t="s">
        <v>9</v>
      </c>
      <c r="Y152" s="90" t="s">
        <v>9</v>
      </c>
      <c r="Z152" s="151"/>
    </row>
    <row r="153" spans="1:26" s="45" customFormat="1" ht="46.5" customHeight="1">
      <c r="A153" s="144" t="s">
        <v>109</v>
      </c>
      <c r="B153" s="145"/>
      <c r="C153" s="99">
        <v>2020</v>
      </c>
      <c r="D153" s="99">
        <v>2026</v>
      </c>
      <c r="E153" s="18" t="s">
        <v>9</v>
      </c>
      <c r="F153" s="16" t="s">
        <v>9</v>
      </c>
      <c r="G153" s="11" t="s">
        <v>9</v>
      </c>
      <c r="H153" s="4" t="s">
        <v>9</v>
      </c>
      <c r="I153" s="4" t="s">
        <v>9</v>
      </c>
      <c r="J153" s="4" t="s">
        <v>9</v>
      </c>
      <c r="K153" s="4" t="s">
        <v>9</v>
      </c>
      <c r="L153" s="4" t="s">
        <v>9</v>
      </c>
      <c r="M153" s="4" t="s">
        <v>9</v>
      </c>
      <c r="N153" s="16" t="s">
        <v>9</v>
      </c>
      <c r="O153" s="16" t="s">
        <v>9</v>
      </c>
      <c r="P153" s="16" t="s">
        <v>9</v>
      </c>
      <c r="Q153" s="90" t="s">
        <v>9</v>
      </c>
      <c r="R153" s="90" t="s">
        <v>9</v>
      </c>
      <c r="S153" s="90" t="s">
        <v>9</v>
      </c>
      <c r="T153" s="90" t="s">
        <v>9</v>
      </c>
      <c r="U153" s="90" t="s">
        <v>9</v>
      </c>
      <c r="V153" s="90" t="s">
        <v>9</v>
      </c>
      <c r="W153" s="90" t="s">
        <v>9</v>
      </c>
      <c r="X153" s="90" t="s">
        <v>9</v>
      </c>
      <c r="Y153" s="90" t="s">
        <v>9</v>
      </c>
      <c r="Z153" s="151"/>
    </row>
    <row r="154" spans="1:26" s="45" customFormat="1" ht="31.5" customHeight="1">
      <c r="A154" s="72" t="s">
        <v>82</v>
      </c>
      <c r="B154" s="64" t="s">
        <v>110</v>
      </c>
      <c r="C154" s="28">
        <v>2020</v>
      </c>
      <c r="D154" s="28">
        <v>2026</v>
      </c>
      <c r="E154" s="26" t="s">
        <v>22</v>
      </c>
      <c r="F154" s="19" t="s">
        <v>11</v>
      </c>
      <c r="G154" s="5">
        <f t="shared" ref="G154:G168" si="153">SUM(H154:N154)</f>
        <v>15650948.640000001</v>
      </c>
      <c r="H154" s="6">
        <f t="shared" ref="H154:M154" si="154">H155+H156</f>
        <v>5177007.79</v>
      </c>
      <c r="I154" s="6">
        <f t="shared" si="154"/>
        <v>5262035.49</v>
      </c>
      <c r="J154" s="6">
        <f t="shared" si="154"/>
        <v>1461773.27</v>
      </c>
      <c r="K154" s="6">
        <f t="shared" si="154"/>
        <v>367285.71</v>
      </c>
      <c r="L154" s="6">
        <f t="shared" si="154"/>
        <v>3382846.38</v>
      </c>
      <c r="M154" s="6">
        <f t="shared" si="154"/>
        <v>0</v>
      </c>
      <c r="N154" s="6">
        <f t="shared" ref="N154:O154" si="155">N155+N156</f>
        <v>0</v>
      </c>
      <c r="O154" s="6">
        <f t="shared" si="155"/>
        <v>4</v>
      </c>
      <c r="P154" s="28" t="s">
        <v>9</v>
      </c>
      <c r="Q154" s="28" t="s">
        <v>9</v>
      </c>
      <c r="R154" s="28" t="s">
        <v>9</v>
      </c>
      <c r="S154" s="28" t="s">
        <v>9</v>
      </c>
      <c r="T154" s="28" t="s">
        <v>9</v>
      </c>
      <c r="U154" s="28" t="s">
        <v>9</v>
      </c>
      <c r="V154" s="28" t="s">
        <v>9</v>
      </c>
      <c r="W154" s="28" t="s">
        <v>9</v>
      </c>
      <c r="X154" s="28" t="s">
        <v>9</v>
      </c>
      <c r="Y154" s="28" t="s">
        <v>9</v>
      </c>
      <c r="Z154" s="151"/>
    </row>
    <row r="155" spans="1:26" s="45" customFormat="1" ht="21" customHeight="1">
      <c r="A155" s="80"/>
      <c r="B155" s="152"/>
      <c r="C155" s="37"/>
      <c r="D155" s="37"/>
      <c r="E155" s="26"/>
      <c r="F155" s="19" t="s">
        <v>121</v>
      </c>
      <c r="G155" s="5">
        <f t="shared" si="153"/>
        <v>8855532.2400000002</v>
      </c>
      <c r="H155" s="6">
        <f t="shared" ref="H155:M156" si="156">H158</f>
        <v>3663898.39</v>
      </c>
      <c r="I155" s="6">
        <f t="shared" si="156"/>
        <v>2388238.4899999998</v>
      </c>
      <c r="J155" s="6">
        <f t="shared" si="156"/>
        <v>168263.27000000002</v>
      </c>
      <c r="K155" s="6">
        <f t="shared" si="156"/>
        <v>5285.71</v>
      </c>
      <c r="L155" s="6">
        <f t="shared" si="156"/>
        <v>2629846.38</v>
      </c>
      <c r="M155" s="6">
        <f t="shared" si="156"/>
        <v>0</v>
      </c>
      <c r="N155" s="6">
        <f t="shared" ref="N155:O155" si="157">N158</f>
        <v>0</v>
      </c>
      <c r="O155" s="6">
        <f t="shared" si="157"/>
        <v>4</v>
      </c>
      <c r="P155" s="37"/>
      <c r="Q155" s="37"/>
      <c r="R155" s="37"/>
      <c r="S155" s="37"/>
      <c r="T155" s="37"/>
      <c r="U155" s="37"/>
      <c r="V155" s="37"/>
      <c r="W155" s="37"/>
      <c r="X155" s="37"/>
      <c r="Y155" s="37"/>
      <c r="Z155" s="151"/>
    </row>
    <row r="156" spans="1:26" s="45" customFormat="1" ht="30.75" customHeight="1">
      <c r="A156" s="83"/>
      <c r="B156" s="143"/>
      <c r="C156" s="75"/>
      <c r="D156" s="75"/>
      <c r="E156" s="26"/>
      <c r="F156" s="19" t="s">
        <v>122</v>
      </c>
      <c r="G156" s="5">
        <f t="shared" si="153"/>
        <v>6795416.4000000004</v>
      </c>
      <c r="H156" s="6">
        <f t="shared" si="156"/>
        <v>1513109.4</v>
      </c>
      <c r="I156" s="6">
        <f t="shared" si="156"/>
        <v>2873797</v>
      </c>
      <c r="J156" s="6">
        <f t="shared" si="156"/>
        <v>1293510</v>
      </c>
      <c r="K156" s="6">
        <f t="shared" si="156"/>
        <v>362000</v>
      </c>
      <c r="L156" s="6">
        <f>L159</f>
        <v>753000</v>
      </c>
      <c r="M156" s="6">
        <f t="shared" si="156"/>
        <v>0</v>
      </c>
      <c r="N156" s="6">
        <f t="shared" ref="N156:O156" si="158">N159</f>
        <v>0</v>
      </c>
      <c r="O156" s="6">
        <f t="shared" si="158"/>
        <v>0</v>
      </c>
      <c r="P156" s="75"/>
      <c r="Q156" s="75"/>
      <c r="R156" s="75"/>
      <c r="S156" s="75"/>
      <c r="T156" s="75"/>
      <c r="U156" s="75"/>
      <c r="V156" s="75"/>
      <c r="W156" s="75"/>
      <c r="X156" s="75"/>
      <c r="Y156" s="75"/>
      <c r="Z156" s="151"/>
    </row>
    <row r="157" spans="1:26" s="45" customFormat="1" ht="32.25" customHeight="1">
      <c r="A157" s="72" t="s">
        <v>83</v>
      </c>
      <c r="B157" s="64" t="s">
        <v>111</v>
      </c>
      <c r="C157" s="28">
        <v>2020</v>
      </c>
      <c r="D157" s="28">
        <v>2026</v>
      </c>
      <c r="E157" s="26" t="s">
        <v>22</v>
      </c>
      <c r="F157" s="19" t="s">
        <v>11</v>
      </c>
      <c r="G157" s="5">
        <f t="shared" si="153"/>
        <v>15650948.640000001</v>
      </c>
      <c r="H157" s="6">
        <f t="shared" ref="H157:M157" si="159">H158+H159</f>
        <v>5177007.79</v>
      </c>
      <c r="I157" s="6">
        <f t="shared" si="159"/>
        <v>5262035.49</v>
      </c>
      <c r="J157" s="6">
        <f t="shared" si="159"/>
        <v>1461773.27</v>
      </c>
      <c r="K157" s="6">
        <f>K158+K159</f>
        <v>367285.71</v>
      </c>
      <c r="L157" s="6">
        <f t="shared" si="159"/>
        <v>3382846.38</v>
      </c>
      <c r="M157" s="6">
        <f t="shared" si="159"/>
        <v>0</v>
      </c>
      <c r="N157" s="6">
        <f t="shared" ref="N157:O157" si="160">N158+N159</f>
        <v>0</v>
      </c>
      <c r="O157" s="6">
        <f t="shared" si="160"/>
        <v>4</v>
      </c>
      <c r="P157" s="28" t="s">
        <v>9</v>
      </c>
      <c r="Q157" s="28" t="s">
        <v>9</v>
      </c>
      <c r="R157" s="28" t="s">
        <v>9</v>
      </c>
      <c r="S157" s="28" t="s">
        <v>9</v>
      </c>
      <c r="T157" s="28" t="s">
        <v>9</v>
      </c>
      <c r="U157" s="28" t="s">
        <v>9</v>
      </c>
      <c r="V157" s="28" t="s">
        <v>9</v>
      </c>
      <c r="W157" s="28" t="s">
        <v>9</v>
      </c>
      <c r="X157" s="28" t="s">
        <v>9</v>
      </c>
      <c r="Y157" s="28" t="s">
        <v>9</v>
      </c>
      <c r="Z157" s="151"/>
    </row>
    <row r="158" spans="1:26" s="45" customFormat="1" ht="32.25" customHeight="1">
      <c r="A158" s="80"/>
      <c r="B158" s="152"/>
      <c r="C158" s="37"/>
      <c r="D158" s="37"/>
      <c r="E158" s="26"/>
      <c r="F158" s="19" t="s">
        <v>121</v>
      </c>
      <c r="G158" s="5">
        <f t="shared" si="153"/>
        <v>8855532.2400000002</v>
      </c>
      <c r="H158" s="6">
        <f t="shared" ref="H158:M159" si="161">H161+H164</f>
        <v>3663898.39</v>
      </c>
      <c r="I158" s="6">
        <f t="shared" si="161"/>
        <v>2388238.4899999998</v>
      </c>
      <c r="J158" s="6">
        <f>J161+J164+J167</f>
        <v>168263.27000000002</v>
      </c>
      <c r="K158" s="6">
        <f>K161+K164+K170</f>
        <v>5285.71</v>
      </c>
      <c r="L158" s="6">
        <f t="shared" si="161"/>
        <v>2629846.38</v>
      </c>
      <c r="M158" s="6">
        <f t="shared" si="161"/>
        <v>0</v>
      </c>
      <c r="N158" s="6">
        <f t="shared" ref="N158:O158" si="162">N161+N164</f>
        <v>0</v>
      </c>
      <c r="O158" s="6">
        <f t="shared" si="162"/>
        <v>4</v>
      </c>
      <c r="P158" s="37"/>
      <c r="Q158" s="37"/>
      <c r="R158" s="37"/>
      <c r="S158" s="37"/>
      <c r="T158" s="37"/>
      <c r="U158" s="37"/>
      <c r="V158" s="37"/>
      <c r="W158" s="37"/>
      <c r="X158" s="37"/>
      <c r="Y158" s="37"/>
      <c r="Z158" s="151"/>
    </row>
    <row r="159" spans="1:26" s="45" customFormat="1" ht="28.5" customHeight="1">
      <c r="A159" s="83"/>
      <c r="B159" s="143"/>
      <c r="C159" s="75"/>
      <c r="D159" s="75"/>
      <c r="E159" s="26"/>
      <c r="F159" s="19" t="s">
        <v>122</v>
      </c>
      <c r="G159" s="5">
        <f t="shared" si="153"/>
        <v>6795416.4000000004</v>
      </c>
      <c r="H159" s="6">
        <f t="shared" si="161"/>
        <v>1513109.4</v>
      </c>
      <c r="I159" s="6">
        <f t="shared" si="161"/>
        <v>2873797</v>
      </c>
      <c r="J159" s="6">
        <f>J162+J165+J168</f>
        <v>1293510</v>
      </c>
      <c r="K159" s="6">
        <f>K162+K165+K171</f>
        <v>362000</v>
      </c>
      <c r="L159" s="6">
        <f>L162+L165+L171</f>
        <v>753000</v>
      </c>
      <c r="M159" s="6">
        <f t="shared" si="161"/>
        <v>0</v>
      </c>
      <c r="N159" s="6">
        <f t="shared" ref="N159:O159" si="163">N162+N165</f>
        <v>0</v>
      </c>
      <c r="O159" s="6">
        <f t="shared" si="163"/>
        <v>0</v>
      </c>
      <c r="P159" s="75"/>
      <c r="Q159" s="75"/>
      <c r="R159" s="75"/>
      <c r="S159" s="75"/>
      <c r="T159" s="75"/>
      <c r="U159" s="75"/>
      <c r="V159" s="75"/>
      <c r="W159" s="75"/>
      <c r="X159" s="75"/>
      <c r="Y159" s="75"/>
      <c r="Z159" s="151"/>
    </row>
    <row r="160" spans="1:26" s="45" customFormat="1" ht="28.5" customHeight="1">
      <c r="A160" s="72" t="s">
        <v>84</v>
      </c>
      <c r="B160" s="38" t="s">
        <v>112</v>
      </c>
      <c r="C160" s="28">
        <v>2020</v>
      </c>
      <c r="D160" s="28">
        <v>2026</v>
      </c>
      <c r="E160" s="75" t="s">
        <v>22</v>
      </c>
      <c r="F160" s="19" t="s">
        <v>11</v>
      </c>
      <c r="G160" s="5">
        <f t="shared" si="153"/>
        <v>5260491.55</v>
      </c>
      <c r="H160" s="6">
        <f t="shared" ref="H160:M160" si="164">H161+H162</f>
        <v>1403537.69</v>
      </c>
      <c r="I160" s="6">
        <f t="shared" si="164"/>
        <v>3557953.86</v>
      </c>
      <c r="J160" s="6">
        <f t="shared" si="164"/>
        <v>93000</v>
      </c>
      <c r="K160" s="6">
        <f t="shared" si="164"/>
        <v>103000</v>
      </c>
      <c r="L160" s="6">
        <f t="shared" si="164"/>
        <v>103000</v>
      </c>
      <c r="M160" s="6">
        <f t="shared" si="164"/>
        <v>0</v>
      </c>
      <c r="N160" s="6">
        <f t="shared" ref="N160:O160" si="165">N161+N162</f>
        <v>0</v>
      </c>
      <c r="O160" s="6">
        <f t="shared" si="165"/>
        <v>2</v>
      </c>
      <c r="P160" s="31" t="s">
        <v>40</v>
      </c>
      <c r="Q160" s="78" t="s">
        <v>13</v>
      </c>
      <c r="R160" s="28" t="s">
        <v>9</v>
      </c>
      <c r="S160" s="78">
        <v>100</v>
      </c>
      <c r="T160" s="78">
        <v>100</v>
      </c>
      <c r="U160" s="78">
        <v>100</v>
      </c>
      <c r="V160" s="78">
        <v>100</v>
      </c>
      <c r="W160" s="78">
        <v>100</v>
      </c>
      <c r="X160" s="78">
        <v>100</v>
      </c>
      <c r="Y160" s="151"/>
      <c r="Z160" s="151"/>
    </row>
    <row r="161" spans="1:27" s="45" customFormat="1" ht="23.25" customHeight="1">
      <c r="A161" s="80"/>
      <c r="B161" s="32"/>
      <c r="C161" s="37"/>
      <c r="D161" s="37"/>
      <c r="E161" s="26"/>
      <c r="F161" s="19" t="s">
        <v>121</v>
      </c>
      <c r="G161" s="5">
        <f t="shared" si="153"/>
        <v>1792935.15</v>
      </c>
      <c r="H161" s="6">
        <v>868778.29</v>
      </c>
      <c r="I161" s="12">
        <v>884156.86</v>
      </c>
      <c r="J161" s="12">
        <v>40000</v>
      </c>
      <c r="K161" s="12">
        <v>0</v>
      </c>
      <c r="L161" s="12"/>
      <c r="M161" s="12">
        <v>0</v>
      </c>
      <c r="N161" s="12">
        <v>0</v>
      </c>
      <c r="O161" s="12">
        <v>2</v>
      </c>
      <c r="P161" s="32"/>
      <c r="Q161" s="82"/>
      <c r="R161" s="37"/>
      <c r="S161" s="82"/>
      <c r="T161" s="82"/>
      <c r="U161" s="82"/>
      <c r="V161" s="82"/>
      <c r="W161" s="82"/>
      <c r="X161" s="82"/>
      <c r="Y161" s="151"/>
      <c r="Z161" s="151"/>
    </row>
    <row r="162" spans="1:27" s="45" customFormat="1" ht="22.5" customHeight="1">
      <c r="A162" s="83"/>
      <c r="B162" s="33"/>
      <c r="C162" s="75"/>
      <c r="D162" s="75"/>
      <c r="E162" s="26"/>
      <c r="F162" s="19" t="s">
        <v>122</v>
      </c>
      <c r="G162" s="5">
        <f t="shared" si="153"/>
        <v>3467556.4</v>
      </c>
      <c r="H162" s="6">
        <v>534759.4</v>
      </c>
      <c r="I162" s="12">
        <v>2673797</v>
      </c>
      <c r="J162" s="12">
        <v>53000</v>
      </c>
      <c r="K162" s="12">
        <v>103000</v>
      </c>
      <c r="L162" s="12">
        <v>103000</v>
      </c>
      <c r="M162" s="12"/>
      <c r="N162" s="12"/>
      <c r="O162" s="12"/>
      <c r="P162" s="33"/>
      <c r="Q162" s="84"/>
      <c r="R162" s="75"/>
      <c r="S162" s="84"/>
      <c r="T162" s="84"/>
      <c r="U162" s="84"/>
      <c r="V162" s="84"/>
      <c r="W162" s="84"/>
      <c r="X162" s="84"/>
      <c r="Y162" s="151"/>
      <c r="Z162" s="151"/>
    </row>
    <row r="163" spans="1:27" s="45" customFormat="1" ht="33.75" customHeight="1">
      <c r="A163" s="72" t="s">
        <v>85</v>
      </c>
      <c r="B163" s="38" t="s">
        <v>113</v>
      </c>
      <c r="C163" s="28">
        <v>2020</v>
      </c>
      <c r="D163" s="28">
        <v>2026</v>
      </c>
      <c r="E163" s="75" t="s">
        <v>22</v>
      </c>
      <c r="F163" s="19" t="s">
        <v>11</v>
      </c>
      <c r="G163" s="5">
        <f t="shared" si="153"/>
        <v>9469643.0099999998</v>
      </c>
      <c r="H163" s="6">
        <f t="shared" ref="H163:M163" si="166">H164+H165</f>
        <v>3773470.1</v>
      </c>
      <c r="I163" s="6">
        <f t="shared" si="166"/>
        <v>1704081.63</v>
      </c>
      <c r="J163" s="6">
        <f t="shared" si="166"/>
        <v>508163.27</v>
      </c>
      <c r="K163" s="6">
        <f t="shared" si="166"/>
        <v>204081.63</v>
      </c>
      <c r="L163" s="6">
        <f t="shared" si="166"/>
        <v>3279846.38</v>
      </c>
      <c r="M163" s="6">
        <f t="shared" si="166"/>
        <v>0</v>
      </c>
      <c r="N163" s="6">
        <f t="shared" ref="N163:O163" si="167">N164+N165</f>
        <v>0</v>
      </c>
      <c r="O163" s="6">
        <f t="shared" si="167"/>
        <v>2</v>
      </c>
      <c r="P163" s="99" t="s">
        <v>46</v>
      </c>
      <c r="Q163" s="86" t="s">
        <v>13</v>
      </c>
      <c r="R163" s="16" t="s">
        <v>9</v>
      </c>
      <c r="S163" s="86">
        <v>100</v>
      </c>
      <c r="T163" s="86">
        <v>100</v>
      </c>
      <c r="U163" s="86">
        <v>100</v>
      </c>
      <c r="V163" s="86">
        <v>100</v>
      </c>
      <c r="W163" s="86" t="s">
        <v>9</v>
      </c>
      <c r="X163" s="86" t="s">
        <v>9</v>
      </c>
      <c r="Y163" s="151"/>
      <c r="Z163" s="151"/>
    </row>
    <row r="164" spans="1:27" s="45" customFormat="1" ht="22.5" customHeight="1">
      <c r="A164" s="80"/>
      <c r="B164" s="32"/>
      <c r="C164" s="37"/>
      <c r="D164" s="37"/>
      <c r="E164" s="26"/>
      <c r="F164" s="19" t="s">
        <v>121</v>
      </c>
      <c r="G164" s="5">
        <f t="shared" si="153"/>
        <v>7041293.0099999998</v>
      </c>
      <c r="H164" s="6">
        <v>2795120.1</v>
      </c>
      <c r="I164" s="6">
        <v>1504081.63</v>
      </c>
      <c r="J164" s="6">
        <v>108163.27</v>
      </c>
      <c r="K164" s="6">
        <v>4081.63</v>
      </c>
      <c r="L164" s="6">
        <v>2629846.38</v>
      </c>
      <c r="M164" s="6">
        <v>0</v>
      </c>
      <c r="N164" s="6">
        <v>0</v>
      </c>
      <c r="O164" s="6">
        <v>2</v>
      </c>
      <c r="P164" s="112" t="s">
        <v>221</v>
      </c>
      <c r="Q164" s="79" t="s">
        <v>205</v>
      </c>
      <c r="R164" s="79" t="s">
        <v>9</v>
      </c>
      <c r="S164" s="79" t="s">
        <v>9</v>
      </c>
      <c r="T164" s="79" t="s">
        <v>9</v>
      </c>
      <c r="U164" s="79" t="s">
        <v>9</v>
      </c>
      <c r="V164" s="79" t="s">
        <v>9</v>
      </c>
      <c r="W164" s="90">
        <v>2</v>
      </c>
      <c r="X164" s="79"/>
      <c r="Y164" s="151"/>
      <c r="Z164" s="151"/>
    </row>
    <row r="165" spans="1:27" s="45" customFormat="1" ht="24" customHeight="1">
      <c r="A165" s="83"/>
      <c r="B165" s="33"/>
      <c r="C165" s="75"/>
      <c r="D165" s="75"/>
      <c r="E165" s="26"/>
      <c r="F165" s="19" t="s">
        <v>122</v>
      </c>
      <c r="G165" s="5">
        <f t="shared" si="153"/>
        <v>2428350</v>
      </c>
      <c r="H165" s="6">
        <v>978350</v>
      </c>
      <c r="I165" s="12">
        <v>200000</v>
      </c>
      <c r="J165" s="12">
        <v>400000</v>
      </c>
      <c r="K165" s="12">
        <v>200000</v>
      </c>
      <c r="L165" s="12">
        <v>650000</v>
      </c>
      <c r="M165" s="12"/>
      <c r="N165" s="12"/>
      <c r="O165" s="12"/>
      <c r="P165" s="112" t="s">
        <v>222</v>
      </c>
      <c r="Q165" s="79"/>
      <c r="R165" s="79"/>
      <c r="S165" s="79"/>
      <c r="T165" s="79"/>
      <c r="U165" s="79"/>
      <c r="V165" s="79"/>
      <c r="W165" s="90">
        <v>2</v>
      </c>
      <c r="X165" s="79"/>
      <c r="Y165" s="151"/>
      <c r="Z165" s="151"/>
    </row>
    <row r="166" spans="1:27" s="45" customFormat="1" ht="22.5" customHeight="1">
      <c r="A166" s="72" t="s">
        <v>194</v>
      </c>
      <c r="B166" s="31" t="s">
        <v>204</v>
      </c>
      <c r="C166" s="26">
        <v>2022</v>
      </c>
      <c r="D166" s="26">
        <v>2026</v>
      </c>
      <c r="E166" s="28" t="s">
        <v>22</v>
      </c>
      <c r="F166" s="19" t="s">
        <v>11</v>
      </c>
      <c r="G166" s="5">
        <f t="shared" si="153"/>
        <v>860610</v>
      </c>
      <c r="H166" s="6">
        <f t="shared" ref="H166:M166" si="168">H167+H168</f>
        <v>0</v>
      </c>
      <c r="I166" s="12">
        <f t="shared" si="168"/>
        <v>0</v>
      </c>
      <c r="J166" s="12">
        <f t="shared" si="168"/>
        <v>860610</v>
      </c>
      <c r="K166" s="12">
        <f t="shared" si="168"/>
        <v>0</v>
      </c>
      <c r="L166" s="12">
        <f t="shared" si="168"/>
        <v>0</v>
      </c>
      <c r="M166" s="12">
        <f t="shared" si="168"/>
        <v>0</v>
      </c>
      <c r="N166" s="12">
        <f t="shared" ref="N166:O166" si="169">N167+N168</f>
        <v>0</v>
      </c>
      <c r="O166" s="12">
        <f t="shared" si="169"/>
        <v>2</v>
      </c>
      <c r="P166" s="31" t="s">
        <v>196</v>
      </c>
      <c r="Q166" s="87" t="s">
        <v>13</v>
      </c>
      <c r="R166" s="17" t="s">
        <v>9</v>
      </c>
      <c r="S166" s="87" t="s">
        <v>195</v>
      </c>
      <c r="T166" s="87" t="s">
        <v>195</v>
      </c>
      <c r="U166" s="78">
        <v>5.88</v>
      </c>
      <c r="V166" s="87">
        <v>0</v>
      </c>
      <c r="W166" s="87">
        <v>0</v>
      </c>
      <c r="X166" s="87">
        <v>0</v>
      </c>
      <c r="Y166" s="151"/>
      <c r="Z166" s="151"/>
    </row>
    <row r="167" spans="1:27" s="45" customFormat="1" ht="22.5" customHeight="1">
      <c r="A167" s="29"/>
      <c r="B167" s="104"/>
      <c r="C167" s="26"/>
      <c r="D167" s="26"/>
      <c r="E167" s="29"/>
      <c r="F167" s="19" t="s">
        <v>121</v>
      </c>
      <c r="G167" s="5">
        <f t="shared" si="153"/>
        <v>20100</v>
      </c>
      <c r="H167" s="6">
        <v>0</v>
      </c>
      <c r="I167" s="12">
        <v>0</v>
      </c>
      <c r="J167" s="12">
        <v>20100</v>
      </c>
      <c r="K167" s="12">
        <v>0</v>
      </c>
      <c r="L167" s="12">
        <v>0</v>
      </c>
      <c r="M167" s="12">
        <v>0</v>
      </c>
      <c r="N167" s="12">
        <v>0</v>
      </c>
      <c r="O167" s="12">
        <v>2</v>
      </c>
      <c r="P167" s="153"/>
      <c r="Q167" s="87"/>
      <c r="R167" s="17"/>
      <c r="S167" s="87"/>
      <c r="T167" s="87"/>
      <c r="U167" s="105"/>
      <c r="V167" s="87"/>
      <c r="W167" s="87"/>
      <c r="X167" s="87"/>
      <c r="Y167" s="151"/>
      <c r="Z167" s="151"/>
    </row>
    <row r="168" spans="1:27" s="45" customFormat="1" ht="24.75" customHeight="1">
      <c r="A168" s="29"/>
      <c r="B168" s="104"/>
      <c r="C168" s="26"/>
      <c r="D168" s="26"/>
      <c r="E168" s="29"/>
      <c r="F168" s="99" t="s">
        <v>122</v>
      </c>
      <c r="G168" s="154">
        <f t="shared" si="153"/>
        <v>840510</v>
      </c>
      <c r="H168" s="7">
        <v>0</v>
      </c>
      <c r="I168" s="14">
        <v>0</v>
      </c>
      <c r="J168" s="14">
        <v>840510</v>
      </c>
      <c r="K168" s="14"/>
      <c r="L168" s="14"/>
      <c r="M168" s="14"/>
      <c r="N168" s="14"/>
      <c r="O168" s="14"/>
      <c r="P168" s="153"/>
      <c r="Q168" s="87"/>
      <c r="R168" s="17"/>
      <c r="S168" s="87"/>
      <c r="T168" s="87"/>
      <c r="U168" s="105"/>
      <c r="V168" s="87"/>
      <c r="W168" s="87"/>
      <c r="X168" s="87"/>
      <c r="Y168" s="151"/>
      <c r="Z168" s="151"/>
    </row>
    <row r="169" spans="1:27" s="45" customFormat="1" ht="74.25" customHeight="1">
      <c r="A169" s="72" t="s">
        <v>213</v>
      </c>
      <c r="B169" s="31" t="s">
        <v>214</v>
      </c>
      <c r="C169" s="37">
        <v>2020</v>
      </c>
      <c r="D169" s="37">
        <v>2026</v>
      </c>
      <c r="E169" s="28" t="s">
        <v>22</v>
      </c>
      <c r="F169" s="19" t="s">
        <v>11</v>
      </c>
      <c r="G169" s="155">
        <f>G170+G171</f>
        <v>60204.08</v>
      </c>
      <c r="H169" s="155"/>
      <c r="I169" s="155"/>
      <c r="J169" s="155"/>
      <c r="K169" s="14">
        <f>K170+K171</f>
        <v>60204.08</v>
      </c>
      <c r="L169" s="155"/>
      <c r="M169" s="155"/>
      <c r="N169" s="155"/>
      <c r="O169" s="155"/>
      <c r="P169" s="156" t="s">
        <v>215</v>
      </c>
      <c r="Q169" s="78" t="s">
        <v>13</v>
      </c>
      <c r="R169" s="78" t="s">
        <v>9</v>
      </c>
      <c r="S169" s="78" t="s">
        <v>9</v>
      </c>
      <c r="T169" s="78" t="s">
        <v>9</v>
      </c>
      <c r="U169" s="78" t="s">
        <v>9</v>
      </c>
      <c r="V169" s="78">
        <v>100</v>
      </c>
      <c r="W169" s="78"/>
      <c r="X169" s="78"/>
      <c r="Y169" s="151"/>
      <c r="Z169" s="151"/>
    </row>
    <row r="170" spans="1:27" s="45" customFormat="1" ht="38.25" customHeight="1">
      <c r="A170" s="29"/>
      <c r="B170" s="104"/>
      <c r="C170" s="37"/>
      <c r="D170" s="37"/>
      <c r="E170" s="29"/>
      <c r="F170" s="19" t="s">
        <v>121</v>
      </c>
      <c r="G170" s="157">
        <f>H170+I170+J170+K170+L170+M170+N170</f>
        <v>1204.08</v>
      </c>
      <c r="H170" s="155">
        <v>0</v>
      </c>
      <c r="I170" s="155">
        <v>0</v>
      </c>
      <c r="J170" s="155">
        <v>0</v>
      </c>
      <c r="K170" s="14">
        <v>1204.08</v>
      </c>
      <c r="L170" s="155"/>
      <c r="M170" s="155"/>
      <c r="N170" s="155"/>
      <c r="O170" s="155"/>
      <c r="P170" s="158"/>
      <c r="Q170" s="82"/>
      <c r="R170" s="82"/>
      <c r="S170" s="82"/>
      <c r="T170" s="82"/>
      <c r="U170" s="82"/>
      <c r="V170" s="82"/>
      <c r="W170" s="82"/>
      <c r="X170" s="82"/>
      <c r="Y170" s="151"/>
      <c r="Z170" s="151"/>
    </row>
    <row r="171" spans="1:27" s="45" customFormat="1" ht="33.75" customHeight="1">
      <c r="A171" s="29"/>
      <c r="B171" s="104"/>
      <c r="C171" s="75"/>
      <c r="D171" s="75"/>
      <c r="E171" s="29"/>
      <c r="F171" s="99" t="s">
        <v>122</v>
      </c>
      <c r="G171" s="157">
        <f>H171+I171+J171+K171+L171+M171+N171</f>
        <v>59000</v>
      </c>
      <c r="H171" s="155">
        <v>0</v>
      </c>
      <c r="I171" s="155">
        <v>0</v>
      </c>
      <c r="J171" s="155">
        <v>0</v>
      </c>
      <c r="K171" s="14">
        <v>59000</v>
      </c>
      <c r="L171" s="155"/>
      <c r="M171" s="155"/>
      <c r="N171" s="155"/>
      <c r="O171" s="155"/>
      <c r="P171" s="159"/>
      <c r="Q171" s="84"/>
      <c r="R171" s="84"/>
      <c r="S171" s="84"/>
      <c r="T171" s="84"/>
      <c r="U171" s="84"/>
      <c r="V171" s="84"/>
      <c r="W171" s="84"/>
      <c r="X171" s="84"/>
      <c r="Y171" s="151"/>
      <c r="Z171" s="151"/>
    </row>
    <row r="172" spans="1:27" s="166" customFormat="1" ht="25.5">
      <c r="A172" s="160" t="s">
        <v>147</v>
      </c>
      <c r="B172" s="161" t="s">
        <v>114</v>
      </c>
      <c r="C172" s="161">
        <v>2020</v>
      </c>
      <c r="D172" s="161">
        <v>2026</v>
      </c>
      <c r="E172" s="161" t="s">
        <v>120</v>
      </c>
      <c r="F172" s="162" t="s">
        <v>11</v>
      </c>
      <c r="G172" s="22">
        <f t="shared" ref="G172:G195" si="170">SUM(H172:N172)</f>
        <v>27190590</v>
      </c>
      <c r="H172" s="22">
        <f t="shared" ref="H172:M172" si="171">H173+H174</f>
        <v>7918636.7899999991</v>
      </c>
      <c r="I172" s="22">
        <f t="shared" si="171"/>
        <v>5922227</v>
      </c>
      <c r="J172" s="22">
        <f t="shared" si="171"/>
        <v>2040816.33</v>
      </c>
      <c r="K172" s="22">
        <f t="shared" si="171"/>
        <v>6082030.6100000003</v>
      </c>
      <c r="L172" s="22">
        <f t="shared" si="171"/>
        <v>5146879.2699999996</v>
      </c>
      <c r="M172" s="22">
        <f t="shared" si="171"/>
        <v>40000</v>
      </c>
      <c r="N172" s="22">
        <f t="shared" ref="N172:O172" si="172">N173+N174</f>
        <v>40000</v>
      </c>
      <c r="O172" s="22">
        <f t="shared" si="172"/>
        <v>40000</v>
      </c>
      <c r="P172" s="78" t="s">
        <v>48</v>
      </c>
      <c r="Q172" s="78" t="s">
        <v>48</v>
      </c>
      <c r="R172" s="78" t="s">
        <v>48</v>
      </c>
      <c r="S172" s="78" t="s">
        <v>48</v>
      </c>
      <c r="T172" s="78" t="s">
        <v>48</v>
      </c>
      <c r="U172" s="78" t="s">
        <v>48</v>
      </c>
      <c r="V172" s="78" t="s">
        <v>48</v>
      </c>
      <c r="W172" s="78" t="s">
        <v>48</v>
      </c>
      <c r="X172" s="78" t="s">
        <v>48</v>
      </c>
      <c r="Y172" s="163" t="s">
        <v>48</v>
      </c>
      <c r="Z172" s="164" t="s">
        <v>48</v>
      </c>
      <c r="AA172" s="165"/>
    </row>
    <row r="173" spans="1:27" s="166" customFormat="1" ht="20.25" customHeight="1">
      <c r="A173" s="167"/>
      <c r="B173" s="168"/>
      <c r="C173" s="168"/>
      <c r="D173" s="168"/>
      <c r="E173" s="168"/>
      <c r="F173" s="19" t="s">
        <v>121</v>
      </c>
      <c r="G173" s="22">
        <f t="shared" si="170"/>
        <v>622212.79</v>
      </c>
      <c r="H173" s="15">
        <f t="shared" ref="H173:M174" si="173">H176+H191</f>
        <v>158373.27000000002</v>
      </c>
      <c r="I173" s="169">
        <f t="shared" si="173"/>
        <v>118445</v>
      </c>
      <c r="J173" s="15">
        <f t="shared" si="173"/>
        <v>40816.33</v>
      </c>
      <c r="K173" s="15">
        <f t="shared" si="173"/>
        <v>121640.61</v>
      </c>
      <c r="L173" s="15">
        <f t="shared" si="173"/>
        <v>102937.58</v>
      </c>
      <c r="M173" s="15">
        <f t="shared" si="173"/>
        <v>40000</v>
      </c>
      <c r="N173" s="15">
        <f t="shared" ref="N173:O173" si="174">N176+N191</f>
        <v>40000</v>
      </c>
      <c r="O173" s="15">
        <f t="shared" si="174"/>
        <v>40000</v>
      </c>
      <c r="P173" s="82"/>
      <c r="Q173" s="82"/>
      <c r="R173" s="82"/>
      <c r="S173" s="82"/>
      <c r="T173" s="82"/>
      <c r="U173" s="82"/>
      <c r="V173" s="82"/>
      <c r="W173" s="82"/>
      <c r="X173" s="82"/>
      <c r="Y173" s="170"/>
      <c r="Z173" s="171"/>
      <c r="AA173" s="165"/>
    </row>
    <row r="174" spans="1:27" s="166" customFormat="1" ht="44.25" customHeight="1">
      <c r="A174" s="172"/>
      <c r="B174" s="173"/>
      <c r="C174" s="173"/>
      <c r="D174" s="173"/>
      <c r="E174" s="173"/>
      <c r="F174" s="19" t="s">
        <v>122</v>
      </c>
      <c r="G174" s="22">
        <f t="shared" si="170"/>
        <v>26568377.210000001</v>
      </c>
      <c r="H174" s="15">
        <f t="shared" si="173"/>
        <v>7760263.5199999996</v>
      </c>
      <c r="I174" s="169">
        <f t="shared" si="173"/>
        <v>5803782</v>
      </c>
      <c r="J174" s="15">
        <f t="shared" si="173"/>
        <v>2000000</v>
      </c>
      <c r="K174" s="15">
        <f t="shared" si="173"/>
        <v>5960390</v>
      </c>
      <c r="L174" s="15">
        <f>L177+L192</f>
        <v>5043941.6899999995</v>
      </c>
      <c r="M174" s="15">
        <f t="shared" si="173"/>
        <v>0</v>
      </c>
      <c r="N174" s="15">
        <f t="shared" ref="N174:O174" si="175">N177+N192</f>
        <v>0</v>
      </c>
      <c r="O174" s="15">
        <f t="shared" si="175"/>
        <v>0</v>
      </c>
      <c r="P174" s="84"/>
      <c r="Q174" s="84"/>
      <c r="R174" s="84"/>
      <c r="S174" s="84"/>
      <c r="T174" s="84"/>
      <c r="U174" s="84"/>
      <c r="V174" s="84"/>
      <c r="W174" s="84"/>
      <c r="X174" s="84"/>
      <c r="Y174" s="174"/>
      <c r="Z174" s="175"/>
      <c r="AA174" s="165"/>
    </row>
    <row r="175" spans="1:27" s="166" customFormat="1" ht="26.25" customHeight="1">
      <c r="A175" s="160" t="s">
        <v>149</v>
      </c>
      <c r="B175" s="161" t="s">
        <v>115</v>
      </c>
      <c r="C175" s="161">
        <v>2020</v>
      </c>
      <c r="D175" s="161">
        <v>2026</v>
      </c>
      <c r="E175" s="161" t="s">
        <v>120</v>
      </c>
      <c r="F175" s="162" t="s">
        <v>11</v>
      </c>
      <c r="G175" s="22">
        <f t="shared" si="170"/>
        <v>23396712.18</v>
      </c>
      <c r="H175" s="15">
        <f t="shared" ref="H175:M175" si="176">H176+H177</f>
        <v>6045304.5699999994</v>
      </c>
      <c r="I175" s="169">
        <f t="shared" si="176"/>
        <v>5922227</v>
      </c>
      <c r="J175" s="15">
        <f t="shared" si="176"/>
        <v>2040816.33</v>
      </c>
      <c r="K175" s="15">
        <f t="shared" si="176"/>
        <v>6082030.6100000003</v>
      </c>
      <c r="L175" s="15">
        <f t="shared" si="176"/>
        <v>3306333.67</v>
      </c>
      <c r="M175" s="169">
        <f t="shared" si="176"/>
        <v>0</v>
      </c>
      <c r="N175" s="169">
        <f t="shared" ref="N175:O175" si="177">N176+N177</f>
        <v>0</v>
      </c>
      <c r="O175" s="169">
        <f t="shared" si="177"/>
        <v>0</v>
      </c>
      <c r="P175" s="78" t="s">
        <v>48</v>
      </c>
      <c r="Q175" s="78" t="s">
        <v>48</v>
      </c>
      <c r="R175" s="78" t="s">
        <v>48</v>
      </c>
      <c r="S175" s="78" t="s">
        <v>48</v>
      </c>
      <c r="T175" s="78" t="s">
        <v>48</v>
      </c>
      <c r="U175" s="78" t="s">
        <v>48</v>
      </c>
      <c r="V175" s="78" t="s">
        <v>48</v>
      </c>
      <c r="W175" s="78" t="s">
        <v>48</v>
      </c>
      <c r="X175" s="78" t="s">
        <v>48</v>
      </c>
      <c r="Y175" s="163" t="s">
        <v>48</v>
      </c>
      <c r="Z175" s="164" t="s">
        <v>48</v>
      </c>
      <c r="AA175" s="165"/>
    </row>
    <row r="176" spans="1:27" s="166" customFormat="1" ht="16.5" customHeight="1">
      <c r="A176" s="167"/>
      <c r="B176" s="168"/>
      <c r="C176" s="168"/>
      <c r="D176" s="168"/>
      <c r="E176" s="168"/>
      <c r="F176" s="19" t="s">
        <v>121</v>
      </c>
      <c r="G176" s="22">
        <f t="shared" si="170"/>
        <v>467935.24</v>
      </c>
      <c r="H176" s="15">
        <f>H179+H182+H188+H185</f>
        <v>120906.63</v>
      </c>
      <c r="I176" s="169">
        <f t="shared" ref="I176:M177" si="178">I179+I182+I188</f>
        <v>118445</v>
      </c>
      <c r="J176" s="15">
        <f t="shared" si="178"/>
        <v>40816.33</v>
      </c>
      <c r="K176" s="15">
        <f t="shared" si="178"/>
        <v>121640.61</v>
      </c>
      <c r="L176" s="15">
        <f t="shared" si="178"/>
        <v>66126.67</v>
      </c>
      <c r="M176" s="15">
        <f t="shared" si="178"/>
        <v>0</v>
      </c>
      <c r="N176" s="15">
        <f t="shared" ref="N176:O176" si="179">N179+N182+N188</f>
        <v>0</v>
      </c>
      <c r="O176" s="15">
        <f t="shared" si="179"/>
        <v>0</v>
      </c>
      <c r="P176" s="82"/>
      <c r="Q176" s="82"/>
      <c r="R176" s="82"/>
      <c r="S176" s="82"/>
      <c r="T176" s="82"/>
      <c r="U176" s="82"/>
      <c r="V176" s="82"/>
      <c r="W176" s="82"/>
      <c r="X176" s="82"/>
      <c r="Y176" s="170"/>
      <c r="Z176" s="171"/>
      <c r="AA176" s="165"/>
    </row>
    <row r="177" spans="1:27" s="166" customFormat="1" ht="52.5" customHeight="1">
      <c r="A177" s="172"/>
      <c r="B177" s="173"/>
      <c r="C177" s="173"/>
      <c r="D177" s="173"/>
      <c r="E177" s="173"/>
      <c r="F177" s="19" t="s">
        <v>122</v>
      </c>
      <c r="G177" s="22">
        <f t="shared" si="170"/>
        <v>22928776.939999998</v>
      </c>
      <c r="H177" s="15">
        <f>H180+H183+H189+H186</f>
        <v>5924397.9399999995</v>
      </c>
      <c r="I177" s="169">
        <f t="shared" si="178"/>
        <v>5803782</v>
      </c>
      <c r="J177" s="15">
        <f t="shared" si="178"/>
        <v>2000000</v>
      </c>
      <c r="K177" s="15">
        <f t="shared" si="178"/>
        <v>5960390</v>
      </c>
      <c r="L177" s="15">
        <f t="shared" si="178"/>
        <v>3240207</v>
      </c>
      <c r="M177" s="15">
        <f t="shared" si="178"/>
        <v>0</v>
      </c>
      <c r="N177" s="15">
        <f t="shared" ref="N177:O177" si="180">N180+N183+N189</f>
        <v>0</v>
      </c>
      <c r="O177" s="15">
        <f t="shared" si="180"/>
        <v>0</v>
      </c>
      <c r="P177" s="84"/>
      <c r="Q177" s="84"/>
      <c r="R177" s="84"/>
      <c r="S177" s="84"/>
      <c r="T177" s="84"/>
      <c r="U177" s="84"/>
      <c r="V177" s="84"/>
      <c r="W177" s="84"/>
      <c r="X177" s="84"/>
      <c r="Y177" s="174"/>
      <c r="Z177" s="175"/>
      <c r="AA177" s="165"/>
    </row>
    <row r="178" spans="1:27" s="166" customFormat="1" ht="30" customHeight="1">
      <c r="A178" s="176" t="s">
        <v>150</v>
      </c>
      <c r="B178" s="64" t="s">
        <v>144</v>
      </c>
      <c r="C178" s="28">
        <v>2020</v>
      </c>
      <c r="D178" s="28">
        <v>2026</v>
      </c>
      <c r="E178" s="26" t="s">
        <v>22</v>
      </c>
      <c r="F178" s="19" t="s">
        <v>11</v>
      </c>
      <c r="G178" s="5">
        <f t="shared" si="170"/>
        <v>971241.16999999993</v>
      </c>
      <c r="H178" s="5">
        <f t="shared" ref="H178:M178" si="181">H179+H180</f>
        <v>971241.16999999993</v>
      </c>
      <c r="I178" s="5">
        <f t="shared" si="181"/>
        <v>0</v>
      </c>
      <c r="J178" s="5">
        <f t="shared" si="181"/>
        <v>0</v>
      </c>
      <c r="K178" s="5">
        <f t="shared" si="181"/>
        <v>0</v>
      </c>
      <c r="L178" s="5">
        <f t="shared" si="181"/>
        <v>0</v>
      </c>
      <c r="M178" s="5">
        <f t="shared" si="181"/>
        <v>0</v>
      </c>
      <c r="N178" s="5">
        <f t="shared" ref="N178:O178" si="182">N179+N180</f>
        <v>0</v>
      </c>
      <c r="O178" s="5">
        <f t="shared" si="182"/>
        <v>0</v>
      </c>
      <c r="P178" s="28" t="s">
        <v>145</v>
      </c>
      <c r="Q178" s="78" t="s">
        <v>45</v>
      </c>
      <c r="R178" s="78" t="s">
        <v>9</v>
      </c>
      <c r="S178" s="78">
        <v>3</v>
      </c>
      <c r="T178" s="86">
        <v>6</v>
      </c>
      <c r="U178" s="86">
        <v>8</v>
      </c>
      <c r="V178" s="86">
        <v>10</v>
      </c>
      <c r="W178" s="86">
        <v>12</v>
      </c>
      <c r="X178" s="78" t="s">
        <v>48</v>
      </c>
      <c r="Y178" s="78">
        <v>0</v>
      </c>
      <c r="Z178" s="78">
        <v>0</v>
      </c>
      <c r="AA178" s="165"/>
    </row>
    <row r="179" spans="1:27" s="166" customFormat="1" ht="21.75" customHeight="1">
      <c r="A179" s="177"/>
      <c r="B179" s="37"/>
      <c r="C179" s="37"/>
      <c r="D179" s="37"/>
      <c r="E179" s="26"/>
      <c r="F179" s="19" t="s">
        <v>121</v>
      </c>
      <c r="G179" s="5">
        <f t="shared" si="170"/>
        <v>19424.82</v>
      </c>
      <c r="H179" s="5">
        <v>19424.82</v>
      </c>
      <c r="I179" s="5">
        <v>0</v>
      </c>
      <c r="J179" s="5">
        <v>0</v>
      </c>
      <c r="K179" s="5">
        <v>0</v>
      </c>
      <c r="L179" s="5">
        <v>0</v>
      </c>
      <c r="M179" s="5">
        <v>0</v>
      </c>
      <c r="N179" s="5">
        <v>0</v>
      </c>
      <c r="O179" s="5">
        <v>0</v>
      </c>
      <c r="P179" s="37"/>
      <c r="Q179" s="82"/>
      <c r="R179" s="82"/>
      <c r="S179" s="82"/>
      <c r="T179" s="87"/>
      <c r="U179" s="87"/>
      <c r="V179" s="87"/>
      <c r="W179" s="87"/>
      <c r="X179" s="82"/>
      <c r="Y179" s="82"/>
      <c r="Z179" s="82"/>
      <c r="AA179" s="165"/>
    </row>
    <row r="180" spans="1:27" s="166" customFormat="1" ht="71.25" customHeight="1">
      <c r="A180" s="178"/>
      <c r="B180" s="75"/>
      <c r="C180" s="75"/>
      <c r="D180" s="75"/>
      <c r="E180" s="26"/>
      <c r="F180" s="19" t="s">
        <v>122</v>
      </c>
      <c r="G180" s="5">
        <f t="shared" si="170"/>
        <v>951816.35</v>
      </c>
      <c r="H180" s="5">
        <v>951816.35</v>
      </c>
      <c r="I180" s="5">
        <v>0</v>
      </c>
      <c r="J180" s="5">
        <v>0</v>
      </c>
      <c r="K180" s="5">
        <v>0</v>
      </c>
      <c r="L180" s="5">
        <v>0</v>
      </c>
      <c r="M180" s="5">
        <v>0</v>
      </c>
      <c r="N180" s="5">
        <v>0</v>
      </c>
      <c r="O180" s="5">
        <v>0</v>
      </c>
      <c r="P180" s="75"/>
      <c r="Q180" s="84"/>
      <c r="R180" s="84"/>
      <c r="S180" s="84"/>
      <c r="T180" s="89"/>
      <c r="U180" s="89"/>
      <c r="V180" s="89"/>
      <c r="W180" s="89"/>
      <c r="X180" s="84"/>
      <c r="Y180" s="84"/>
      <c r="Z180" s="84"/>
      <c r="AA180" s="165"/>
    </row>
    <row r="181" spans="1:27" s="166" customFormat="1" ht="30" customHeight="1">
      <c r="A181" s="176" t="s">
        <v>172</v>
      </c>
      <c r="B181" s="38" t="s">
        <v>116</v>
      </c>
      <c r="C181" s="28">
        <v>2020</v>
      </c>
      <c r="D181" s="28">
        <v>2026</v>
      </c>
      <c r="E181" s="26" t="s">
        <v>22</v>
      </c>
      <c r="F181" s="19" t="s">
        <v>11</v>
      </c>
      <c r="G181" s="5">
        <f t="shared" si="170"/>
        <v>9974950</v>
      </c>
      <c r="H181" s="5">
        <f t="shared" ref="H181:M181" si="183">H182+H183</f>
        <v>4052723</v>
      </c>
      <c r="I181" s="5">
        <f t="shared" si="183"/>
        <v>5922227</v>
      </c>
      <c r="J181" s="5">
        <f t="shared" si="183"/>
        <v>0</v>
      </c>
      <c r="K181" s="5">
        <f t="shared" si="183"/>
        <v>0</v>
      </c>
      <c r="L181" s="5">
        <f t="shared" si="183"/>
        <v>0</v>
      </c>
      <c r="M181" s="5">
        <f t="shared" si="183"/>
        <v>0</v>
      </c>
      <c r="N181" s="5">
        <f t="shared" ref="N181:O181" si="184">N182+N183</f>
        <v>0</v>
      </c>
      <c r="O181" s="5">
        <f t="shared" si="184"/>
        <v>0</v>
      </c>
      <c r="P181" s="26" t="s">
        <v>117</v>
      </c>
      <c r="Q181" s="79" t="s">
        <v>33</v>
      </c>
      <c r="R181" s="79" t="s">
        <v>9</v>
      </c>
      <c r="S181" s="79">
        <v>918</v>
      </c>
      <c r="T181" s="90">
        <v>1283</v>
      </c>
      <c r="U181" s="90">
        <v>1454</v>
      </c>
      <c r="V181" s="90">
        <v>1700</v>
      </c>
      <c r="W181" s="90">
        <v>2000</v>
      </c>
      <c r="X181" s="90">
        <v>2300</v>
      </c>
      <c r="Y181" s="79">
        <v>708</v>
      </c>
      <c r="Z181" s="79">
        <v>841</v>
      </c>
      <c r="AA181" s="165"/>
    </row>
    <row r="182" spans="1:27" s="166" customFormat="1" ht="18.75" customHeight="1">
      <c r="A182" s="177"/>
      <c r="B182" s="32"/>
      <c r="C182" s="37"/>
      <c r="D182" s="37"/>
      <c r="E182" s="26"/>
      <c r="F182" s="19" t="s">
        <v>121</v>
      </c>
      <c r="G182" s="5">
        <f t="shared" si="170"/>
        <v>199500</v>
      </c>
      <c r="H182" s="5">
        <v>81055</v>
      </c>
      <c r="I182" s="5">
        <v>118445</v>
      </c>
      <c r="J182" s="5">
        <v>0</v>
      </c>
      <c r="K182" s="5">
        <v>0</v>
      </c>
      <c r="L182" s="5">
        <v>0</v>
      </c>
      <c r="M182" s="5">
        <v>0</v>
      </c>
      <c r="N182" s="5">
        <v>0</v>
      </c>
      <c r="O182" s="5">
        <v>0</v>
      </c>
      <c r="P182" s="26"/>
      <c r="Q182" s="79"/>
      <c r="R182" s="79"/>
      <c r="S182" s="79"/>
      <c r="T182" s="90"/>
      <c r="U182" s="90"/>
      <c r="V182" s="90"/>
      <c r="W182" s="90"/>
      <c r="X182" s="90"/>
      <c r="Y182" s="79"/>
      <c r="Z182" s="79"/>
      <c r="AA182" s="165"/>
    </row>
    <row r="183" spans="1:27" s="166" customFormat="1" ht="50.25" customHeight="1">
      <c r="A183" s="178"/>
      <c r="B183" s="33"/>
      <c r="C183" s="75"/>
      <c r="D183" s="75"/>
      <c r="E183" s="26"/>
      <c r="F183" s="19" t="s">
        <v>122</v>
      </c>
      <c r="G183" s="5">
        <f t="shared" si="170"/>
        <v>9775450</v>
      </c>
      <c r="H183" s="5">
        <v>3971668</v>
      </c>
      <c r="I183" s="5">
        <v>5803782</v>
      </c>
      <c r="J183" s="5">
        <v>0</v>
      </c>
      <c r="K183" s="5">
        <v>0</v>
      </c>
      <c r="L183" s="5">
        <v>0</v>
      </c>
      <c r="M183" s="5">
        <v>0</v>
      </c>
      <c r="N183" s="5">
        <v>0</v>
      </c>
      <c r="O183" s="5">
        <v>0</v>
      </c>
      <c r="P183" s="26"/>
      <c r="Q183" s="79"/>
      <c r="R183" s="79"/>
      <c r="S183" s="79"/>
      <c r="T183" s="90"/>
      <c r="U183" s="90"/>
      <c r="V183" s="90"/>
      <c r="W183" s="90"/>
      <c r="X183" s="90"/>
      <c r="Y183" s="79"/>
      <c r="Z183" s="79"/>
      <c r="AA183" s="165"/>
    </row>
    <row r="184" spans="1:27" s="166" customFormat="1" ht="50.25" customHeight="1">
      <c r="A184" s="176" t="s">
        <v>173</v>
      </c>
      <c r="B184" s="31" t="s">
        <v>193</v>
      </c>
      <c r="C184" s="28">
        <v>2020</v>
      </c>
      <c r="D184" s="28">
        <v>2026</v>
      </c>
      <c r="E184" s="28" t="s">
        <v>22</v>
      </c>
      <c r="F184" s="19" t="s">
        <v>11</v>
      </c>
      <c r="G184" s="5">
        <f t="shared" si="170"/>
        <v>1021340.4</v>
      </c>
      <c r="H184" s="5">
        <f t="shared" ref="H184:M184" si="185">H185+H186</f>
        <v>1021340.4</v>
      </c>
      <c r="I184" s="5">
        <f t="shared" si="185"/>
        <v>0</v>
      </c>
      <c r="J184" s="5">
        <f t="shared" si="185"/>
        <v>0</v>
      </c>
      <c r="K184" s="5">
        <f t="shared" si="185"/>
        <v>0</v>
      </c>
      <c r="L184" s="5">
        <f t="shared" si="185"/>
        <v>0</v>
      </c>
      <c r="M184" s="5">
        <f t="shared" si="185"/>
        <v>0</v>
      </c>
      <c r="N184" s="5">
        <f t="shared" ref="N184:O184" si="186">N185+N186</f>
        <v>0</v>
      </c>
      <c r="O184" s="5">
        <f t="shared" si="186"/>
        <v>0</v>
      </c>
      <c r="P184" s="28" t="s">
        <v>51</v>
      </c>
      <c r="Q184" s="90" t="s">
        <v>13</v>
      </c>
      <c r="R184" s="90">
        <v>100</v>
      </c>
      <c r="S184" s="90">
        <v>100</v>
      </c>
      <c r="T184" s="90">
        <v>100</v>
      </c>
      <c r="U184" s="90">
        <v>100</v>
      </c>
      <c r="V184" s="90">
        <v>100</v>
      </c>
      <c r="W184" s="90">
        <v>100</v>
      </c>
      <c r="X184" s="90">
        <v>100</v>
      </c>
      <c r="Y184" s="90"/>
      <c r="Z184" s="90"/>
      <c r="AA184" s="165"/>
    </row>
    <row r="185" spans="1:27" s="166" customFormat="1" ht="50.25" customHeight="1">
      <c r="A185" s="179"/>
      <c r="B185" s="104"/>
      <c r="C185" s="29"/>
      <c r="D185" s="29"/>
      <c r="E185" s="29"/>
      <c r="F185" s="19" t="s">
        <v>121</v>
      </c>
      <c r="G185" s="5">
        <f t="shared" si="170"/>
        <v>20426.810000000001</v>
      </c>
      <c r="H185" s="5">
        <v>20426.810000000001</v>
      </c>
      <c r="I185" s="5">
        <v>0</v>
      </c>
      <c r="J185" s="5">
        <v>0</v>
      </c>
      <c r="K185" s="5">
        <v>0</v>
      </c>
      <c r="L185" s="5">
        <v>0</v>
      </c>
      <c r="M185" s="5">
        <v>0</v>
      </c>
      <c r="N185" s="5">
        <v>0</v>
      </c>
      <c r="O185" s="5">
        <v>0</v>
      </c>
      <c r="P185" s="29"/>
      <c r="Q185" s="90"/>
      <c r="R185" s="90"/>
      <c r="S185" s="90"/>
      <c r="T185" s="90"/>
      <c r="U185" s="90"/>
      <c r="V185" s="90"/>
      <c r="W185" s="90"/>
      <c r="X185" s="90"/>
      <c r="Y185" s="90"/>
      <c r="Z185" s="90"/>
      <c r="AA185" s="165"/>
    </row>
    <row r="186" spans="1:27" s="166" customFormat="1" ht="33" customHeight="1">
      <c r="A186" s="180"/>
      <c r="B186" s="107"/>
      <c r="C186" s="30"/>
      <c r="D186" s="30"/>
      <c r="E186" s="30"/>
      <c r="F186" s="19" t="s">
        <v>122</v>
      </c>
      <c r="G186" s="5">
        <f t="shared" si="170"/>
        <v>1000913.59</v>
      </c>
      <c r="H186" s="5">
        <v>1000913.59</v>
      </c>
      <c r="I186" s="5">
        <v>0</v>
      </c>
      <c r="J186" s="5">
        <v>0</v>
      </c>
      <c r="K186" s="5">
        <v>0</v>
      </c>
      <c r="L186" s="5">
        <v>0</v>
      </c>
      <c r="M186" s="5">
        <v>0</v>
      </c>
      <c r="N186" s="5">
        <v>0</v>
      </c>
      <c r="O186" s="5">
        <v>0</v>
      </c>
      <c r="P186" s="30"/>
      <c r="Q186" s="90"/>
      <c r="R186" s="90"/>
      <c r="S186" s="90"/>
      <c r="T186" s="90"/>
      <c r="U186" s="90"/>
      <c r="V186" s="90"/>
      <c r="W186" s="90"/>
      <c r="X186" s="90"/>
      <c r="Y186" s="90"/>
      <c r="Z186" s="90"/>
      <c r="AA186" s="165"/>
    </row>
    <row r="187" spans="1:27" s="166" customFormat="1" ht="27" customHeight="1">
      <c r="A187" s="176" t="s">
        <v>189</v>
      </c>
      <c r="B187" s="38" t="s">
        <v>190</v>
      </c>
      <c r="C187" s="28">
        <v>2020</v>
      </c>
      <c r="D187" s="28">
        <v>2026</v>
      </c>
      <c r="E187" s="26" t="s">
        <v>22</v>
      </c>
      <c r="F187" s="19" t="s">
        <v>11</v>
      </c>
      <c r="G187" s="5">
        <f t="shared" si="170"/>
        <v>11429180.609999999</v>
      </c>
      <c r="H187" s="5">
        <f t="shared" ref="H187:M187" si="187">H188+H189</f>
        <v>0</v>
      </c>
      <c r="I187" s="5">
        <f t="shared" si="187"/>
        <v>0</v>
      </c>
      <c r="J187" s="5">
        <f t="shared" si="187"/>
        <v>2040816.33</v>
      </c>
      <c r="K187" s="5">
        <f t="shared" si="187"/>
        <v>6082030.6100000003</v>
      </c>
      <c r="L187" s="5">
        <f t="shared" si="187"/>
        <v>3306333.67</v>
      </c>
      <c r="M187" s="5">
        <f t="shared" si="187"/>
        <v>0</v>
      </c>
      <c r="N187" s="5">
        <f t="shared" ref="N187:O187" si="188">N188+N189</f>
        <v>0</v>
      </c>
      <c r="O187" s="5">
        <f t="shared" si="188"/>
        <v>0</v>
      </c>
      <c r="P187" s="26" t="s">
        <v>191</v>
      </c>
      <c r="Q187" s="79" t="s">
        <v>192</v>
      </c>
      <c r="R187" s="79">
        <v>2</v>
      </c>
      <c r="S187" s="79">
        <v>0</v>
      </c>
      <c r="T187" s="79">
        <v>0</v>
      </c>
      <c r="U187" s="79">
        <v>2</v>
      </c>
      <c r="V187" s="79">
        <v>0</v>
      </c>
      <c r="W187" s="79">
        <v>0</v>
      </c>
      <c r="X187" s="79">
        <v>0</v>
      </c>
      <c r="Y187" s="79">
        <v>0</v>
      </c>
      <c r="Z187" s="79">
        <v>0</v>
      </c>
      <c r="AA187" s="165"/>
    </row>
    <row r="188" spans="1:27" s="166" customFormat="1" ht="21" customHeight="1">
      <c r="A188" s="177"/>
      <c r="B188" s="32"/>
      <c r="C188" s="37"/>
      <c r="D188" s="37"/>
      <c r="E188" s="26"/>
      <c r="F188" s="19" t="s">
        <v>121</v>
      </c>
      <c r="G188" s="5">
        <f t="shared" si="170"/>
        <v>228583.61</v>
      </c>
      <c r="H188" s="5">
        <v>0</v>
      </c>
      <c r="I188" s="5">
        <v>0</v>
      </c>
      <c r="J188" s="5">
        <v>40816.33</v>
      </c>
      <c r="K188" s="5">
        <v>121640.61</v>
      </c>
      <c r="L188" s="5">
        <v>66126.67</v>
      </c>
      <c r="M188" s="5">
        <v>0</v>
      </c>
      <c r="N188" s="5">
        <v>0</v>
      </c>
      <c r="O188" s="5">
        <v>0</v>
      </c>
      <c r="P188" s="26"/>
      <c r="Q188" s="79"/>
      <c r="R188" s="79"/>
      <c r="S188" s="79"/>
      <c r="T188" s="79"/>
      <c r="U188" s="79"/>
      <c r="V188" s="79"/>
      <c r="W188" s="79"/>
      <c r="X188" s="79"/>
      <c r="Y188" s="79"/>
      <c r="Z188" s="79"/>
      <c r="AA188" s="165"/>
    </row>
    <row r="189" spans="1:27" s="166" customFormat="1" ht="43.5" customHeight="1">
      <c r="A189" s="178"/>
      <c r="B189" s="33"/>
      <c r="C189" s="75"/>
      <c r="D189" s="75"/>
      <c r="E189" s="26"/>
      <c r="F189" s="19" t="s">
        <v>122</v>
      </c>
      <c r="G189" s="5">
        <f t="shared" si="170"/>
        <v>11200597</v>
      </c>
      <c r="H189" s="5">
        <v>0</v>
      </c>
      <c r="I189" s="5">
        <v>0</v>
      </c>
      <c r="J189" s="5">
        <v>2000000</v>
      </c>
      <c r="K189" s="5">
        <v>5960390</v>
      </c>
      <c r="L189" s="5">
        <v>3240207</v>
      </c>
      <c r="M189" s="5">
        <v>0</v>
      </c>
      <c r="N189" s="5">
        <v>0</v>
      </c>
      <c r="O189" s="5">
        <v>0</v>
      </c>
      <c r="P189" s="26"/>
      <c r="Q189" s="79"/>
      <c r="R189" s="79"/>
      <c r="S189" s="79"/>
      <c r="T189" s="79"/>
      <c r="U189" s="79"/>
      <c r="V189" s="79"/>
      <c r="W189" s="79"/>
      <c r="X189" s="79"/>
      <c r="Y189" s="79"/>
      <c r="Z189" s="79"/>
      <c r="AA189" s="165"/>
    </row>
    <row r="190" spans="1:27" s="166" customFormat="1" ht="38.25" customHeight="1">
      <c r="A190" s="160" t="s">
        <v>174</v>
      </c>
      <c r="B190" s="161" t="s">
        <v>141</v>
      </c>
      <c r="C190" s="161">
        <v>2020</v>
      </c>
      <c r="D190" s="161">
        <v>2026</v>
      </c>
      <c r="E190" s="161" t="s">
        <v>120</v>
      </c>
      <c r="F190" s="162" t="s">
        <v>11</v>
      </c>
      <c r="G190" s="22">
        <f t="shared" si="170"/>
        <v>3793877.82</v>
      </c>
      <c r="H190" s="15">
        <f t="shared" ref="H190:M190" si="189">H191+H192</f>
        <v>1873332.22</v>
      </c>
      <c r="I190" s="169">
        <f>I191+I192</f>
        <v>0</v>
      </c>
      <c r="J190" s="15">
        <f t="shared" si="189"/>
        <v>0</v>
      </c>
      <c r="K190" s="15">
        <f t="shared" si="189"/>
        <v>0</v>
      </c>
      <c r="L190" s="15">
        <f t="shared" si="189"/>
        <v>1840545.5999999999</v>
      </c>
      <c r="M190" s="169">
        <f t="shared" si="189"/>
        <v>40000</v>
      </c>
      <c r="N190" s="169">
        <f t="shared" ref="N190:O190" si="190">N191+N192</f>
        <v>40000</v>
      </c>
      <c r="O190" s="169">
        <f t="shared" si="190"/>
        <v>40000</v>
      </c>
      <c r="P190" s="78" t="s">
        <v>48</v>
      </c>
      <c r="Q190" s="78" t="s">
        <v>48</v>
      </c>
      <c r="R190" s="78" t="s">
        <v>48</v>
      </c>
      <c r="S190" s="78" t="s">
        <v>48</v>
      </c>
      <c r="T190" s="78" t="s">
        <v>48</v>
      </c>
      <c r="U190" s="78" t="s">
        <v>48</v>
      </c>
      <c r="V190" s="78" t="s">
        <v>48</v>
      </c>
      <c r="W190" s="78" t="s">
        <v>48</v>
      </c>
      <c r="X190" s="78" t="s">
        <v>48</v>
      </c>
      <c r="Y190" s="87"/>
      <c r="Z190" s="87"/>
      <c r="AA190" s="165"/>
    </row>
    <row r="191" spans="1:27" s="166" customFormat="1" ht="29.25" customHeight="1">
      <c r="A191" s="167"/>
      <c r="B191" s="168"/>
      <c r="C191" s="168"/>
      <c r="D191" s="168"/>
      <c r="E191" s="168"/>
      <c r="F191" s="19" t="s">
        <v>121</v>
      </c>
      <c r="G191" s="22">
        <f t="shared" si="170"/>
        <v>154277.54999999999</v>
      </c>
      <c r="H191" s="15">
        <f t="shared" ref="H191:M191" si="191">H194</f>
        <v>37466.639999999999</v>
      </c>
      <c r="I191" s="169">
        <f t="shared" si="191"/>
        <v>0</v>
      </c>
      <c r="J191" s="15">
        <f t="shared" si="191"/>
        <v>0</v>
      </c>
      <c r="K191" s="15">
        <f t="shared" si="191"/>
        <v>0</v>
      </c>
      <c r="L191" s="15">
        <f>L194+L197</f>
        <v>36810.910000000003</v>
      </c>
      <c r="M191" s="15">
        <f t="shared" si="191"/>
        <v>40000</v>
      </c>
      <c r="N191" s="15">
        <f t="shared" ref="N191:O191" si="192">N194</f>
        <v>40000</v>
      </c>
      <c r="O191" s="15">
        <f t="shared" si="192"/>
        <v>40000</v>
      </c>
      <c r="P191" s="82"/>
      <c r="Q191" s="82"/>
      <c r="R191" s="82"/>
      <c r="S191" s="82"/>
      <c r="T191" s="82"/>
      <c r="U191" s="82"/>
      <c r="V191" s="82"/>
      <c r="W191" s="82"/>
      <c r="X191" s="82"/>
      <c r="Y191" s="87"/>
      <c r="Z191" s="87"/>
      <c r="AA191" s="165"/>
    </row>
    <row r="192" spans="1:27" s="166" customFormat="1" ht="24.75" customHeight="1">
      <c r="A192" s="172"/>
      <c r="B192" s="173"/>
      <c r="C192" s="173"/>
      <c r="D192" s="173"/>
      <c r="E192" s="173"/>
      <c r="F192" s="19" t="s">
        <v>122</v>
      </c>
      <c r="G192" s="22">
        <f t="shared" si="170"/>
        <v>3639600.27</v>
      </c>
      <c r="H192" s="15">
        <f t="shared" ref="H192:M192" si="193">H195</f>
        <v>1835865.58</v>
      </c>
      <c r="I192" s="169">
        <f t="shared" si="193"/>
        <v>0</v>
      </c>
      <c r="J192" s="15">
        <f t="shared" si="193"/>
        <v>0</v>
      </c>
      <c r="K192" s="15">
        <f t="shared" si="193"/>
        <v>0</v>
      </c>
      <c r="L192" s="15">
        <f>L195+L198</f>
        <v>1803734.69</v>
      </c>
      <c r="M192" s="15">
        <f t="shared" si="193"/>
        <v>0</v>
      </c>
      <c r="N192" s="15">
        <f t="shared" ref="N192:O192" si="194">N195</f>
        <v>0</v>
      </c>
      <c r="O192" s="15">
        <f t="shared" si="194"/>
        <v>0</v>
      </c>
      <c r="P192" s="84"/>
      <c r="Q192" s="84"/>
      <c r="R192" s="84"/>
      <c r="S192" s="84"/>
      <c r="T192" s="84"/>
      <c r="U192" s="84"/>
      <c r="V192" s="84"/>
      <c r="W192" s="84"/>
      <c r="X192" s="84"/>
      <c r="Y192" s="87"/>
      <c r="Z192" s="87"/>
      <c r="AA192" s="165"/>
    </row>
    <row r="193" spans="1:27" s="166" customFormat="1" ht="45" customHeight="1">
      <c r="A193" s="176" t="s">
        <v>175</v>
      </c>
      <c r="B193" s="64" t="s">
        <v>142</v>
      </c>
      <c r="C193" s="28">
        <v>2020</v>
      </c>
      <c r="D193" s="28">
        <v>2026</v>
      </c>
      <c r="E193" s="26" t="s">
        <v>22</v>
      </c>
      <c r="F193" s="19" t="s">
        <v>11</v>
      </c>
      <c r="G193" s="5">
        <f t="shared" si="170"/>
        <v>1953332.22</v>
      </c>
      <c r="H193" s="5">
        <f t="shared" ref="H193:M193" si="195">H194+H195</f>
        <v>1873332.22</v>
      </c>
      <c r="I193" s="5">
        <f t="shared" si="195"/>
        <v>0</v>
      </c>
      <c r="J193" s="5">
        <f t="shared" si="195"/>
        <v>0</v>
      </c>
      <c r="K193" s="5">
        <f t="shared" si="195"/>
        <v>0</v>
      </c>
      <c r="L193" s="5">
        <f t="shared" si="195"/>
        <v>0</v>
      </c>
      <c r="M193" s="5">
        <f t="shared" si="195"/>
        <v>40000</v>
      </c>
      <c r="N193" s="5">
        <f t="shared" ref="N193:O193" si="196">N194+N195</f>
        <v>40000</v>
      </c>
      <c r="O193" s="5">
        <f t="shared" si="196"/>
        <v>40000</v>
      </c>
      <c r="P193" s="28" t="s">
        <v>143</v>
      </c>
      <c r="Q193" s="78" t="s">
        <v>33</v>
      </c>
      <c r="R193" s="78" t="s">
        <v>9</v>
      </c>
      <c r="S193" s="78">
        <v>39</v>
      </c>
      <c r="T193" s="78">
        <v>40</v>
      </c>
      <c r="U193" s="86">
        <v>42</v>
      </c>
      <c r="V193" s="86">
        <v>43</v>
      </c>
      <c r="W193" s="86">
        <v>44</v>
      </c>
      <c r="X193" s="86">
        <v>45</v>
      </c>
      <c r="Y193" s="87"/>
      <c r="Z193" s="87"/>
      <c r="AA193" s="165"/>
    </row>
    <row r="194" spans="1:27" s="166" customFormat="1" ht="24" customHeight="1">
      <c r="A194" s="177"/>
      <c r="B194" s="37"/>
      <c r="C194" s="37"/>
      <c r="D194" s="37"/>
      <c r="E194" s="26"/>
      <c r="F194" s="19" t="s">
        <v>121</v>
      </c>
      <c r="G194" s="5">
        <f t="shared" si="170"/>
        <v>117466.64</v>
      </c>
      <c r="H194" s="5">
        <v>37466.639999999999</v>
      </c>
      <c r="I194" s="5">
        <v>0</v>
      </c>
      <c r="J194" s="5">
        <v>0</v>
      </c>
      <c r="K194" s="5">
        <v>0</v>
      </c>
      <c r="L194" s="5"/>
      <c r="M194" s="5">
        <v>40000</v>
      </c>
      <c r="N194" s="5">
        <v>40000</v>
      </c>
      <c r="O194" s="5">
        <v>40000</v>
      </c>
      <c r="P194" s="37"/>
      <c r="Q194" s="82"/>
      <c r="R194" s="82"/>
      <c r="S194" s="82"/>
      <c r="T194" s="82"/>
      <c r="U194" s="87"/>
      <c r="V194" s="87"/>
      <c r="W194" s="87"/>
      <c r="X194" s="87"/>
      <c r="Y194" s="87"/>
      <c r="Z194" s="87"/>
      <c r="AA194" s="165"/>
    </row>
    <row r="195" spans="1:27" s="166" customFormat="1" ht="30" customHeight="1">
      <c r="A195" s="178"/>
      <c r="B195" s="75"/>
      <c r="C195" s="75"/>
      <c r="D195" s="75"/>
      <c r="E195" s="26"/>
      <c r="F195" s="19" t="s">
        <v>122</v>
      </c>
      <c r="G195" s="5">
        <f t="shared" si="170"/>
        <v>1835865.58</v>
      </c>
      <c r="H195" s="5">
        <v>1835865.58</v>
      </c>
      <c r="I195" s="5">
        <v>0</v>
      </c>
      <c r="J195" s="5">
        <v>0</v>
      </c>
      <c r="K195" s="5">
        <v>0</v>
      </c>
      <c r="L195" s="5">
        <v>0</v>
      </c>
      <c r="M195" s="5">
        <v>0</v>
      </c>
      <c r="N195" s="5">
        <v>0</v>
      </c>
      <c r="O195" s="5">
        <v>0</v>
      </c>
      <c r="P195" s="75"/>
      <c r="Q195" s="84"/>
      <c r="R195" s="84"/>
      <c r="S195" s="84"/>
      <c r="T195" s="84"/>
      <c r="U195" s="89"/>
      <c r="V195" s="89"/>
      <c r="W195" s="89"/>
      <c r="X195" s="89"/>
      <c r="Y195" s="87"/>
      <c r="Z195" s="87"/>
      <c r="AA195" s="165"/>
    </row>
    <row r="196" spans="1:27" s="166" customFormat="1" ht="25.5" customHeight="1">
      <c r="A196" s="181"/>
      <c r="B196" s="64" t="s">
        <v>219</v>
      </c>
      <c r="C196" s="28">
        <v>2020</v>
      </c>
      <c r="D196" s="28">
        <v>2026</v>
      </c>
      <c r="E196" s="26" t="s">
        <v>22</v>
      </c>
      <c r="F196" s="19" t="s">
        <v>11</v>
      </c>
      <c r="G196" s="5"/>
      <c r="H196" s="5"/>
      <c r="I196" s="5"/>
      <c r="J196" s="5"/>
      <c r="K196" s="5"/>
      <c r="L196" s="5">
        <f>L197+L198</f>
        <v>1840545.5999999999</v>
      </c>
      <c r="M196" s="5"/>
      <c r="N196" s="5"/>
      <c r="O196" s="5"/>
      <c r="P196" s="31" t="s">
        <v>218</v>
      </c>
      <c r="Q196" s="78" t="s">
        <v>205</v>
      </c>
      <c r="R196" s="78" t="s">
        <v>9</v>
      </c>
      <c r="S196" s="78" t="s">
        <v>9</v>
      </c>
      <c r="T196" s="78" t="s">
        <v>9</v>
      </c>
      <c r="U196" s="78" t="s">
        <v>9</v>
      </c>
      <c r="V196" s="78" t="s">
        <v>9</v>
      </c>
      <c r="W196" s="78">
        <v>1</v>
      </c>
      <c r="X196" s="78"/>
      <c r="Y196" s="87"/>
      <c r="Z196" s="87"/>
      <c r="AA196" s="165"/>
    </row>
    <row r="197" spans="1:27" s="166" customFormat="1" ht="23.25" customHeight="1">
      <c r="A197" s="181"/>
      <c r="B197" s="37"/>
      <c r="C197" s="37"/>
      <c r="D197" s="37"/>
      <c r="E197" s="26"/>
      <c r="F197" s="19" t="s">
        <v>121</v>
      </c>
      <c r="G197" s="5"/>
      <c r="H197" s="5"/>
      <c r="I197" s="5"/>
      <c r="J197" s="5"/>
      <c r="K197" s="5"/>
      <c r="L197" s="5">
        <v>36810.910000000003</v>
      </c>
      <c r="M197" s="5"/>
      <c r="N197" s="5"/>
      <c r="O197" s="5"/>
      <c r="P197" s="32"/>
      <c r="Q197" s="82"/>
      <c r="R197" s="82"/>
      <c r="S197" s="82"/>
      <c r="T197" s="82"/>
      <c r="U197" s="82"/>
      <c r="V197" s="82"/>
      <c r="W197" s="82"/>
      <c r="X197" s="82"/>
      <c r="Y197" s="87"/>
      <c r="Z197" s="87"/>
      <c r="AA197" s="165"/>
    </row>
    <row r="198" spans="1:27" s="166" customFormat="1" ht="23.25" customHeight="1">
      <c r="A198" s="181"/>
      <c r="B198" s="75"/>
      <c r="C198" s="75"/>
      <c r="D198" s="75"/>
      <c r="E198" s="26"/>
      <c r="F198" s="19" t="s">
        <v>122</v>
      </c>
      <c r="G198" s="5"/>
      <c r="H198" s="5"/>
      <c r="I198" s="5"/>
      <c r="J198" s="5"/>
      <c r="K198" s="5"/>
      <c r="L198" s="5">
        <v>1803734.69</v>
      </c>
      <c r="M198" s="5"/>
      <c r="N198" s="5"/>
      <c r="O198" s="5"/>
      <c r="P198" s="33"/>
      <c r="Q198" s="84"/>
      <c r="R198" s="84"/>
      <c r="S198" s="84"/>
      <c r="T198" s="84"/>
      <c r="U198" s="84"/>
      <c r="V198" s="84"/>
      <c r="W198" s="84"/>
      <c r="X198" s="84"/>
      <c r="Y198" s="87"/>
      <c r="Z198" s="87"/>
      <c r="AA198" s="165"/>
    </row>
    <row r="199" spans="1:27" s="166" customFormat="1" ht="42" customHeight="1">
      <c r="A199" s="176" t="s">
        <v>176</v>
      </c>
      <c r="B199" s="28" t="s">
        <v>146</v>
      </c>
      <c r="C199" s="28">
        <v>2020</v>
      </c>
      <c r="D199" s="28">
        <v>2026</v>
      </c>
      <c r="E199" s="28" t="s">
        <v>22</v>
      </c>
      <c r="F199" s="76" t="s">
        <v>11</v>
      </c>
      <c r="G199" s="5">
        <f t="shared" ref="G199:G207" si="197">SUM(H199:N199)</f>
        <v>15043227.620000001</v>
      </c>
      <c r="H199" s="5">
        <f t="shared" ref="H199:M199" si="198">H200+H201</f>
        <v>3061224.57</v>
      </c>
      <c r="I199" s="5">
        <f t="shared" si="198"/>
        <v>510204.08</v>
      </c>
      <c r="J199" s="5">
        <f t="shared" si="198"/>
        <v>3308533.67</v>
      </c>
      <c r="K199" s="5">
        <f t="shared" si="198"/>
        <v>4081632.65</v>
      </c>
      <c r="L199" s="5">
        <f t="shared" si="198"/>
        <v>4081632.65</v>
      </c>
      <c r="M199" s="5">
        <f t="shared" si="198"/>
        <v>0</v>
      </c>
      <c r="N199" s="5">
        <f t="shared" ref="N199:O199" si="199">N200+N201</f>
        <v>0</v>
      </c>
      <c r="O199" s="5">
        <f t="shared" si="199"/>
        <v>0</v>
      </c>
      <c r="P199" s="28" t="s">
        <v>9</v>
      </c>
      <c r="Q199" s="78" t="s">
        <v>9</v>
      </c>
      <c r="R199" s="78" t="s">
        <v>9</v>
      </c>
      <c r="S199" s="78" t="s">
        <v>9</v>
      </c>
      <c r="T199" s="78" t="s">
        <v>9</v>
      </c>
      <c r="U199" s="78" t="s">
        <v>9</v>
      </c>
      <c r="V199" s="78" t="s">
        <v>9</v>
      </c>
      <c r="W199" s="78" t="s">
        <v>9</v>
      </c>
      <c r="X199" s="78" t="s">
        <v>9</v>
      </c>
      <c r="Y199" s="87" t="s">
        <v>9</v>
      </c>
      <c r="Z199" s="87"/>
      <c r="AA199" s="165"/>
    </row>
    <row r="200" spans="1:27" s="166" customFormat="1" ht="33" customHeight="1">
      <c r="A200" s="177"/>
      <c r="B200" s="37"/>
      <c r="C200" s="37"/>
      <c r="D200" s="37"/>
      <c r="E200" s="37"/>
      <c r="F200" s="76" t="s">
        <v>121</v>
      </c>
      <c r="G200" s="5">
        <f t="shared" si="197"/>
        <v>300864.62</v>
      </c>
      <c r="H200" s="5">
        <f t="shared" ref="H200:M200" si="200">H203</f>
        <v>61224.57</v>
      </c>
      <c r="I200" s="5">
        <f t="shared" si="200"/>
        <v>10204.08</v>
      </c>
      <c r="J200" s="5">
        <f t="shared" si="200"/>
        <v>66170.67</v>
      </c>
      <c r="K200" s="5">
        <f t="shared" si="200"/>
        <v>81632.649999999994</v>
      </c>
      <c r="L200" s="5">
        <f t="shared" si="200"/>
        <v>81632.649999999994</v>
      </c>
      <c r="M200" s="5">
        <f t="shared" si="200"/>
        <v>0</v>
      </c>
      <c r="N200" s="5">
        <f t="shared" ref="N200:O200" si="201">N203</f>
        <v>0</v>
      </c>
      <c r="O200" s="5">
        <f t="shared" si="201"/>
        <v>0</v>
      </c>
      <c r="P200" s="37"/>
      <c r="Q200" s="82"/>
      <c r="R200" s="82"/>
      <c r="S200" s="82"/>
      <c r="T200" s="82"/>
      <c r="U200" s="82"/>
      <c r="V200" s="82"/>
      <c r="W200" s="82"/>
      <c r="X200" s="82"/>
      <c r="Y200" s="87"/>
      <c r="Z200" s="87"/>
      <c r="AA200" s="165"/>
    </row>
    <row r="201" spans="1:27" s="166" customFormat="1" ht="25.5" customHeight="1">
      <c r="A201" s="177"/>
      <c r="B201" s="37"/>
      <c r="C201" s="37"/>
      <c r="D201" s="37"/>
      <c r="E201" s="37"/>
      <c r="F201" s="76" t="s">
        <v>122</v>
      </c>
      <c r="G201" s="5">
        <f t="shared" si="197"/>
        <v>14742363</v>
      </c>
      <c r="H201" s="5">
        <f t="shared" ref="H201:M201" si="202">H204</f>
        <v>3000000</v>
      </c>
      <c r="I201" s="5">
        <f t="shared" si="202"/>
        <v>500000</v>
      </c>
      <c r="J201" s="5">
        <f t="shared" si="202"/>
        <v>3242363</v>
      </c>
      <c r="K201" s="5">
        <f t="shared" si="202"/>
        <v>4000000</v>
      </c>
      <c r="L201" s="5">
        <f t="shared" si="202"/>
        <v>4000000</v>
      </c>
      <c r="M201" s="5">
        <f t="shared" si="202"/>
        <v>0</v>
      </c>
      <c r="N201" s="5">
        <f t="shared" ref="N201:O201" si="203">N204</f>
        <v>0</v>
      </c>
      <c r="O201" s="5">
        <f t="shared" si="203"/>
        <v>0</v>
      </c>
      <c r="P201" s="37"/>
      <c r="Q201" s="82"/>
      <c r="R201" s="82"/>
      <c r="S201" s="82"/>
      <c r="T201" s="82"/>
      <c r="U201" s="82"/>
      <c r="V201" s="82"/>
      <c r="W201" s="82"/>
      <c r="X201" s="82"/>
      <c r="Y201" s="87"/>
      <c r="Z201" s="87"/>
      <c r="AA201" s="165"/>
    </row>
    <row r="202" spans="1:27" s="166" customFormat="1" ht="55.5" customHeight="1">
      <c r="A202" s="98" t="s">
        <v>177</v>
      </c>
      <c r="B202" s="26" t="s">
        <v>148</v>
      </c>
      <c r="C202" s="26">
        <v>2020</v>
      </c>
      <c r="D202" s="26">
        <v>2026</v>
      </c>
      <c r="E202" s="26" t="s">
        <v>22</v>
      </c>
      <c r="F202" s="76" t="s">
        <v>11</v>
      </c>
      <c r="G202" s="5">
        <f t="shared" si="197"/>
        <v>15043227.620000001</v>
      </c>
      <c r="H202" s="5">
        <f t="shared" ref="H202:M202" si="204">H203+H204</f>
        <v>3061224.57</v>
      </c>
      <c r="I202" s="5">
        <f t="shared" si="204"/>
        <v>510204.08</v>
      </c>
      <c r="J202" s="5">
        <f t="shared" si="204"/>
        <v>3308533.67</v>
      </c>
      <c r="K202" s="5">
        <f t="shared" si="204"/>
        <v>4081632.65</v>
      </c>
      <c r="L202" s="5">
        <f t="shared" si="204"/>
        <v>4081632.65</v>
      </c>
      <c r="M202" s="5">
        <f t="shared" si="204"/>
        <v>0</v>
      </c>
      <c r="N202" s="5">
        <f t="shared" ref="N202:O202" si="205">N203+N204</f>
        <v>0</v>
      </c>
      <c r="O202" s="5">
        <f t="shared" si="205"/>
        <v>0</v>
      </c>
      <c r="P202" s="37" t="s">
        <v>9</v>
      </c>
      <c r="Q202" s="82" t="s">
        <v>9</v>
      </c>
      <c r="R202" s="82" t="s">
        <v>9</v>
      </c>
      <c r="S202" s="82" t="s">
        <v>9</v>
      </c>
      <c r="T202" s="82" t="s">
        <v>9</v>
      </c>
      <c r="U202" s="82" t="s">
        <v>9</v>
      </c>
      <c r="V202" s="82" t="s">
        <v>9</v>
      </c>
      <c r="W202" s="82" t="s">
        <v>9</v>
      </c>
      <c r="X202" s="82" t="s">
        <v>9</v>
      </c>
      <c r="Y202" s="87" t="s">
        <v>9</v>
      </c>
      <c r="Z202" s="87"/>
      <c r="AA202" s="165"/>
    </row>
    <row r="203" spans="1:27" s="166" customFormat="1" ht="36" customHeight="1">
      <c r="A203" s="98"/>
      <c r="B203" s="26"/>
      <c r="C203" s="26"/>
      <c r="D203" s="26"/>
      <c r="E203" s="26"/>
      <c r="F203" s="76" t="s">
        <v>121</v>
      </c>
      <c r="G203" s="5">
        <f t="shared" si="197"/>
        <v>300864.62</v>
      </c>
      <c r="H203" s="5">
        <f>H206</f>
        <v>61224.57</v>
      </c>
      <c r="I203" s="5">
        <f>I206</f>
        <v>10204.08</v>
      </c>
      <c r="J203" s="5">
        <f t="shared" ref="J203:M204" si="206">J206+J209</f>
        <v>66170.67</v>
      </c>
      <c r="K203" s="5">
        <f t="shared" si="206"/>
        <v>81632.649999999994</v>
      </c>
      <c r="L203" s="5">
        <f t="shared" si="206"/>
        <v>81632.649999999994</v>
      </c>
      <c r="M203" s="5">
        <f t="shared" si="206"/>
        <v>0</v>
      </c>
      <c r="N203" s="5">
        <f t="shared" ref="N203:O203" si="207">N206+N209</f>
        <v>0</v>
      </c>
      <c r="O203" s="5">
        <f t="shared" si="207"/>
        <v>0</v>
      </c>
      <c r="P203" s="37"/>
      <c r="Q203" s="82"/>
      <c r="R203" s="82"/>
      <c r="S203" s="82"/>
      <c r="T203" s="82"/>
      <c r="U203" s="82"/>
      <c r="V203" s="82"/>
      <c r="W203" s="82"/>
      <c r="X203" s="82"/>
      <c r="Y203" s="87"/>
      <c r="Z203" s="87"/>
      <c r="AA203" s="165"/>
    </row>
    <row r="204" spans="1:27" s="166" customFormat="1" ht="30.75" customHeight="1">
      <c r="A204" s="98"/>
      <c r="B204" s="26"/>
      <c r="C204" s="26"/>
      <c r="D204" s="26"/>
      <c r="E204" s="26"/>
      <c r="F204" s="76" t="s">
        <v>122</v>
      </c>
      <c r="G204" s="5">
        <f t="shared" si="197"/>
        <v>14742363</v>
      </c>
      <c r="H204" s="5">
        <f>H207</f>
        <v>3000000</v>
      </c>
      <c r="I204" s="5">
        <f>I207</f>
        <v>500000</v>
      </c>
      <c r="J204" s="5">
        <f t="shared" si="206"/>
        <v>3242363</v>
      </c>
      <c r="K204" s="5">
        <f t="shared" si="206"/>
        <v>4000000</v>
      </c>
      <c r="L204" s="5">
        <f t="shared" si="206"/>
        <v>4000000</v>
      </c>
      <c r="M204" s="5">
        <f t="shared" si="206"/>
        <v>0</v>
      </c>
      <c r="N204" s="5">
        <f t="shared" ref="N204:O204" si="208">N207+N210</f>
        <v>0</v>
      </c>
      <c r="O204" s="5">
        <f t="shared" si="208"/>
        <v>0</v>
      </c>
      <c r="P204" s="37"/>
      <c r="Q204" s="82"/>
      <c r="R204" s="82"/>
      <c r="S204" s="82"/>
      <c r="T204" s="82"/>
      <c r="U204" s="82"/>
      <c r="V204" s="82"/>
      <c r="W204" s="82"/>
      <c r="X204" s="82"/>
      <c r="Y204" s="87"/>
      <c r="Z204" s="87"/>
      <c r="AA204" s="165"/>
    </row>
    <row r="205" spans="1:27" s="166" customFormat="1" ht="37.5" customHeight="1">
      <c r="A205" s="98" t="s">
        <v>178</v>
      </c>
      <c r="B205" s="26" t="s">
        <v>151</v>
      </c>
      <c r="C205" s="26">
        <v>2020</v>
      </c>
      <c r="D205" s="26">
        <v>2026</v>
      </c>
      <c r="E205" s="26" t="s">
        <v>22</v>
      </c>
      <c r="F205" s="76" t="s">
        <v>11</v>
      </c>
      <c r="G205" s="5">
        <f t="shared" si="197"/>
        <v>13798329.66</v>
      </c>
      <c r="H205" s="5">
        <f t="shared" ref="H205:M205" si="209">H206+H207</f>
        <v>3061224.57</v>
      </c>
      <c r="I205" s="5">
        <f t="shared" si="209"/>
        <v>510204.08</v>
      </c>
      <c r="J205" s="5">
        <f t="shared" si="209"/>
        <v>2063635.71</v>
      </c>
      <c r="K205" s="5">
        <f t="shared" si="209"/>
        <v>4081632.65</v>
      </c>
      <c r="L205" s="5">
        <f t="shared" si="209"/>
        <v>4081632.65</v>
      </c>
      <c r="M205" s="5">
        <f t="shared" si="209"/>
        <v>0</v>
      </c>
      <c r="N205" s="5">
        <f t="shared" ref="N205:O205" si="210">N206+N207</f>
        <v>0</v>
      </c>
      <c r="O205" s="5">
        <f t="shared" si="210"/>
        <v>0</v>
      </c>
      <c r="P205" s="16" t="s">
        <v>152</v>
      </c>
      <c r="Q205" s="111" t="s">
        <v>153</v>
      </c>
      <c r="R205" s="111">
        <v>1</v>
      </c>
      <c r="S205" s="111">
        <v>1</v>
      </c>
      <c r="T205" s="111">
        <v>1</v>
      </c>
      <c r="U205" s="111">
        <v>1</v>
      </c>
      <c r="V205" s="111">
        <v>1</v>
      </c>
      <c r="W205" s="111">
        <v>1</v>
      </c>
      <c r="X205" s="111">
        <v>1</v>
      </c>
      <c r="Y205" s="87"/>
      <c r="Z205" s="87"/>
      <c r="AA205" s="165"/>
    </row>
    <row r="206" spans="1:27" s="166" customFormat="1" ht="43.5" customHeight="1">
      <c r="A206" s="98"/>
      <c r="B206" s="26"/>
      <c r="C206" s="26"/>
      <c r="D206" s="26"/>
      <c r="E206" s="26"/>
      <c r="F206" s="76" t="s">
        <v>121</v>
      </c>
      <c r="G206" s="5">
        <f t="shared" si="197"/>
        <v>275966.65999999997</v>
      </c>
      <c r="H206" s="5">
        <v>61224.57</v>
      </c>
      <c r="I206" s="5">
        <v>10204.08</v>
      </c>
      <c r="J206" s="5">
        <v>41272.71</v>
      </c>
      <c r="K206" s="5">
        <v>81632.649999999994</v>
      </c>
      <c r="L206" s="5">
        <v>81632.649999999994</v>
      </c>
      <c r="M206" s="5">
        <v>0</v>
      </c>
      <c r="N206" s="5">
        <v>0</v>
      </c>
      <c r="O206" s="5">
        <v>0</v>
      </c>
      <c r="P206" s="37" t="s">
        <v>180</v>
      </c>
      <c r="Q206" s="82" t="s">
        <v>13</v>
      </c>
      <c r="R206" s="82"/>
      <c r="S206" s="82"/>
      <c r="T206" s="82">
        <v>100</v>
      </c>
      <c r="U206" s="82">
        <v>100</v>
      </c>
      <c r="V206" s="82">
        <v>100</v>
      </c>
      <c r="W206" s="82">
        <v>100</v>
      </c>
      <c r="X206" s="82">
        <v>100</v>
      </c>
      <c r="Y206" s="87"/>
      <c r="Z206" s="87"/>
      <c r="AA206" s="165"/>
    </row>
    <row r="207" spans="1:27" s="166" customFormat="1" ht="36" customHeight="1">
      <c r="A207" s="98"/>
      <c r="B207" s="26"/>
      <c r="C207" s="26"/>
      <c r="D207" s="26"/>
      <c r="E207" s="26"/>
      <c r="F207" s="76" t="s">
        <v>122</v>
      </c>
      <c r="G207" s="5">
        <f t="shared" si="197"/>
        <v>13522363</v>
      </c>
      <c r="H207" s="5">
        <v>3000000</v>
      </c>
      <c r="I207" s="5">
        <v>500000</v>
      </c>
      <c r="J207" s="5">
        <v>2022363</v>
      </c>
      <c r="K207" s="5">
        <v>4000000</v>
      </c>
      <c r="L207" s="5">
        <v>4000000</v>
      </c>
      <c r="M207" s="5">
        <v>0</v>
      </c>
      <c r="N207" s="5">
        <v>0</v>
      </c>
      <c r="O207" s="5">
        <v>0</v>
      </c>
      <c r="P207" s="75"/>
      <c r="Q207" s="82"/>
      <c r="R207" s="82"/>
      <c r="S207" s="82"/>
      <c r="T207" s="82"/>
      <c r="U207" s="82"/>
      <c r="V207" s="82"/>
      <c r="W207" s="82"/>
      <c r="X207" s="82"/>
      <c r="Y207" s="87"/>
      <c r="Z207" s="87"/>
      <c r="AA207" s="165"/>
    </row>
    <row r="208" spans="1:27" s="166" customFormat="1" ht="36" customHeight="1">
      <c r="A208" s="176" t="s">
        <v>186</v>
      </c>
      <c r="B208" s="28" t="s">
        <v>187</v>
      </c>
      <c r="C208" s="28">
        <v>2020</v>
      </c>
      <c r="D208" s="28">
        <v>2026</v>
      </c>
      <c r="E208" s="26" t="s">
        <v>22</v>
      </c>
      <c r="F208" s="76" t="s">
        <v>11</v>
      </c>
      <c r="G208" s="5">
        <f t="shared" ref="G208:G210" si="211">SUM(H208:N208)</f>
        <v>1244897.96</v>
      </c>
      <c r="H208" s="5">
        <v>0</v>
      </c>
      <c r="I208" s="5">
        <v>0</v>
      </c>
      <c r="J208" s="5">
        <f>J209+J210</f>
        <v>1244897.96</v>
      </c>
      <c r="K208" s="5">
        <f>K209+K210</f>
        <v>0</v>
      </c>
      <c r="L208" s="5">
        <f>L209+L210</f>
        <v>0</v>
      </c>
      <c r="M208" s="5">
        <f>M209+M210</f>
        <v>0</v>
      </c>
      <c r="N208" s="5">
        <f t="shared" ref="N208:O208" si="212">N209+N210</f>
        <v>0</v>
      </c>
      <c r="O208" s="5">
        <f t="shared" si="212"/>
        <v>0</v>
      </c>
      <c r="P208" s="37" t="s">
        <v>188</v>
      </c>
      <c r="Q208" s="82" t="s">
        <v>13</v>
      </c>
      <c r="R208" s="82"/>
      <c r="S208" s="82"/>
      <c r="T208" s="82">
        <v>100</v>
      </c>
      <c r="U208" s="82">
        <v>100</v>
      </c>
      <c r="V208" s="82">
        <v>100</v>
      </c>
      <c r="W208" s="82">
        <v>100</v>
      </c>
      <c r="X208" s="82">
        <v>100</v>
      </c>
      <c r="Y208" s="87"/>
      <c r="Z208" s="87"/>
      <c r="AA208" s="165"/>
    </row>
    <row r="209" spans="1:27" s="166" customFormat="1" ht="36" customHeight="1">
      <c r="A209" s="177"/>
      <c r="B209" s="37"/>
      <c r="C209" s="37"/>
      <c r="D209" s="37"/>
      <c r="E209" s="26"/>
      <c r="F209" s="76" t="s">
        <v>121</v>
      </c>
      <c r="G209" s="5">
        <f t="shared" si="211"/>
        <v>24897.96</v>
      </c>
      <c r="H209" s="5">
        <v>0</v>
      </c>
      <c r="I209" s="5">
        <v>0</v>
      </c>
      <c r="J209" s="5">
        <v>24897.96</v>
      </c>
      <c r="K209" s="5">
        <v>0</v>
      </c>
      <c r="L209" s="5">
        <v>0</v>
      </c>
      <c r="M209" s="5">
        <v>0</v>
      </c>
      <c r="N209" s="5">
        <v>0</v>
      </c>
      <c r="O209" s="5">
        <v>0</v>
      </c>
      <c r="P209" s="37"/>
      <c r="Q209" s="82"/>
      <c r="R209" s="82"/>
      <c r="S209" s="82"/>
      <c r="T209" s="82"/>
      <c r="U209" s="82"/>
      <c r="V209" s="82"/>
      <c r="W209" s="82"/>
      <c r="X209" s="82"/>
      <c r="Y209" s="87"/>
      <c r="Z209" s="87"/>
      <c r="AA209" s="165"/>
    </row>
    <row r="210" spans="1:27" s="166" customFormat="1" ht="36" customHeight="1">
      <c r="A210" s="178"/>
      <c r="B210" s="75"/>
      <c r="C210" s="75"/>
      <c r="D210" s="75"/>
      <c r="E210" s="26"/>
      <c r="F210" s="76" t="s">
        <v>122</v>
      </c>
      <c r="G210" s="5">
        <f t="shared" si="211"/>
        <v>1220000</v>
      </c>
      <c r="H210" s="5">
        <v>0</v>
      </c>
      <c r="I210" s="5">
        <v>0</v>
      </c>
      <c r="J210" s="5">
        <v>1220000</v>
      </c>
      <c r="K210" s="5">
        <v>0</v>
      </c>
      <c r="L210" s="5">
        <v>0</v>
      </c>
      <c r="M210" s="5">
        <v>0</v>
      </c>
      <c r="N210" s="5">
        <v>0</v>
      </c>
      <c r="O210" s="5">
        <v>0</v>
      </c>
      <c r="P210" s="75"/>
      <c r="Q210" s="82"/>
      <c r="R210" s="82"/>
      <c r="S210" s="82"/>
      <c r="T210" s="87"/>
      <c r="U210" s="87"/>
      <c r="V210" s="87"/>
      <c r="W210" s="87"/>
      <c r="X210" s="87"/>
      <c r="Y210" s="87"/>
      <c r="Z210" s="87"/>
      <c r="AA210" s="165"/>
    </row>
    <row r="211" spans="1:27" s="166" customFormat="1" ht="29.25" customHeight="1">
      <c r="A211" s="176"/>
      <c r="B211" s="38" t="s">
        <v>64</v>
      </c>
      <c r="C211" s="26">
        <v>2020</v>
      </c>
      <c r="D211" s="26">
        <v>2026</v>
      </c>
      <c r="E211" s="28"/>
      <c r="F211" s="76" t="s">
        <v>11</v>
      </c>
      <c r="G211" s="5">
        <f t="shared" ref="G211:G216" si="213">SUM(H211:N211)</f>
        <v>57884766.25999999</v>
      </c>
      <c r="H211" s="5">
        <f t="shared" ref="H211:M211" si="214">H212+H213</f>
        <v>16156869.15</v>
      </c>
      <c r="I211" s="5">
        <f t="shared" si="214"/>
        <v>11694466.57</v>
      </c>
      <c r="J211" s="5">
        <f t="shared" si="214"/>
        <v>6811123.2699999996</v>
      </c>
      <c r="K211" s="5">
        <f t="shared" si="214"/>
        <v>10530948.970000001</v>
      </c>
      <c r="L211" s="5">
        <f t="shared" si="214"/>
        <v>12611358.299999999</v>
      </c>
      <c r="M211" s="5">
        <f t="shared" si="214"/>
        <v>40000</v>
      </c>
      <c r="N211" s="5">
        <f t="shared" ref="N211:O211" si="215">N212+N213</f>
        <v>40000</v>
      </c>
      <c r="O211" s="5">
        <f t="shared" si="215"/>
        <v>40004</v>
      </c>
      <c r="P211" s="17"/>
      <c r="Q211" s="87"/>
      <c r="R211" s="87"/>
      <c r="S211" s="87"/>
      <c r="T211" s="87"/>
      <c r="U211" s="87"/>
      <c r="V211" s="87"/>
      <c r="W211" s="87"/>
      <c r="X211" s="87"/>
      <c r="Y211" s="87"/>
      <c r="Z211" s="87"/>
      <c r="AA211" s="165"/>
    </row>
    <row r="212" spans="1:27" s="166" customFormat="1" ht="16.5" customHeight="1">
      <c r="A212" s="177"/>
      <c r="B212" s="32"/>
      <c r="C212" s="26"/>
      <c r="D212" s="26"/>
      <c r="E212" s="37"/>
      <c r="F212" s="76" t="s">
        <v>121</v>
      </c>
      <c r="G212" s="5">
        <f t="shared" si="213"/>
        <v>9778609.6500000004</v>
      </c>
      <c r="H212" s="5">
        <f t="shared" ref="H212:M213" si="216">H155+H173+H200</f>
        <v>3883496.23</v>
      </c>
      <c r="I212" s="5">
        <f t="shared" si="216"/>
        <v>2516887.5699999998</v>
      </c>
      <c r="J212" s="5">
        <f t="shared" si="216"/>
        <v>275250.27</v>
      </c>
      <c r="K212" s="5">
        <f t="shared" si="216"/>
        <v>208558.97</v>
      </c>
      <c r="L212" s="5">
        <f>L155+L173+L200</f>
        <v>2814416.61</v>
      </c>
      <c r="M212" s="5">
        <f t="shared" si="216"/>
        <v>40000</v>
      </c>
      <c r="N212" s="5">
        <f t="shared" ref="N212:O212" si="217">N155+N173+N200</f>
        <v>40000</v>
      </c>
      <c r="O212" s="5">
        <f t="shared" si="217"/>
        <v>40004</v>
      </c>
      <c r="P212" s="17"/>
      <c r="Q212" s="87"/>
      <c r="R212" s="87"/>
      <c r="S212" s="87"/>
      <c r="T212" s="87"/>
      <c r="U212" s="87"/>
      <c r="V212" s="87"/>
      <c r="W212" s="87"/>
      <c r="X212" s="87"/>
      <c r="Y212" s="87"/>
      <c r="Z212" s="87"/>
      <c r="AA212" s="165"/>
    </row>
    <row r="213" spans="1:27" s="166" customFormat="1" ht="19.5" customHeight="1">
      <c r="A213" s="178"/>
      <c r="B213" s="33"/>
      <c r="C213" s="26"/>
      <c r="D213" s="26"/>
      <c r="E213" s="37"/>
      <c r="F213" s="19" t="s">
        <v>122</v>
      </c>
      <c r="G213" s="5">
        <f t="shared" si="213"/>
        <v>48106156.609999999</v>
      </c>
      <c r="H213" s="5">
        <f t="shared" si="216"/>
        <v>12273372.92</v>
      </c>
      <c r="I213" s="5">
        <f t="shared" si="216"/>
        <v>9177579</v>
      </c>
      <c r="J213" s="5">
        <f t="shared" si="216"/>
        <v>6535873</v>
      </c>
      <c r="K213" s="5">
        <f t="shared" si="216"/>
        <v>10322390</v>
      </c>
      <c r="L213" s="5">
        <f>L156+L174+L201</f>
        <v>9796941.6899999995</v>
      </c>
      <c r="M213" s="5">
        <f t="shared" si="216"/>
        <v>0</v>
      </c>
      <c r="N213" s="5">
        <f t="shared" ref="N213:O213" si="218">N156+N174+N201</f>
        <v>0</v>
      </c>
      <c r="O213" s="5">
        <f t="shared" si="218"/>
        <v>0</v>
      </c>
      <c r="P213" s="17"/>
      <c r="Q213" s="87"/>
      <c r="R213" s="87"/>
      <c r="S213" s="87"/>
      <c r="T213" s="87"/>
      <c r="U213" s="87"/>
      <c r="V213" s="87"/>
      <c r="W213" s="87"/>
      <c r="X213" s="87"/>
      <c r="Y213" s="87"/>
      <c r="Z213" s="87"/>
      <c r="AA213" s="165"/>
    </row>
    <row r="214" spans="1:27" s="45" customFormat="1" ht="25.5">
      <c r="A214" s="182"/>
      <c r="B214" s="183" t="s">
        <v>65</v>
      </c>
      <c r="C214" s="117">
        <v>2020</v>
      </c>
      <c r="D214" s="117">
        <v>2026</v>
      </c>
      <c r="E214" s="28"/>
      <c r="F214" s="184" t="s">
        <v>11</v>
      </c>
      <c r="G214" s="185">
        <f t="shared" si="213"/>
        <v>3482805425.8500004</v>
      </c>
      <c r="H214" s="185">
        <f t="shared" ref="H214:M214" si="219">H215+H216</f>
        <v>411506411.91000003</v>
      </c>
      <c r="I214" s="185">
        <f t="shared" si="219"/>
        <v>458797180.46999997</v>
      </c>
      <c r="J214" s="185">
        <f t="shared" si="219"/>
        <v>523886598.77999997</v>
      </c>
      <c r="K214" s="185">
        <f t="shared" si="219"/>
        <v>583200541.74000001</v>
      </c>
      <c r="L214" s="185">
        <f>L215+L216</f>
        <v>599783926.35000002</v>
      </c>
      <c r="M214" s="185">
        <f t="shared" si="219"/>
        <v>457189391.75999999</v>
      </c>
      <c r="N214" s="185">
        <f t="shared" ref="N214:O214" si="220">N215+N216</f>
        <v>448441374.84000003</v>
      </c>
      <c r="O214" s="185">
        <f t="shared" si="220"/>
        <v>40004</v>
      </c>
      <c r="P214" s="186"/>
      <c r="Q214" s="186"/>
      <c r="R214" s="186"/>
      <c r="S214" s="186"/>
      <c r="T214" s="186"/>
      <c r="U214" s="186"/>
      <c r="V214" s="186"/>
      <c r="W214" s="186"/>
      <c r="X214" s="186"/>
      <c r="Y214" s="186"/>
      <c r="Z214" s="186"/>
    </row>
    <row r="215" spans="1:27" s="45" customFormat="1" ht="12.75">
      <c r="A215" s="187"/>
      <c r="B215" s="183"/>
      <c r="C215" s="117"/>
      <c r="D215" s="117"/>
      <c r="E215" s="37"/>
      <c r="F215" s="129" t="s">
        <v>121</v>
      </c>
      <c r="G215" s="185">
        <f t="shared" si="213"/>
        <v>901715761.22000003</v>
      </c>
      <c r="H215" s="185">
        <f t="shared" ref="H215:M215" si="221">SUM(H125+H149+H212)</f>
        <v>112094429.17</v>
      </c>
      <c r="I215" s="185">
        <f t="shared" si="221"/>
        <v>125767181.27999999</v>
      </c>
      <c r="J215" s="185">
        <f t="shared" si="221"/>
        <v>130826961.33</v>
      </c>
      <c r="K215" s="185">
        <f t="shared" si="221"/>
        <v>147507265.54000002</v>
      </c>
      <c r="L215" s="185">
        <f t="shared" si="221"/>
        <v>146262035.90000004</v>
      </c>
      <c r="M215" s="185">
        <f t="shared" si="221"/>
        <v>115128968</v>
      </c>
      <c r="N215" s="185">
        <f t="shared" ref="N215:O215" si="222">SUM(N125+N149+N212)</f>
        <v>124128920</v>
      </c>
      <c r="O215" s="185">
        <f t="shared" si="222"/>
        <v>40004</v>
      </c>
      <c r="P215" s="186"/>
      <c r="Q215" s="186"/>
      <c r="R215" s="186"/>
      <c r="S215" s="186"/>
      <c r="T215" s="186"/>
      <c r="U215" s="186"/>
      <c r="V215" s="186"/>
      <c r="W215" s="186"/>
      <c r="X215" s="186"/>
      <c r="Y215" s="186"/>
      <c r="Z215" s="186"/>
    </row>
    <row r="216" spans="1:27" s="45" customFormat="1" ht="12.75">
      <c r="A216" s="187"/>
      <c r="B216" s="188"/>
      <c r="C216" s="119"/>
      <c r="D216" s="119"/>
      <c r="E216" s="75"/>
      <c r="F216" s="129" t="s">
        <v>122</v>
      </c>
      <c r="G216" s="185">
        <f t="shared" si="213"/>
        <v>2581089664.6300001</v>
      </c>
      <c r="H216" s="185">
        <f>SUM(H126+H150+H213)</f>
        <v>299411982.74000001</v>
      </c>
      <c r="I216" s="185">
        <f>SUM(I126+I150+I213)</f>
        <v>333029999.19</v>
      </c>
      <c r="J216" s="185">
        <f>SUM(J126+J150+J213)</f>
        <v>393059637.44999999</v>
      </c>
      <c r="K216" s="185">
        <f>SUM(K126+K150+K213)</f>
        <v>435693276.19999999</v>
      </c>
      <c r="L216" s="185">
        <f>SUM(L126+L150+L213)</f>
        <v>453521890.44999999</v>
      </c>
      <c r="M216" s="185">
        <f>SUM(M126++M150+M213)</f>
        <v>342060423.75999999</v>
      </c>
      <c r="N216" s="185">
        <f t="shared" ref="N216:O216" si="223">SUM(N126++N150+N213)</f>
        <v>324312454.84000003</v>
      </c>
      <c r="O216" s="185">
        <f t="shared" si="223"/>
        <v>0</v>
      </c>
      <c r="P216" s="189"/>
      <c r="Q216" s="189"/>
      <c r="R216" s="189"/>
      <c r="S216" s="189"/>
      <c r="T216" s="189"/>
      <c r="U216" s="189"/>
      <c r="V216" s="189"/>
      <c r="W216" s="189"/>
      <c r="X216" s="189"/>
      <c r="Y216" s="189"/>
      <c r="Z216" s="189"/>
    </row>
    <row r="219" spans="1:27" ht="77.25" customHeight="1">
      <c r="G219" s="190"/>
      <c r="H219" s="190"/>
    </row>
  </sheetData>
  <mergeCells count="897">
    <mergeCell ref="U164:U165"/>
    <mergeCell ref="V164:V165"/>
    <mergeCell ref="X164:X165"/>
    <mergeCell ref="R49:R50"/>
    <mergeCell ref="S49:S50"/>
    <mergeCell ref="T49:T50"/>
    <mergeCell ref="U49:U50"/>
    <mergeCell ref="V49:V50"/>
    <mergeCell ref="W49:W50"/>
    <mergeCell ref="X49:X50"/>
    <mergeCell ref="V113:V114"/>
    <mergeCell ref="W113:W114"/>
    <mergeCell ref="X113:X114"/>
    <mergeCell ref="X119:X120"/>
    <mergeCell ref="V124:V126"/>
    <mergeCell ref="W148:W150"/>
    <mergeCell ref="U133:U135"/>
    <mergeCell ref="V142:V144"/>
    <mergeCell ref="U122:U123"/>
    <mergeCell ref="X139:X141"/>
    <mergeCell ref="U148:U150"/>
    <mergeCell ref="V139:V141"/>
    <mergeCell ref="T142:T144"/>
    <mergeCell ref="U142:U144"/>
    <mergeCell ref="X115:X117"/>
    <mergeCell ref="X124:X126"/>
    <mergeCell ref="S115:S117"/>
    <mergeCell ref="T115:T117"/>
    <mergeCell ref="U115:U117"/>
    <mergeCell ref="V115:V117"/>
    <mergeCell ref="W115:W117"/>
    <mergeCell ref="U154:U156"/>
    <mergeCell ref="V154:V156"/>
    <mergeCell ref="V148:V150"/>
    <mergeCell ref="W154:W156"/>
    <mergeCell ref="X154:X156"/>
    <mergeCell ref="W142:W144"/>
    <mergeCell ref="X142:X144"/>
    <mergeCell ref="V145:V147"/>
    <mergeCell ref="X122:X123"/>
    <mergeCell ref="X148:X150"/>
    <mergeCell ref="V122:V123"/>
    <mergeCell ref="W122:W123"/>
    <mergeCell ref="U119:U120"/>
    <mergeCell ref="V119:V120"/>
    <mergeCell ref="W119:W120"/>
    <mergeCell ref="B115:B117"/>
    <mergeCell ref="A128:B128"/>
    <mergeCell ref="B124:B126"/>
    <mergeCell ref="Q110:Q111"/>
    <mergeCell ref="R110:R111"/>
    <mergeCell ref="Q113:Q114"/>
    <mergeCell ref="R113:R114"/>
    <mergeCell ref="P122:P123"/>
    <mergeCell ref="Q122:Q123"/>
    <mergeCell ref="D121:D123"/>
    <mergeCell ref="A187:A189"/>
    <mergeCell ref="B187:B189"/>
    <mergeCell ref="B169:B171"/>
    <mergeCell ref="A169:A171"/>
    <mergeCell ref="B163:B165"/>
    <mergeCell ref="T103:T105"/>
    <mergeCell ref="R91:R93"/>
    <mergeCell ref="A88:A90"/>
    <mergeCell ref="A94:A96"/>
    <mergeCell ref="A109:A111"/>
    <mergeCell ref="A112:A114"/>
    <mergeCell ref="T145:T147"/>
    <mergeCell ref="Q164:Q165"/>
    <mergeCell ref="R164:R165"/>
    <mergeCell ref="S164:S165"/>
    <mergeCell ref="T164:T165"/>
    <mergeCell ref="B106:B108"/>
    <mergeCell ref="B130:B132"/>
    <mergeCell ref="B100:B102"/>
    <mergeCell ref="A97:A99"/>
    <mergeCell ref="A118:A120"/>
    <mergeCell ref="A124:A126"/>
    <mergeCell ref="A115:A117"/>
    <mergeCell ref="A130:A132"/>
    <mergeCell ref="V214:V216"/>
    <mergeCell ref="T214:T216"/>
    <mergeCell ref="Q214:Q216"/>
    <mergeCell ref="R214:R216"/>
    <mergeCell ref="E208:E210"/>
    <mergeCell ref="C214:C216"/>
    <mergeCell ref="D214:D216"/>
    <mergeCell ref="P208:P210"/>
    <mergeCell ref="U208:U209"/>
    <mergeCell ref="D211:D213"/>
    <mergeCell ref="E211:E213"/>
    <mergeCell ref="E214:E216"/>
    <mergeCell ref="S208:S210"/>
    <mergeCell ref="V208:V209"/>
    <mergeCell ref="C211:C213"/>
    <mergeCell ref="D208:D210"/>
    <mergeCell ref="C208:C210"/>
    <mergeCell ref="Y76:Y78"/>
    <mergeCell ref="Y69:Y71"/>
    <mergeCell ref="U88:U90"/>
    <mergeCell ref="S91:S93"/>
    <mergeCell ref="T91:T93"/>
    <mergeCell ref="S88:S90"/>
    <mergeCell ref="T97:T99"/>
    <mergeCell ref="V76:V78"/>
    <mergeCell ref="U51:U53"/>
    <mergeCell ref="W76:W78"/>
    <mergeCell ref="U66:U68"/>
    <mergeCell ref="U91:U93"/>
    <mergeCell ref="U54:U56"/>
    <mergeCell ref="U63:U65"/>
    <mergeCell ref="T66:T68"/>
    <mergeCell ref="T69:T71"/>
    <mergeCell ref="X76:X78"/>
    <mergeCell ref="V66:V68"/>
    <mergeCell ref="V54:V56"/>
    <mergeCell ref="X63:X65"/>
    <mergeCell ref="V51:V53"/>
    <mergeCell ref="X66:X68"/>
    <mergeCell ref="W91:W93"/>
    <mergeCell ref="V69:V71"/>
    <mergeCell ref="AA94:AA96"/>
    <mergeCell ref="Q94:Q96"/>
    <mergeCell ref="R94:R96"/>
    <mergeCell ref="P94:P96"/>
    <mergeCell ref="W97:W99"/>
    <mergeCell ref="U97:U99"/>
    <mergeCell ref="S94:S96"/>
    <mergeCell ref="T94:T96"/>
    <mergeCell ref="S97:S99"/>
    <mergeCell ref="V97:V99"/>
    <mergeCell ref="R97:R99"/>
    <mergeCell ref="X94:X96"/>
    <mergeCell ref="W94:W96"/>
    <mergeCell ref="Z94:Z96"/>
    <mergeCell ref="V94:V96"/>
    <mergeCell ref="X97:X99"/>
    <mergeCell ref="Y94:Y96"/>
    <mergeCell ref="U94:U96"/>
    <mergeCell ref="X54:X56"/>
    <mergeCell ref="W85:W87"/>
    <mergeCell ref="V88:V90"/>
    <mergeCell ref="X79:X81"/>
    <mergeCell ref="X82:X84"/>
    <mergeCell ref="W54:W56"/>
    <mergeCell ref="X69:X71"/>
    <mergeCell ref="W66:W68"/>
    <mergeCell ref="V63:V65"/>
    <mergeCell ref="C45:C47"/>
    <mergeCell ref="B54:B56"/>
    <mergeCell ref="B82:B84"/>
    <mergeCell ref="B91:B93"/>
    <mergeCell ref="E66:E68"/>
    <mergeCell ref="E76:E78"/>
    <mergeCell ref="E79:E81"/>
    <mergeCell ref="E82:E84"/>
    <mergeCell ref="E69:E71"/>
    <mergeCell ref="B79:B81"/>
    <mergeCell ref="B76:B78"/>
    <mergeCell ref="C54:C56"/>
    <mergeCell ref="D66:D68"/>
    <mergeCell ref="C79:C81"/>
    <mergeCell ref="C85:C87"/>
    <mergeCell ref="D85:D87"/>
    <mergeCell ref="D82:D84"/>
    <mergeCell ref="C91:C93"/>
    <mergeCell ref="C48:C50"/>
    <mergeCell ref="E91:E93"/>
    <mergeCell ref="C51:C53"/>
    <mergeCell ref="B72:B75"/>
    <mergeCell ref="D63:D65"/>
    <mergeCell ref="D60:D62"/>
    <mergeCell ref="B103:B105"/>
    <mergeCell ref="C97:C99"/>
    <mergeCell ref="A79:A81"/>
    <mergeCell ref="A82:A84"/>
    <mergeCell ref="C100:C102"/>
    <mergeCell ref="D91:D93"/>
    <mergeCell ref="D94:D96"/>
    <mergeCell ref="A54:A56"/>
    <mergeCell ref="B69:B71"/>
    <mergeCell ref="A63:A65"/>
    <mergeCell ref="D69:D71"/>
    <mergeCell ref="B60:B62"/>
    <mergeCell ref="C103:C105"/>
    <mergeCell ref="A103:A105"/>
    <mergeCell ref="B85:B87"/>
    <mergeCell ref="B88:B90"/>
    <mergeCell ref="A85:A87"/>
    <mergeCell ref="A100:A102"/>
    <mergeCell ref="B97:B99"/>
    <mergeCell ref="D97:D99"/>
    <mergeCell ref="A57:A59"/>
    <mergeCell ref="A66:A68"/>
    <mergeCell ref="B94:B96"/>
    <mergeCell ref="A91:A93"/>
    <mergeCell ref="C94:C96"/>
    <mergeCell ref="A76:A78"/>
    <mergeCell ref="C72:C75"/>
    <mergeCell ref="A72:A75"/>
    <mergeCell ref="C60:C62"/>
    <mergeCell ref="C69:C71"/>
    <mergeCell ref="A69:A71"/>
    <mergeCell ref="C57:C59"/>
    <mergeCell ref="C76:C78"/>
    <mergeCell ref="B57:B59"/>
    <mergeCell ref="B66:B68"/>
    <mergeCell ref="B63:B65"/>
    <mergeCell ref="A60:A62"/>
    <mergeCell ref="C26:C28"/>
    <mergeCell ref="C32:C34"/>
    <mergeCell ref="E29:E31"/>
    <mergeCell ref="C35:C38"/>
    <mergeCell ref="D23:D25"/>
    <mergeCell ref="C23:C25"/>
    <mergeCell ref="C106:C108"/>
    <mergeCell ref="C121:C123"/>
    <mergeCell ref="C124:C126"/>
    <mergeCell ref="C112:C114"/>
    <mergeCell ref="C118:C120"/>
    <mergeCell ref="C82:C84"/>
    <mergeCell ref="D39:D41"/>
    <mergeCell ref="C39:C41"/>
    <mergeCell ref="D45:D47"/>
    <mergeCell ref="E45:E47"/>
    <mergeCell ref="E48:E50"/>
    <mergeCell ref="E35:E37"/>
    <mergeCell ref="E39:E41"/>
    <mergeCell ref="D48:D50"/>
    <mergeCell ref="C42:C44"/>
    <mergeCell ref="E63:E65"/>
    <mergeCell ref="D88:D90"/>
    <mergeCell ref="C88:C90"/>
    <mergeCell ref="E42:E44"/>
    <mergeCell ref="D51:D53"/>
    <mergeCell ref="D72:D75"/>
    <mergeCell ref="D57:D59"/>
    <mergeCell ref="P32:P34"/>
    <mergeCell ref="D32:D34"/>
    <mergeCell ref="Q45:Q47"/>
    <mergeCell ref="E32:E34"/>
    <mergeCell ref="D42:D44"/>
    <mergeCell ref="F35:F36"/>
    <mergeCell ref="Q66:Q68"/>
    <mergeCell ref="F73:F74"/>
    <mergeCell ref="L73:L74"/>
    <mergeCell ref="O22:O68"/>
    <mergeCell ref="Q54:Q56"/>
    <mergeCell ref="E23:E25"/>
    <mergeCell ref="E26:E28"/>
    <mergeCell ref="Q32:Q34"/>
    <mergeCell ref="P45:P47"/>
    <mergeCell ref="M35:M36"/>
    <mergeCell ref="P49:P50"/>
    <mergeCell ref="P51:P53"/>
    <mergeCell ref="D54:D56"/>
    <mergeCell ref="W45:W47"/>
    <mergeCell ref="S42:S44"/>
    <mergeCell ref="V45:V47"/>
    <mergeCell ref="V42:V44"/>
    <mergeCell ref="U45:U47"/>
    <mergeCell ref="Q76:Q78"/>
    <mergeCell ref="S66:S68"/>
    <mergeCell ref="S79:S81"/>
    <mergeCell ref="S54:S56"/>
    <mergeCell ref="U69:U71"/>
    <mergeCell ref="T54:T56"/>
    <mergeCell ref="T79:T81"/>
    <mergeCell ref="T63:T65"/>
    <mergeCell ref="W69:W71"/>
    <mergeCell ref="W63:W65"/>
    <mergeCell ref="Y136:Y138"/>
    <mergeCell ref="Y139:Y141"/>
    <mergeCell ref="Y142:Y144"/>
    <mergeCell ref="Y145:Y147"/>
    <mergeCell ref="R100:R102"/>
    <mergeCell ref="S145:S147"/>
    <mergeCell ref="Q154:Q156"/>
    <mergeCell ref="A151:X151"/>
    <mergeCell ref="T148:T150"/>
    <mergeCell ref="B145:B147"/>
    <mergeCell ref="B139:B141"/>
    <mergeCell ref="A136:A138"/>
    <mergeCell ref="B136:B138"/>
    <mergeCell ref="A139:A141"/>
    <mergeCell ref="A142:A144"/>
    <mergeCell ref="A152:B152"/>
    <mergeCell ref="D148:D150"/>
    <mergeCell ref="A153:B153"/>
    <mergeCell ref="B154:B156"/>
    <mergeCell ref="Q148:Q150"/>
    <mergeCell ref="T136:T138"/>
    <mergeCell ref="U136:U138"/>
    <mergeCell ref="S148:S150"/>
    <mergeCell ref="D145:D147"/>
    <mergeCell ref="Y85:Y87"/>
    <mergeCell ref="Q85:Q87"/>
    <mergeCell ref="R85:R87"/>
    <mergeCell ref="S85:S87"/>
    <mergeCell ref="T85:T87"/>
    <mergeCell ref="U85:U87"/>
    <mergeCell ref="V85:V87"/>
    <mergeCell ref="X85:X87"/>
    <mergeCell ref="X91:X93"/>
    <mergeCell ref="V91:V93"/>
    <mergeCell ref="X88:X90"/>
    <mergeCell ref="W139:W141"/>
    <mergeCell ref="X136:X138"/>
    <mergeCell ref="V136:V138"/>
    <mergeCell ref="W145:W147"/>
    <mergeCell ref="Q130:Q132"/>
    <mergeCell ref="A133:A135"/>
    <mergeCell ref="C133:C135"/>
    <mergeCell ref="B133:B135"/>
    <mergeCell ref="B142:B144"/>
    <mergeCell ref="A145:A147"/>
    <mergeCell ref="U145:U147"/>
    <mergeCell ref="D139:D141"/>
    <mergeCell ref="C136:C138"/>
    <mergeCell ref="E142:E144"/>
    <mergeCell ref="C139:C141"/>
    <mergeCell ref="C145:C147"/>
    <mergeCell ref="R136:R138"/>
    <mergeCell ref="R130:R132"/>
    <mergeCell ref="R145:R147"/>
    <mergeCell ref="X100:X102"/>
    <mergeCell ref="A127:X127"/>
    <mergeCell ref="W133:W135"/>
    <mergeCell ref="X133:X135"/>
    <mergeCell ref="V130:V132"/>
    <mergeCell ref="S130:S132"/>
    <mergeCell ref="X103:X105"/>
    <mergeCell ref="V100:V102"/>
    <mergeCell ref="X106:X108"/>
    <mergeCell ref="X110:X111"/>
    <mergeCell ref="X130:X132"/>
    <mergeCell ref="S113:S114"/>
    <mergeCell ref="T133:T135"/>
    <mergeCell ref="T130:T132"/>
    <mergeCell ref="P113:P114"/>
    <mergeCell ref="T124:T126"/>
    <mergeCell ref="T122:T123"/>
    <mergeCell ref="A106:A108"/>
    <mergeCell ref="A129:B129"/>
    <mergeCell ref="A121:A123"/>
    <mergeCell ref="B121:B123"/>
    <mergeCell ref="B112:B114"/>
    <mergeCell ref="B118:B120"/>
    <mergeCell ref="B109:B111"/>
    <mergeCell ref="A13:B13"/>
    <mergeCell ref="B51:B53"/>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A17:A19"/>
    <mergeCell ref="A48:A50"/>
    <mergeCell ref="A26:A28"/>
    <mergeCell ref="A51:A53"/>
    <mergeCell ref="B45:B47"/>
    <mergeCell ref="B48:B50"/>
    <mergeCell ref="A35:A38"/>
    <mergeCell ref="B42:B44"/>
    <mergeCell ref="A39:A41"/>
    <mergeCell ref="B39:B41"/>
    <mergeCell ref="Z142:Z144"/>
    <mergeCell ref="P26:P28"/>
    <mergeCell ref="Q26:Q28"/>
    <mergeCell ref="R26:R28"/>
    <mergeCell ref="S26:S28"/>
    <mergeCell ref="S142:S144"/>
    <mergeCell ref="P142:P144"/>
    <mergeCell ref="P66:P68"/>
    <mergeCell ref="Z136:Z138"/>
    <mergeCell ref="W136:W138"/>
    <mergeCell ref="R139:R141"/>
    <mergeCell ref="U139:U141"/>
    <mergeCell ref="T139:T141"/>
    <mergeCell ref="Q139:Q141"/>
    <mergeCell ref="S139:S141"/>
    <mergeCell ref="V133:V135"/>
    <mergeCell ref="Z139:Z141"/>
    <mergeCell ref="R133:R135"/>
    <mergeCell ref="S110:S111"/>
    <mergeCell ref="Y133:Y135"/>
    <mergeCell ref="A157:A159"/>
    <mergeCell ref="A160:A162"/>
    <mergeCell ref="D154:D156"/>
    <mergeCell ref="D157:D159"/>
    <mergeCell ref="S160:S162"/>
    <mergeCell ref="P157:P159"/>
    <mergeCell ref="R154:R156"/>
    <mergeCell ref="Q157:Q159"/>
    <mergeCell ref="W160:W162"/>
    <mergeCell ref="U160:U162"/>
    <mergeCell ref="V160:V162"/>
    <mergeCell ref="T160:T162"/>
    <mergeCell ref="W157:W159"/>
    <mergeCell ref="R157:R159"/>
    <mergeCell ref="S157:S159"/>
    <mergeCell ref="S154:S156"/>
    <mergeCell ref="T154:T156"/>
    <mergeCell ref="P160:P162"/>
    <mergeCell ref="Q160:Q162"/>
    <mergeCell ref="R160:R162"/>
    <mergeCell ref="T157:T159"/>
    <mergeCell ref="X160:X162"/>
    <mergeCell ref="U157:U159"/>
    <mergeCell ref="V157:V159"/>
    <mergeCell ref="T187:T189"/>
    <mergeCell ref="U187:U189"/>
    <mergeCell ref="V187:V189"/>
    <mergeCell ref="W187:W189"/>
    <mergeCell ref="A175:A177"/>
    <mergeCell ref="P187:P189"/>
    <mergeCell ref="Q187:Q189"/>
    <mergeCell ref="W175:W177"/>
    <mergeCell ref="V175:V177"/>
    <mergeCell ref="S169:S171"/>
    <mergeCell ref="C169:C171"/>
    <mergeCell ref="D169:D171"/>
    <mergeCell ref="C166:C168"/>
    <mergeCell ref="D166:D168"/>
    <mergeCell ref="D163:D165"/>
    <mergeCell ref="U166:U168"/>
    <mergeCell ref="P166:P168"/>
    <mergeCell ref="S181:S183"/>
    <mergeCell ref="S175:S177"/>
    <mergeCell ref="S178:S180"/>
    <mergeCell ref="R175:R177"/>
    <mergeCell ref="Y214:Y216"/>
    <mergeCell ref="Z187:Z189"/>
    <mergeCell ref="Y181:Y183"/>
    <mergeCell ref="Z181:Z183"/>
    <mergeCell ref="Y187:Y189"/>
    <mergeCell ref="X145:X147"/>
    <mergeCell ref="X214:X216"/>
    <mergeCell ref="X199:X201"/>
    <mergeCell ref="X190:X192"/>
    <mergeCell ref="Z175:Z177"/>
    <mergeCell ref="Y172:Y174"/>
    <mergeCell ref="Z172:Z174"/>
    <mergeCell ref="Y175:Y177"/>
    <mergeCell ref="X208:X209"/>
    <mergeCell ref="X157:X159"/>
    <mergeCell ref="Y157:Y159"/>
    <mergeCell ref="X206:X207"/>
    <mergeCell ref="Z145:Z147"/>
    <mergeCell ref="Z178:Z180"/>
    <mergeCell ref="X178:X180"/>
    <mergeCell ref="Y178:Y180"/>
    <mergeCell ref="X175:X177"/>
    <mergeCell ref="Y154:Y156"/>
    <mergeCell ref="X172:X174"/>
    <mergeCell ref="B211:B213"/>
    <mergeCell ref="A205:A207"/>
    <mergeCell ref="A178:A180"/>
    <mergeCell ref="Z214:Z216"/>
    <mergeCell ref="X187:X189"/>
    <mergeCell ref="W202:W204"/>
    <mergeCell ref="X202:X204"/>
    <mergeCell ref="S190:S192"/>
    <mergeCell ref="W214:W216"/>
    <mergeCell ref="T202:T204"/>
    <mergeCell ref="U202:U204"/>
    <mergeCell ref="V202:V204"/>
    <mergeCell ref="U190:U192"/>
    <mergeCell ref="V190:V192"/>
    <mergeCell ref="W190:W192"/>
    <mergeCell ref="B178:B180"/>
    <mergeCell ref="C178:C180"/>
    <mergeCell ref="D178:D180"/>
    <mergeCell ref="E178:E180"/>
    <mergeCell ref="P178:P180"/>
    <mergeCell ref="U214:U216"/>
    <mergeCell ref="S214:S216"/>
    <mergeCell ref="A184:A186"/>
    <mergeCell ref="R208:R210"/>
    <mergeCell ref="A202:A204"/>
    <mergeCell ref="R148:R150"/>
    <mergeCell ref="E172:E174"/>
    <mergeCell ref="Q172:Q174"/>
    <mergeCell ref="C172:C174"/>
    <mergeCell ref="D175:D177"/>
    <mergeCell ref="E175:E177"/>
    <mergeCell ref="B175:B177"/>
    <mergeCell ref="P154:P156"/>
    <mergeCell ref="A172:A174"/>
    <mergeCell ref="A163:A165"/>
    <mergeCell ref="B160:B162"/>
    <mergeCell ref="P190:P192"/>
    <mergeCell ref="B172:B174"/>
    <mergeCell ref="P148:P150"/>
    <mergeCell ref="R169:R171"/>
    <mergeCell ref="B148:B150"/>
    <mergeCell ref="A148:A150"/>
    <mergeCell ref="D172:D174"/>
    <mergeCell ref="B157:B159"/>
    <mergeCell ref="C160:C162"/>
    <mergeCell ref="C157:C159"/>
    <mergeCell ref="A154:A156"/>
    <mergeCell ref="C154:C156"/>
    <mergeCell ref="B205:B207"/>
    <mergeCell ref="B202:B204"/>
    <mergeCell ref="B193:B195"/>
    <mergeCell ref="B190:B192"/>
    <mergeCell ref="C190:C192"/>
    <mergeCell ref="Q208:Q210"/>
    <mergeCell ref="B184:B186"/>
    <mergeCell ref="C163:C165"/>
    <mergeCell ref="Q169:Q171"/>
    <mergeCell ref="P206:P207"/>
    <mergeCell ref="Q206:Q207"/>
    <mergeCell ref="C205:C207"/>
    <mergeCell ref="D205:D207"/>
    <mergeCell ref="P169:P171"/>
    <mergeCell ref="P184:P186"/>
    <mergeCell ref="E205:E207"/>
    <mergeCell ref="D190:D192"/>
    <mergeCell ref="E190:E192"/>
    <mergeCell ref="P175:P177"/>
    <mergeCell ref="P172:P174"/>
    <mergeCell ref="E166:E168"/>
    <mergeCell ref="E163:E165"/>
    <mergeCell ref="A214:A216"/>
    <mergeCell ref="Q193:Q195"/>
    <mergeCell ref="R193:R195"/>
    <mergeCell ref="Q190:Q192"/>
    <mergeCell ref="R178:R180"/>
    <mergeCell ref="Q178:Q180"/>
    <mergeCell ref="A190:A192"/>
    <mergeCell ref="A166:A168"/>
    <mergeCell ref="B166:B168"/>
    <mergeCell ref="B208:B210"/>
    <mergeCell ref="D184:D186"/>
    <mergeCell ref="C175:C177"/>
    <mergeCell ref="C184:C186"/>
    <mergeCell ref="R181:R183"/>
    <mergeCell ref="A181:A183"/>
    <mergeCell ref="B181:B183"/>
    <mergeCell ref="C181:C183"/>
    <mergeCell ref="D181:D183"/>
    <mergeCell ref="E181:E183"/>
    <mergeCell ref="B214:B216"/>
    <mergeCell ref="A208:A210"/>
    <mergeCell ref="A211:A213"/>
    <mergeCell ref="A193:A195"/>
    <mergeCell ref="A199:A201"/>
    <mergeCell ref="Z133:Z135"/>
    <mergeCell ref="C130:C132"/>
    <mergeCell ref="Z130:Z132"/>
    <mergeCell ref="E57:E59"/>
    <mergeCell ref="C66:C68"/>
    <mergeCell ref="R124:R126"/>
    <mergeCell ref="P97:P99"/>
    <mergeCell ref="P63:P65"/>
    <mergeCell ref="P103:P105"/>
    <mergeCell ref="H73:H74"/>
    <mergeCell ref="P119:P120"/>
    <mergeCell ref="Q119:Q120"/>
    <mergeCell ref="Q100:Q102"/>
    <mergeCell ref="P115:P117"/>
    <mergeCell ref="Z124:Z126"/>
    <mergeCell ref="Z91:Z93"/>
    <mergeCell ref="U103:U105"/>
    <mergeCell ref="E124:E126"/>
    <mergeCell ref="E60:E62"/>
    <mergeCell ref="R88:R90"/>
    <mergeCell ref="Y88:Y90"/>
    <mergeCell ref="Y91:Y93"/>
    <mergeCell ref="Y124:Y126"/>
    <mergeCell ref="Q133:Q135"/>
    <mergeCell ref="D17:D19"/>
    <mergeCell ref="R9:Z9"/>
    <mergeCell ref="Y130:Y132"/>
    <mergeCell ref="Z17:Z19"/>
    <mergeCell ref="S17:S19"/>
    <mergeCell ref="Y17:Y19"/>
    <mergeCell ref="R17:R19"/>
    <mergeCell ref="W17:W19"/>
    <mergeCell ref="U17:U19"/>
    <mergeCell ref="P17:P19"/>
    <mergeCell ref="Z88:Z90"/>
    <mergeCell ref="Y26:Y28"/>
    <mergeCell ref="U29:U31"/>
    <mergeCell ref="X32:X34"/>
    <mergeCell ref="X42:X44"/>
    <mergeCell ref="P29:P31"/>
    <mergeCell ref="Y29:Y31"/>
    <mergeCell ref="T32:T34"/>
    <mergeCell ref="Q48:Q50"/>
    <mergeCell ref="R45:R47"/>
    <mergeCell ref="Y20:Y22"/>
    <mergeCell ref="W51:W53"/>
    <mergeCell ref="X51:X53"/>
    <mergeCell ref="Y79:Y81"/>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O9"/>
    <mergeCell ref="F8:O8"/>
    <mergeCell ref="R20:R22"/>
    <mergeCell ref="F9:F11"/>
    <mergeCell ref="S10:Z10"/>
    <mergeCell ref="P9:P11"/>
    <mergeCell ref="Q9:Q11"/>
    <mergeCell ref="C17:C19"/>
    <mergeCell ref="H10:O10"/>
    <mergeCell ref="T17:T19"/>
    <mergeCell ref="G219:H219"/>
    <mergeCell ref="Q17:Q19"/>
    <mergeCell ref="Q136:Q138"/>
    <mergeCell ref="Q181:Q183"/>
    <mergeCell ref="Q42:Q44"/>
    <mergeCell ref="P214:P216"/>
    <mergeCell ref="P20:P22"/>
    <mergeCell ref="P42:P44"/>
    <mergeCell ref="J35:J36"/>
    <mergeCell ref="L35:L36"/>
    <mergeCell ref="P145:P147"/>
    <mergeCell ref="P181:P183"/>
    <mergeCell ref="Q124:Q126"/>
    <mergeCell ref="P136:P138"/>
    <mergeCell ref="Q88:Q90"/>
    <mergeCell ref="P130:P132"/>
    <mergeCell ref="P133:P135"/>
    <mergeCell ref="I73:I74"/>
    <mergeCell ref="P54:P56"/>
    <mergeCell ref="Q175:Q177"/>
    <mergeCell ref="P110:P111"/>
    <mergeCell ref="G35:G36"/>
    <mergeCell ref="U124:U126"/>
    <mergeCell ref="X20:X22"/>
    <mergeCell ref="S20:S22"/>
    <mergeCell ref="T20:T22"/>
    <mergeCell ref="U20:U22"/>
    <mergeCell ref="W20:W22"/>
    <mergeCell ref="W79:W81"/>
    <mergeCell ref="P91:P93"/>
    <mergeCell ref="R103:R105"/>
    <mergeCell ref="T45:T47"/>
    <mergeCell ref="Q82:Q84"/>
    <mergeCell ref="P69:P71"/>
    <mergeCell ref="Q69:Q71"/>
    <mergeCell ref="Q91:Q93"/>
    <mergeCell ref="P85:P87"/>
    <mergeCell ref="P76:P78"/>
    <mergeCell ref="W88:W90"/>
    <mergeCell ref="T119:T120"/>
    <mergeCell ref="V103:V105"/>
    <mergeCell ref="W103:W105"/>
    <mergeCell ref="X45:X47"/>
    <mergeCell ref="V29:V31"/>
    <mergeCell ref="Q29:Q31"/>
    <mergeCell ref="S103:S105"/>
    <mergeCell ref="R42:R44"/>
    <mergeCell ref="N35:N36"/>
    <mergeCell ref="V17:V19"/>
    <mergeCell ref="X17:X19"/>
    <mergeCell ref="R10:R11"/>
    <mergeCell ref="W32:W34"/>
    <mergeCell ref="W26:W28"/>
    <mergeCell ref="X26:X28"/>
    <mergeCell ref="Y32:Y34"/>
    <mergeCell ref="X29:X31"/>
    <mergeCell ref="V32:V34"/>
    <mergeCell ref="U32:U34"/>
    <mergeCell ref="R29:R31"/>
    <mergeCell ref="R32:R34"/>
    <mergeCell ref="T29:T31"/>
    <mergeCell ref="S32:S34"/>
    <mergeCell ref="S29:S31"/>
    <mergeCell ref="T42:T44"/>
    <mergeCell ref="U42:U44"/>
    <mergeCell ref="W42:W44"/>
    <mergeCell ref="S69:S71"/>
    <mergeCell ref="N73:N74"/>
    <mergeCell ref="R1:X2"/>
    <mergeCell ref="T51:T53"/>
    <mergeCell ref="S45:S47"/>
    <mergeCell ref="K35:K36"/>
    <mergeCell ref="I35:I36"/>
    <mergeCell ref="H35:H36"/>
    <mergeCell ref="C4:P4"/>
    <mergeCell ref="C3:P3"/>
    <mergeCell ref="C5:P5"/>
    <mergeCell ref="C29:C31"/>
    <mergeCell ref="D29:D31"/>
    <mergeCell ref="D26:D28"/>
    <mergeCell ref="W29:W31"/>
    <mergeCell ref="T26:T28"/>
    <mergeCell ref="U26:U28"/>
    <mergeCell ref="V26:V28"/>
    <mergeCell ref="E17:E19"/>
    <mergeCell ref="G10:G11"/>
    <mergeCell ref="D35:D38"/>
    <mergeCell ref="R51:R53"/>
    <mergeCell ref="S51:S53"/>
    <mergeCell ref="E51:E53"/>
    <mergeCell ref="Q51:Q53"/>
    <mergeCell ref="E54:E56"/>
    <mergeCell ref="S136:S138"/>
    <mergeCell ref="S124:S126"/>
    <mergeCell ref="Q145:Q147"/>
    <mergeCell ref="E136:E138"/>
    <mergeCell ref="E145:E147"/>
    <mergeCell ref="R106:R108"/>
    <mergeCell ref="R142:R144"/>
    <mergeCell ref="Q142:Q144"/>
    <mergeCell ref="R122:R123"/>
    <mergeCell ref="S133:S135"/>
    <mergeCell ref="Q106:Q108"/>
    <mergeCell ref="E103:E105"/>
    <mergeCell ref="Q103:Q105"/>
    <mergeCell ref="R119:R120"/>
    <mergeCell ref="E88:E90"/>
    <mergeCell ref="E85:E87"/>
    <mergeCell ref="E72:E75"/>
    <mergeCell ref="E100:E102"/>
    <mergeCell ref="P106:P108"/>
    <mergeCell ref="S63:S65"/>
    <mergeCell ref="Q79:Q81"/>
    <mergeCell ref="R69:R71"/>
    <mergeCell ref="P124:P126"/>
    <mergeCell ref="D133:D135"/>
    <mergeCell ref="D115:D117"/>
    <mergeCell ref="E112:E114"/>
    <mergeCell ref="E118:E120"/>
    <mergeCell ref="E115:E117"/>
    <mergeCell ref="R54:R56"/>
    <mergeCell ref="R66:R68"/>
    <mergeCell ref="R63:R65"/>
    <mergeCell ref="D76:D78"/>
    <mergeCell ref="D79:D81"/>
    <mergeCell ref="R76:R78"/>
    <mergeCell ref="J73:J74"/>
    <mergeCell ref="Q63:Q65"/>
    <mergeCell ref="G73:G74"/>
    <mergeCell ref="M73:M74"/>
    <mergeCell ref="K73:K74"/>
    <mergeCell ref="D100:D102"/>
    <mergeCell ref="D103:D105"/>
    <mergeCell ref="D106:D108"/>
    <mergeCell ref="E106:E108"/>
    <mergeCell ref="E121:E123"/>
    <mergeCell ref="E139:E141"/>
    <mergeCell ref="E133:E135"/>
    <mergeCell ref="E130:E132"/>
    <mergeCell ref="T110:T111"/>
    <mergeCell ref="U110:U111"/>
    <mergeCell ref="W130:W132"/>
    <mergeCell ref="Q115:Q117"/>
    <mergeCell ref="R115:R117"/>
    <mergeCell ref="U106:U108"/>
    <mergeCell ref="V106:V108"/>
    <mergeCell ref="W106:W108"/>
    <mergeCell ref="V110:V111"/>
    <mergeCell ref="W110:W111"/>
    <mergeCell ref="S106:S108"/>
    <mergeCell ref="T106:T108"/>
    <mergeCell ref="T113:T114"/>
    <mergeCell ref="U113:U114"/>
    <mergeCell ref="W124:W126"/>
    <mergeCell ref="S122:S123"/>
    <mergeCell ref="S119:S120"/>
    <mergeCell ref="U130:U132"/>
    <mergeCell ref="P139:P141"/>
    <mergeCell ref="U100:U102"/>
    <mergeCell ref="W100:W102"/>
    <mergeCell ref="Q97:Q99"/>
    <mergeCell ref="E97:E99"/>
    <mergeCell ref="S76:S78"/>
    <mergeCell ref="T88:T90"/>
    <mergeCell ref="S100:S102"/>
    <mergeCell ref="V82:V84"/>
    <mergeCell ref="U76:U78"/>
    <mergeCell ref="V79:V81"/>
    <mergeCell ref="T76:T78"/>
    <mergeCell ref="P79:P81"/>
    <mergeCell ref="E94:E96"/>
    <mergeCell ref="R79:R81"/>
    <mergeCell ref="P100:P102"/>
    <mergeCell ref="P88:P90"/>
    <mergeCell ref="P82:P84"/>
    <mergeCell ref="R82:R84"/>
    <mergeCell ref="U82:U84"/>
    <mergeCell ref="U79:U81"/>
    <mergeCell ref="T82:T84"/>
    <mergeCell ref="S82:S84"/>
    <mergeCell ref="T100:T102"/>
    <mergeCell ref="W82:W84"/>
    <mergeCell ref="D109:D111"/>
    <mergeCell ref="E109:E111"/>
    <mergeCell ref="D202:D204"/>
    <mergeCell ref="C202:C204"/>
    <mergeCell ref="C199:C201"/>
    <mergeCell ref="E169:E171"/>
    <mergeCell ref="E184:E186"/>
    <mergeCell ref="D136:D138"/>
    <mergeCell ref="D142:D144"/>
    <mergeCell ref="D130:D132"/>
    <mergeCell ref="D124:D126"/>
    <mergeCell ref="E160:E162"/>
    <mergeCell ref="D160:D162"/>
    <mergeCell ref="C142:C144"/>
    <mergeCell ref="E154:E156"/>
    <mergeCell ref="E157:E159"/>
    <mergeCell ref="C109:C111"/>
    <mergeCell ref="C115:C117"/>
    <mergeCell ref="C148:C150"/>
    <mergeCell ref="E148:E150"/>
    <mergeCell ref="D112:D114"/>
    <mergeCell ref="D118:D120"/>
    <mergeCell ref="R206:R207"/>
    <mergeCell ref="S206:S207"/>
    <mergeCell ref="T206:T207"/>
    <mergeCell ref="U206:U207"/>
    <mergeCell ref="V206:V207"/>
    <mergeCell ref="E199:E201"/>
    <mergeCell ref="S199:S201"/>
    <mergeCell ref="R199:R201"/>
    <mergeCell ref="W199:W201"/>
    <mergeCell ref="E202:E204"/>
    <mergeCell ref="Q199:Q201"/>
    <mergeCell ref="Q202:Q204"/>
    <mergeCell ref="P202:P204"/>
    <mergeCell ref="S202:S204"/>
    <mergeCell ref="R202:R204"/>
    <mergeCell ref="W208:W209"/>
    <mergeCell ref="W206:W207"/>
    <mergeCell ref="T208:T209"/>
    <mergeCell ref="E187:E189"/>
    <mergeCell ref="T193:T195"/>
    <mergeCell ref="D187:D189"/>
    <mergeCell ref="B199:B201"/>
    <mergeCell ref="T190:T192"/>
    <mergeCell ref="D199:D201"/>
    <mergeCell ref="P199:P201"/>
    <mergeCell ref="T199:T201"/>
    <mergeCell ref="S187:S189"/>
    <mergeCell ref="S193:S195"/>
    <mergeCell ref="C193:C195"/>
    <mergeCell ref="D193:D195"/>
    <mergeCell ref="E193:E195"/>
    <mergeCell ref="P193:P195"/>
    <mergeCell ref="C187:C189"/>
    <mergeCell ref="U199:U201"/>
    <mergeCell ref="V199:V201"/>
    <mergeCell ref="R190:R192"/>
    <mergeCell ref="B196:B198"/>
    <mergeCell ref="C196:C198"/>
    <mergeCell ref="D196:D198"/>
    <mergeCell ref="S172:S174"/>
    <mergeCell ref="E196:E198"/>
    <mergeCell ref="P196:P198"/>
    <mergeCell ref="Q196:Q198"/>
    <mergeCell ref="R187:R189"/>
    <mergeCell ref="R172:R174"/>
    <mergeCell ref="R196:R198"/>
    <mergeCell ref="S196:S198"/>
    <mergeCell ref="T196:T198"/>
    <mergeCell ref="U196:U198"/>
    <mergeCell ref="V196:V198"/>
    <mergeCell ref="W196:W198"/>
    <mergeCell ref="X196:X198"/>
    <mergeCell ref="U169:U171"/>
    <mergeCell ref="V169:V171"/>
    <mergeCell ref="T169:T171"/>
    <mergeCell ref="T175:T177"/>
    <mergeCell ref="U172:U174"/>
    <mergeCell ref="V172:V174"/>
    <mergeCell ref="T172:T174"/>
    <mergeCell ref="W172:W174"/>
    <mergeCell ref="U175:U177"/>
    <mergeCell ref="W169:W171"/>
    <mergeCell ref="X169:X171"/>
  </mergeCells>
  <phoneticPr fontId="0" type="noConversion"/>
  <pageMargins left="0.31496062992125984" right="0.31496062992125984" top="0.42" bottom="0.15748031496062992" header="0.41" footer="0.31496062992125984"/>
  <pageSetup paperSize="9" scale="38" fitToHeight="0" orientation="landscape" r:id="rId1"/>
  <ignoredErrors>
    <ignoredError sqref="A121" twoDigitTextYear="1"/>
    <ignoredError sqref="A115" numberStoredAsText="1"/>
    <ignoredError sqref="L69:N69 K79:N79 L88:N88 G214"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2024-05-08T04:51:26Z</cp:lastPrinted>
  <dcterms:created xsi:type="dcterms:W3CDTF">2013-10-07T02:48:36Z</dcterms:created>
  <dcterms:modified xsi:type="dcterms:W3CDTF">2024-05-08T04:52:04Z</dcterms:modified>
</cp:coreProperties>
</file>